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comments11.xml" ContentType="application/vnd.openxmlformats-officedocument.spreadsheetml.comments+xml"/>
  <Override PartName="/xl/drawings/drawing14.xml" ContentType="application/vnd.openxmlformats-officedocument.drawing+xml"/>
  <Override PartName="/xl/comments12.xml" ContentType="application/vnd.openxmlformats-officedocument.spreadsheetml.comments+xml"/>
  <Override PartName="/xl/drawings/drawing15.xml" ContentType="application/vnd.openxmlformats-officedocument.drawing+xml"/>
  <Override PartName="/xl/comments13.xml" ContentType="application/vnd.openxmlformats-officedocument.spreadsheetml.comments+xml"/>
  <Override PartName="/xl/drawings/drawing16.xml" ContentType="application/vnd.openxmlformats-officedocument.drawing+xml"/>
  <Override PartName="/xl/comments14.xml" ContentType="application/vnd.openxmlformats-officedocument.spreadsheetml.comments+xml"/>
  <Override PartName="/xl/drawings/drawing17.xml" ContentType="application/vnd.openxmlformats-officedocument.drawing+xml"/>
  <Override PartName="/xl/comments15.xml" ContentType="application/vnd.openxmlformats-officedocument.spreadsheetml.comments+xml"/>
  <Override PartName="/xl/drawings/drawing18.xml" ContentType="application/vnd.openxmlformats-officedocument.drawing+xml"/>
  <Override PartName="/xl/comments16.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drawings/drawing19.xml" ContentType="application/vnd.openxmlformats-officedocument.drawing+xml"/>
  <Override PartName="/xl/charts/chart91.xml" ContentType="application/vnd.openxmlformats-officedocument.drawingml.chart+xml"/>
  <Override PartName="/xl/charts/chart92.xml" ContentType="application/vnd.openxmlformats-officedocument.drawingml.chart+xml"/>
  <Override PartName="/xl/drawings/drawing20.xml" ContentType="application/vnd.openxmlformats-officedocument.drawingml.chartshapes+xml"/>
  <Override PartName="/xl/charts/chart93.xml" ContentType="application/vnd.openxmlformats-officedocument.drawingml.chart+xml"/>
  <Override PartName="/xl/charts/chart94.xml" ContentType="application/vnd.openxmlformats-officedocument.drawingml.chart+xml"/>
  <Override PartName="/xl/drawings/drawing21.xml" ContentType="application/vnd.openxmlformats-officedocument.drawing+xml"/>
  <Override PartName="/xl/drawings/drawing22.xml" ContentType="application/vnd.openxmlformats-officedocument.drawing+xml"/>
  <Override PartName="/xl/charts/chart9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 hidePivotFieldList="1"/>
  <bookViews>
    <workbookView xWindow="1020" yWindow="540" windowWidth="7680" windowHeight="6525" tabRatio="871" activeTab="2"/>
  </bookViews>
  <sheets>
    <sheet name="Capa" sheetId="60" r:id="rId1"/>
    <sheet name="Instruções" sheetId="49" r:id="rId2"/>
    <sheet name="Requisitos" sheetId="95" r:id="rId3"/>
    <sheet name="Prop D" sheetId="75" state="hidden" r:id="rId4"/>
    <sheet name="3. Req Produto - Prop D" sheetId="98" state="hidden" r:id="rId5"/>
    <sheet name="Prop E" sheetId="76" state="hidden" r:id="rId6"/>
    <sheet name="3. Req Produto - Prop E" sheetId="99" state="hidden" r:id="rId7"/>
    <sheet name="Prop F" sheetId="77" state="hidden" r:id="rId8"/>
    <sheet name="3. Req Produto - Prop F" sheetId="100" state="hidden" r:id="rId9"/>
    <sheet name="Prop G" sheetId="78" state="hidden" r:id="rId10"/>
    <sheet name="3. Req Produto - Prop G" sheetId="101" state="hidden" r:id="rId11"/>
    <sheet name="Prop H" sheetId="79" state="hidden" r:id="rId12"/>
    <sheet name="3. Req Produto - Prop H" sheetId="102" state="hidden" r:id="rId13"/>
    <sheet name="Prop I" sheetId="80" state="hidden" r:id="rId14"/>
    <sheet name="3. Req Produto - Prop I" sheetId="103" state="hidden" r:id="rId15"/>
    <sheet name="Prop J" sheetId="81" state="hidden" r:id="rId16"/>
    <sheet name="3. Req Produto - Prop J" sheetId="104" state="hidden" r:id="rId17"/>
    <sheet name="Modelo - Parecer Final 1" sheetId="48" state="hidden" r:id="rId18"/>
    <sheet name="Modelo - Parecer Final 2" sheetId="105" state="hidden" r:id="rId19"/>
    <sheet name="Modelo - Parecer Final 3" sheetId="115" state="hidden" r:id="rId20"/>
    <sheet name="Auxiliar" sheetId="50" state="hidden" r:id="rId21"/>
    <sheet name="Parâmetros" sheetId="28" state="hidden" r:id="rId22"/>
  </sheets>
  <externalReferences>
    <externalReference r:id="rId23"/>
  </externalReferences>
  <definedNames>
    <definedName name="ARBOR" localSheetId="4">#REF!</definedName>
    <definedName name="ARBOR" localSheetId="6">#REF!</definedName>
    <definedName name="ARBOR" localSheetId="8">#REF!</definedName>
    <definedName name="ARBOR" localSheetId="10">#REF!</definedName>
    <definedName name="ARBOR" localSheetId="12">#REF!</definedName>
    <definedName name="ARBOR" localSheetId="14">#REF!</definedName>
    <definedName name="ARBOR" localSheetId="16">#REF!</definedName>
    <definedName name="ARBOR" localSheetId="18">#REF!</definedName>
    <definedName name="ARBOR" localSheetId="19">#REF!</definedName>
    <definedName name="ARBOR" localSheetId="3">#REF!</definedName>
    <definedName name="ARBOR" localSheetId="5">#REF!</definedName>
    <definedName name="ARBOR" localSheetId="7">#REF!</definedName>
    <definedName name="ARBOR" localSheetId="9">#REF!</definedName>
    <definedName name="ARBOR" localSheetId="11">#REF!</definedName>
    <definedName name="ARBOR" localSheetId="13">#REF!</definedName>
    <definedName name="ARBOR" localSheetId="15">#REF!</definedName>
    <definedName name="ARBOR">#REF!</definedName>
    <definedName name="_xlnm.Print_Area" localSheetId="0">Capa!$B$1:$O$40</definedName>
    <definedName name="_xlnm.Print_Area" localSheetId="17">'Modelo - Parecer Final 1'!$A$1:$Q$2820</definedName>
    <definedName name="_xlnm.Print_Area" localSheetId="18">'Modelo - Parecer Final 2'!$A$1:$Q$119</definedName>
    <definedName name="_xlnm.Print_Area" localSheetId="19">'Modelo - Parecer Final 3'!$A$1:$Q$190</definedName>
    <definedName name="atende_req" localSheetId="4">[1]Parâmetros!$G$3:$G$5</definedName>
    <definedName name="atende_req" localSheetId="6">[1]Parâmetros!$G$3:$G$5</definedName>
    <definedName name="atende_req" localSheetId="8">[1]Parâmetros!$G$3:$G$5</definedName>
    <definedName name="atende_req" localSheetId="10">[1]Parâmetros!$G$3:$G$5</definedName>
    <definedName name="atende_req" localSheetId="12">[1]Parâmetros!$G$3:$G$5</definedName>
    <definedName name="atende_req" localSheetId="14">[1]Parâmetros!$G$3:$G$5</definedName>
    <definedName name="atende_req" localSheetId="16">[1]Parâmetros!$G$3:$G$5</definedName>
    <definedName name="atende_req" localSheetId="2">[1]Parâmetros!$G$3:$G$5</definedName>
    <definedName name="atende_req">Parâmetros!$K$3:$K$5</definedName>
    <definedName name="Clausulas" localSheetId="4">[1]Parâmetros!$M$3:$M$4</definedName>
    <definedName name="Clausulas" localSheetId="6">[1]Parâmetros!$M$3:$M$4</definedName>
    <definedName name="Clausulas" localSheetId="8">[1]Parâmetros!$M$3:$M$4</definedName>
    <definedName name="Clausulas" localSheetId="10">[1]Parâmetros!$M$3:$M$4</definedName>
    <definedName name="Clausulas" localSheetId="12">[1]Parâmetros!$M$3:$M$4</definedName>
    <definedName name="Clausulas" localSheetId="14">[1]Parâmetros!$M$3:$M$4</definedName>
    <definedName name="Clausulas" localSheetId="16">[1]Parâmetros!$M$3:$M$4</definedName>
    <definedName name="Clausulas" localSheetId="2">[1]Parâmetros!$M$3:$M$4</definedName>
    <definedName name="Clausulas">Parâmetros!$Q$3:$Q$4</definedName>
    <definedName name="Nivel_Custom" localSheetId="4">[1]Parâmetros!$J$3:$J$8</definedName>
    <definedName name="Nivel_Custom" localSheetId="6">[1]Parâmetros!$J$3:$J$8</definedName>
    <definedName name="Nivel_Custom" localSheetId="8">[1]Parâmetros!$J$3:$J$8</definedName>
    <definedName name="Nivel_Custom" localSheetId="10">[1]Parâmetros!$J$3:$J$8</definedName>
    <definedName name="Nivel_Custom" localSheetId="12">[1]Parâmetros!$J$3:$J$8</definedName>
    <definedName name="Nivel_Custom" localSheetId="14">[1]Parâmetros!$J$3:$J$8</definedName>
    <definedName name="Nivel_Custom" localSheetId="16">[1]Parâmetros!$J$3:$J$8</definedName>
    <definedName name="Nivel_Custom" localSheetId="2">[1]Parâmetros!$J$3:$J$8</definedName>
    <definedName name="Nivel_Custom">Parâmetros!$N$3:$N$8</definedName>
    <definedName name="Req_exclusão" localSheetId="4">[1]Parâmetros!$E$3:$E$4</definedName>
    <definedName name="Req_exclusão" localSheetId="6">[1]Parâmetros!$E$3:$E$4</definedName>
    <definedName name="Req_exclusão" localSheetId="8">[1]Parâmetros!$E$3:$E$4</definedName>
    <definedName name="Req_exclusão" localSheetId="10">[1]Parâmetros!$E$3:$E$4</definedName>
    <definedName name="Req_exclusão" localSheetId="12">[1]Parâmetros!$E$3:$E$4</definedName>
    <definedName name="Req_exclusão" localSheetId="14">[1]Parâmetros!$E$3:$E$4</definedName>
    <definedName name="Req_exclusão" localSheetId="16">[1]Parâmetros!$E$3:$E$4</definedName>
    <definedName name="Req_exclusão" localSheetId="2">[1]Parâmetros!$E$3:$E$4</definedName>
    <definedName name="Req_exclusão">Parâmetros!$I$3:$I$4</definedName>
    <definedName name="requerimentos" localSheetId="4">[1]Parâmetros!$B$3:$B$6</definedName>
    <definedName name="requerimentos" localSheetId="6">[1]Parâmetros!$B$3:$B$6</definedName>
    <definedName name="requerimentos" localSheetId="8">[1]Parâmetros!$B$3:$B$6</definedName>
    <definedName name="requerimentos" localSheetId="10">[1]Parâmetros!$B$3:$B$6</definedName>
    <definedName name="requerimentos" localSheetId="12">[1]Parâmetros!$B$3:$B$6</definedName>
    <definedName name="requerimentos" localSheetId="14">[1]Parâmetros!$B$3:$B$6</definedName>
    <definedName name="requerimentos" localSheetId="16">[1]Parâmetros!$B$3:$B$6</definedName>
    <definedName name="requerimentos" localSheetId="2">[1]Parâmetros!$B$3:$B$6</definedName>
    <definedName name="requerimentos">Parâmetros!$B$3:$B$6</definedName>
    <definedName name="requisito" localSheetId="4">[1]Parâmetros!#REF!</definedName>
    <definedName name="requisito" localSheetId="6">[1]Parâmetros!#REF!</definedName>
    <definedName name="requisito" localSheetId="8">[1]Parâmetros!#REF!</definedName>
    <definedName name="requisito" localSheetId="10">[1]Parâmetros!#REF!</definedName>
    <definedName name="requisito" localSheetId="12">[1]Parâmetros!#REF!</definedName>
    <definedName name="requisito" localSheetId="14">[1]Parâmetros!#REF!</definedName>
    <definedName name="requisito" localSheetId="16">[1]Parâmetros!#REF!</definedName>
    <definedName name="requisito" localSheetId="18">Parâmetros!#REF!</definedName>
    <definedName name="requisito" localSheetId="19">Parâmetros!#REF!</definedName>
    <definedName name="requisito" localSheetId="3">Parâmetros!#REF!</definedName>
    <definedName name="requisito" localSheetId="5">Parâmetros!#REF!</definedName>
    <definedName name="requisito" localSheetId="7">Parâmetros!#REF!</definedName>
    <definedName name="requisito" localSheetId="9">Parâmetros!#REF!</definedName>
    <definedName name="requisito" localSheetId="11">Parâmetros!#REF!</definedName>
    <definedName name="requisito" localSheetId="13">Parâmetros!#REF!</definedName>
    <definedName name="requisito" localSheetId="15">Parâmetros!#REF!</definedName>
    <definedName name="requisito" localSheetId="2">[1]Parâmetros!#REF!</definedName>
    <definedName name="requisito">Parâmetros!#REF!</definedName>
    <definedName name="Sistema" localSheetId="4">#REF!</definedName>
    <definedName name="Sistema" localSheetId="6">#REF!</definedName>
    <definedName name="Sistema" localSheetId="8">#REF!</definedName>
    <definedName name="Sistema" localSheetId="10">#REF!</definedName>
    <definedName name="Sistema" localSheetId="12">#REF!</definedName>
    <definedName name="Sistema" localSheetId="14">#REF!</definedName>
    <definedName name="Sistema" localSheetId="16">#REF!</definedName>
    <definedName name="Sistema" localSheetId="18">#REF!</definedName>
    <definedName name="Sistema" localSheetId="19">#REF!</definedName>
    <definedName name="Sistema" localSheetId="3">#REF!</definedName>
    <definedName name="Sistema" localSheetId="5">#REF!</definedName>
    <definedName name="Sistema" localSheetId="7">#REF!</definedName>
    <definedName name="Sistema" localSheetId="9">#REF!</definedName>
    <definedName name="Sistema" localSheetId="11">#REF!</definedName>
    <definedName name="Sistema" localSheetId="13">#REF!</definedName>
    <definedName name="Sistema" localSheetId="15">#REF!</definedName>
    <definedName name="Sistema">#REF!</definedName>
    <definedName name="sistemas" localSheetId="4">#REF!</definedName>
    <definedName name="sistemas" localSheetId="6">#REF!</definedName>
    <definedName name="sistemas" localSheetId="8">#REF!</definedName>
    <definedName name="sistemas" localSheetId="10">#REF!</definedName>
    <definedName name="sistemas" localSheetId="12">#REF!</definedName>
    <definedName name="sistemas" localSheetId="14">#REF!</definedName>
    <definedName name="sistemas" localSheetId="16">#REF!</definedName>
    <definedName name="sistemas" localSheetId="18">#REF!</definedName>
    <definedName name="sistemas" localSheetId="19">#REF!</definedName>
    <definedName name="sistemas" localSheetId="3">#REF!</definedName>
    <definedName name="sistemas" localSheetId="5">#REF!</definedName>
    <definedName name="sistemas" localSheetId="7">#REF!</definedName>
    <definedName name="sistemas" localSheetId="9">#REF!</definedName>
    <definedName name="sistemas" localSheetId="11">#REF!</definedName>
    <definedName name="sistemas" localSheetId="13">#REF!</definedName>
    <definedName name="sistemas" localSheetId="15">#REF!</definedName>
    <definedName name="sistemas">#REF!</definedName>
    <definedName name="Tipo_Item" localSheetId="4">#REF!</definedName>
    <definedName name="Tipo_Item" localSheetId="6">#REF!</definedName>
    <definedName name="Tipo_Item" localSheetId="8">#REF!</definedName>
    <definedName name="Tipo_Item" localSheetId="10">#REF!</definedName>
    <definedName name="Tipo_Item" localSheetId="12">#REF!</definedName>
    <definedName name="Tipo_Item" localSheetId="14">#REF!</definedName>
    <definedName name="Tipo_Item" localSheetId="16">#REF!</definedName>
    <definedName name="Tipo_Item" localSheetId="18">#REF!</definedName>
    <definedName name="Tipo_Item" localSheetId="19">#REF!</definedName>
    <definedName name="Tipo_Item" localSheetId="3">#REF!</definedName>
    <definedName name="Tipo_Item" localSheetId="5">#REF!</definedName>
    <definedName name="Tipo_Item" localSheetId="7">#REF!</definedName>
    <definedName name="Tipo_Item" localSheetId="9">#REF!</definedName>
    <definedName name="Tipo_Item" localSheetId="11">#REF!</definedName>
    <definedName name="Tipo_Item" localSheetId="13">#REF!</definedName>
    <definedName name="Tipo_Item" localSheetId="15">#REF!</definedName>
    <definedName name="Tipo_Item">#REF!</definedName>
    <definedName name="xxx">Parâmetros!#REF!</definedName>
  </definedNames>
  <calcPr calcId="145621"/>
</workbook>
</file>

<file path=xl/calcChain.xml><?xml version="1.0" encoding="utf-8"?>
<calcChain xmlns="http://schemas.openxmlformats.org/spreadsheetml/2006/main">
  <c r="A112" i="95" l="1"/>
  <c r="A104" i="95"/>
  <c r="A105" i="95" s="1"/>
  <c r="A102" i="95"/>
  <c r="A98" i="95"/>
  <c r="A142" i="95" l="1"/>
  <c r="A143" i="95" s="1"/>
  <c r="A144" i="95" s="1"/>
  <c r="A145" i="95" s="1"/>
  <c r="A146" i="95" s="1"/>
  <c r="A147" i="95" s="1"/>
  <c r="A148" i="95" s="1"/>
  <c r="A149" i="95" s="1"/>
  <c r="A150" i="95" s="1"/>
  <c r="A151" i="95" s="1"/>
  <c r="A8" i="95" l="1"/>
  <c r="A9" i="95" s="1"/>
  <c r="O8" i="95"/>
  <c r="A10" i="95" l="1"/>
  <c r="A11" i="95" l="1"/>
  <c r="A12" i="95" s="1"/>
  <c r="A13" i="95" s="1"/>
  <c r="A14" i="95" s="1"/>
  <c r="A152" i="95"/>
  <c r="A153" i="95" s="1"/>
  <c r="A154" i="95" s="1"/>
  <c r="A15" i="95" l="1"/>
  <c r="A16" i="95" s="1"/>
  <c r="A17" i="95" s="1"/>
  <c r="A18" i="95" s="1"/>
  <c r="A19" i="95" s="1"/>
  <c r="O16" i="95"/>
  <c r="A20" i="95" l="1"/>
  <c r="P86" i="105"/>
  <c r="O86" i="105"/>
  <c r="N86" i="105"/>
  <c r="M86" i="105"/>
  <c r="L86" i="105"/>
  <c r="J86" i="105"/>
  <c r="A21" i="95" l="1"/>
  <c r="A22" i="95" s="1"/>
  <c r="E8" i="81"/>
  <c r="E8" i="80"/>
  <c r="A157" i="115" s="1"/>
  <c r="E8" i="79"/>
  <c r="AE67" i="50" s="1"/>
  <c r="E8" i="78"/>
  <c r="B4" i="101" s="1"/>
  <c r="E8" i="77"/>
  <c r="E8" i="76"/>
  <c r="S67" i="50" s="1"/>
  <c r="E8" i="75"/>
  <c r="O67" i="50" s="1"/>
  <c r="H94" i="105"/>
  <c r="K58" i="81"/>
  <c r="P91" i="105" s="1"/>
  <c r="K66" i="81"/>
  <c r="P92" i="105" s="1"/>
  <c r="K79" i="81"/>
  <c r="P93" i="105" s="1"/>
  <c r="K120" i="81"/>
  <c r="P94" i="105" s="1"/>
  <c r="K130" i="81"/>
  <c r="K58" i="80"/>
  <c r="K66" i="80"/>
  <c r="K79" i="80"/>
  <c r="K120" i="80"/>
  <c r="K130" i="80"/>
  <c r="K58" i="79"/>
  <c r="K66" i="79"/>
  <c r="K79" i="79"/>
  <c r="N93" i="105" s="1"/>
  <c r="K120" i="79"/>
  <c r="K130" i="79"/>
  <c r="N95" i="105" s="1"/>
  <c r="K58" i="78"/>
  <c r="K66" i="78"/>
  <c r="M92" i="105" s="1"/>
  <c r="K79" i="78"/>
  <c r="K120" i="78"/>
  <c r="M94" i="105" s="1"/>
  <c r="K130" i="78"/>
  <c r="M95" i="105" s="1"/>
  <c r="K58" i="77"/>
  <c r="K66" i="77"/>
  <c r="K79" i="77"/>
  <c r="L93" i="105" s="1"/>
  <c r="K120" i="77"/>
  <c r="L94" i="105" s="1"/>
  <c r="K130" i="77"/>
  <c r="K58" i="76"/>
  <c r="K66" i="76"/>
  <c r="K79" i="76"/>
  <c r="K120" i="76"/>
  <c r="K130" i="76"/>
  <c r="K58" i="75"/>
  <c r="J91" i="105" s="1"/>
  <c r="K66" i="75"/>
  <c r="K79" i="75"/>
  <c r="K120" i="75"/>
  <c r="J94" i="105" s="1"/>
  <c r="K130" i="75"/>
  <c r="I92" i="105"/>
  <c r="I93" i="105"/>
  <c r="K13" i="81"/>
  <c r="K13" i="80"/>
  <c r="K13" i="79"/>
  <c r="K13" i="78"/>
  <c r="K13" i="77"/>
  <c r="K13" i="76"/>
  <c r="K13" i="75"/>
  <c r="I86" i="105"/>
  <c r="J52" i="81"/>
  <c r="K52" i="81" s="1"/>
  <c r="K51" i="81" s="1"/>
  <c r="P90" i="105" s="1"/>
  <c r="J50" i="81"/>
  <c r="K50" i="81" s="1"/>
  <c r="J49" i="81"/>
  <c r="K49" i="81" s="1"/>
  <c r="J48" i="81"/>
  <c r="K48" i="81" s="1"/>
  <c r="J47" i="81"/>
  <c r="K47" i="81" s="1"/>
  <c r="J46" i="81"/>
  <c r="K46" i="81" s="1"/>
  <c r="J44" i="81"/>
  <c r="K44" i="81" s="1"/>
  <c r="J42" i="81"/>
  <c r="K42" i="81" s="1"/>
  <c r="J40" i="81"/>
  <c r="K40" i="81" s="1"/>
  <c r="J38" i="81"/>
  <c r="K38" i="81" s="1"/>
  <c r="J36" i="81"/>
  <c r="K36" i="81" s="1"/>
  <c r="J34" i="81"/>
  <c r="K34" i="81" s="1"/>
  <c r="J32" i="81"/>
  <c r="K32" i="81" s="1"/>
  <c r="J29" i="81"/>
  <c r="K29" i="81" s="1"/>
  <c r="J28" i="81"/>
  <c r="K28" i="81" s="1"/>
  <c r="J27" i="81"/>
  <c r="K27" i="81" s="1"/>
  <c r="J26" i="81"/>
  <c r="K26" i="81" s="1"/>
  <c r="J25" i="81"/>
  <c r="K25" i="81" s="1"/>
  <c r="J52" i="80"/>
  <c r="K52" i="80" s="1"/>
  <c r="K51" i="80" s="1"/>
  <c r="O90" i="105" s="1"/>
  <c r="J50" i="80"/>
  <c r="K50" i="80" s="1"/>
  <c r="J49" i="80"/>
  <c r="K49" i="80" s="1"/>
  <c r="J48" i="80"/>
  <c r="K48" i="80" s="1"/>
  <c r="J47" i="80"/>
  <c r="K47" i="80" s="1"/>
  <c r="J46" i="80"/>
  <c r="K46" i="80" s="1"/>
  <c r="J44" i="80"/>
  <c r="K44" i="80" s="1"/>
  <c r="J42" i="80"/>
  <c r="K42" i="80" s="1"/>
  <c r="J40" i="80"/>
  <c r="K40" i="80" s="1"/>
  <c r="J38" i="80"/>
  <c r="K38" i="80" s="1"/>
  <c r="J36" i="80"/>
  <c r="K36" i="80" s="1"/>
  <c r="J34" i="80"/>
  <c r="K34" i="80" s="1"/>
  <c r="J32" i="80"/>
  <c r="K32" i="80" s="1"/>
  <c r="J29" i="80"/>
  <c r="K29" i="80" s="1"/>
  <c r="J28" i="80"/>
  <c r="K28" i="80" s="1"/>
  <c r="J27" i="80"/>
  <c r="K27" i="80" s="1"/>
  <c r="J26" i="80"/>
  <c r="K26" i="80" s="1"/>
  <c r="J25" i="80"/>
  <c r="K25" i="80" s="1"/>
  <c r="J52" i="79"/>
  <c r="K52" i="79" s="1"/>
  <c r="K51" i="79" s="1"/>
  <c r="N90" i="105" s="1"/>
  <c r="J50" i="79"/>
  <c r="K50" i="79" s="1"/>
  <c r="J49" i="79"/>
  <c r="K49" i="79" s="1"/>
  <c r="J48" i="79"/>
  <c r="K48" i="79" s="1"/>
  <c r="J47" i="79"/>
  <c r="K47" i="79" s="1"/>
  <c r="J46" i="79"/>
  <c r="K46" i="79" s="1"/>
  <c r="J44" i="79"/>
  <c r="K44" i="79" s="1"/>
  <c r="J42" i="79"/>
  <c r="K42" i="79" s="1"/>
  <c r="J40" i="79"/>
  <c r="K40" i="79" s="1"/>
  <c r="J38" i="79"/>
  <c r="K38" i="79" s="1"/>
  <c r="J36" i="79"/>
  <c r="K36" i="79" s="1"/>
  <c r="J34" i="79"/>
  <c r="K34" i="79" s="1"/>
  <c r="J32" i="79"/>
  <c r="K32" i="79" s="1"/>
  <c r="J29" i="79"/>
  <c r="K29" i="79" s="1"/>
  <c r="J28" i="79"/>
  <c r="K28" i="79" s="1"/>
  <c r="J27" i="79"/>
  <c r="K27" i="79" s="1"/>
  <c r="J26" i="79"/>
  <c r="K26" i="79" s="1"/>
  <c r="J25" i="79"/>
  <c r="K25" i="79" s="1"/>
  <c r="J52" i="78"/>
  <c r="K52" i="78" s="1"/>
  <c r="K51" i="78" s="1"/>
  <c r="M90" i="105" s="1"/>
  <c r="J50" i="78"/>
  <c r="K50" i="78" s="1"/>
  <c r="J49" i="78"/>
  <c r="K49" i="78" s="1"/>
  <c r="J48" i="78"/>
  <c r="K48" i="78" s="1"/>
  <c r="J47" i="78"/>
  <c r="K47" i="78" s="1"/>
  <c r="J46" i="78"/>
  <c r="K46" i="78" s="1"/>
  <c r="J44" i="78"/>
  <c r="K44" i="78" s="1"/>
  <c r="J42" i="78"/>
  <c r="K42" i="78" s="1"/>
  <c r="J40" i="78"/>
  <c r="K40" i="78" s="1"/>
  <c r="J38" i="78"/>
  <c r="K38" i="78" s="1"/>
  <c r="J36" i="78"/>
  <c r="K36" i="78" s="1"/>
  <c r="J34" i="78"/>
  <c r="K34" i="78" s="1"/>
  <c r="J32" i="78"/>
  <c r="K32" i="78" s="1"/>
  <c r="J29" i="78"/>
  <c r="K29" i="78" s="1"/>
  <c r="J28" i="78"/>
  <c r="K28" i="78" s="1"/>
  <c r="J27" i="78"/>
  <c r="K27" i="78" s="1"/>
  <c r="J26" i="78"/>
  <c r="K26" i="78" s="1"/>
  <c r="J25" i="78"/>
  <c r="K25" i="78" s="1"/>
  <c r="J52" i="77"/>
  <c r="K52" i="77" s="1"/>
  <c r="K51" i="77" s="1"/>
  <c r="J50" i="77"/>
  <c r="K50" i="77" s="1"/>
  <c r="J49" i="77"/>
  <c r="K49" i="77" s="1"/>
  <c r="J48" i="77"/>
  <c r="K48" i="77" s="1"/>
  <c r="J47" i="77"/>
  <c r="K47" i="77" s="1"/>
  <c r="J46" i="77"/>
  <c r="K46" i="77" s="1"/>
  <c r="J44" i="77"/>
  <c r="K44" i="77" s="1"/>
  <c r="J42" i="77"/>
  <c r="K42" i="77" s="1"/>
  <c r="J40" i="77"/>
  <c r="K40" i="77" s="1"/>
  <c r="J38" i="77"/>
  <c r="K38" i="77" s="1"/>
  <c r="J36" i="77"/>
  <c r="K36" i="77" s="1"/>
  <c r="J34" i="77"/>
  <c r="K34" i="77" s="1"/>
  <c r="J32" i="77"/>
  <c r="K32" i="77" s="1"/>
  <c r="J29" i="77"/>
  <c r="K29" i="77" s="1"/>
  <c r="J28" i="77"/>
  <c r="K28" i="77" s="1"/>
  <c r="J27" i="77"/>
  <c r="K27" i="77" s="1"/>
  <c r="J26" i="77"/>
  <c r="K26" i="77" s="1"/>
  <c r="J25" i="77"/>
  <c r="K25" i="77" s="1"/>
  <c r="J52" i="76"/>
  <c r="K52" i="76" s="1"/>
  <c r="K51" i="76" s="1"/>
  <c r="J50" i="76"/>
  <c r="K50" i="76" s="1"/>
  <c r="J49" i="76"/>
  <c r="K49" i="76" s="1"/>
  <c r="J48" i="76"/>
  <c r="K48" i="76" s="1"/>
  <c r="J47" i="76"/>
  <c r="K47" i="76" s="1"/>
  <c r="J46" i="76"/>
  <c r="K46" i="76" s="1"/>
  <c r="J44" i="76"/>
  <c r="K44" i="76" s="1"/>
  <c r="J42" i="76"/>
  <c r="K42" i="76" s="1"/>
  <c r="J40" i="76"/>
  <c r="K40" i="76" s="1"/>
  <c r="J38" i="76"/>
  <c r="K38" i="76" s="1"/>
  <c r="J36" i="76"/>
  <c r="K36" i="76" s="1"/>
  <c r="J34" i="76"/>
  <c r="K34" i="76" s="1"/>
  <c r="J32" i="76"/>
  <c r="K32" i="76" s="1"/>
  <c r="J29" i="76"/>
  <c r="K29" i="76" s="1"/>
  <c r="J28" i="76"/>
  <c r="K28" i="76" s="1"/>
  <c r="J27" i="76"/>
  <c r="K27" i="76" s="1"/>
  <c r="J26" i="76"/>
  <c r="K26" i="76" s="1"/>
  <c r="J25" i="76"/>
  <c r="K25" i="76" s="1"/>
  <c r="J52" i="75"/>
  <c r="K52" i="75" s="1"/>
  <c r="K51" i="75" s="1"/>
  <c r="J90" i="105" s="1"/>
  <c r="J50" i="75"/>
  <c r="K50" i="75" s="1"/>
  <c r="J49" i="75"/>
  <c r="K49" i="75" s="1"/>
  <c r="J48" i="75"/>
  <c r="K48" i="75" s="1"/>
  <c r="J47" i="75"/>
  <c r="K47" i="75" s="1"/>
  <c r="J46" i="75"/>
  <c r="K46" i="75" s="1"/>
  <c r="J44" i="75"/>
  <c r="K44" i="75" s="1"/>
  <c r="J42" i="75"/>
  <c r="K42" i="75" s="1"/>
  <c r="J40" i="75"/>
  <c r="K40" i="75" s="1"/>
  <c r="J38" i="75"/>
  <c r="K38" i="75" s="1"/>
  <c r="J36" i="75"/>
  <c r="K36" i="75" s="1"/>
  <c r="J34" i="75"/>
  <c r="K34" i="75" s="1"/>
  <c r="J32" i="75"/>
  <c r="K32" i="75" s="1"/>
  <c r="J29" i="75"/>
  <c r="K29" i="75" s="1"/>
  <c r="J28" i="75"/>
  <c r="K28" i="75" s="1"/>
  <c r="J27" i="75"/>
  <c r="K27" i="75" s="1"/>
  <c r="J26" i="75"/>
  <c r="K26" i="75" s="1"/>
  <c r="J25" i="75"/>
  <c r="K25" i="75" s="1"/>
  <c r="H90" i="105"/>
  <c r="A15" i="81"/>
  <c r="G79" i="80"/>
  <c r="C2694" i="48"/>
  <c r="C2414" i="48"/>
  <c r="C2134" i="48"/>
  <c r="C1854" i="48"/>
  <c r="C1574" i="48"/>
  <c r="C1294" i="48"/>
  <c r="C1014" i="48"/>
  <c r="C734" i="48"/>
  <c r="C454" i="48"/>
  <c r="C174" i="48"/>
  <c r="K24" i="104"/>
  <c r="G24" i="104"/>
  <c r="A24" i="104"/>
  <c r="K20" i="104"/>
  <c r="G20" i="104"/>
  <c r="A20" i="104"/>
  <c r="K16" i="104"/>
  <c r="G16" i="104"/>
  <c r="A16" i="104"/>
  <c r="K12" i="104"/>
  <c r="G12" i="104"/>
  <c r="A12" i="104"/>
  <c r="K8" i="104"/>
  <c r="G8" i="104"/>
  <c r="A8" i="104"/>
  <c r="K24" i="103"/>
  <c r="G24" i="103"/>
  <c r="A24" i="103"/>
  <c r="K20" i="103"/>
  <c r="G20" i="103"/>
  <c r="A20" i="103"/>
  <c r="K16" i="103"/>
  <c r="G16" i="103"/>
  <c r="A16" i="103"/>
  <c r="K12" i="103"/>
  <c r="G12" i="103"/>
  <c r="A12" i="103"/>
  <c r="K8" i="103"/>
  <c r="G8" i="103"/>
  <c r="A8" i="103"/>
  <c r="K24" i="102"/>
  <c r="G24" i="102"/>
  <c r="A24" i="102"/>
  <c r="K20" i="102"/>
  <c r="G20" i="102"/>
  <c r="A20" i="102"/>
  <c r="K16" i="102"/>
  <c r="G16" i="102"/>
  <c r="A16" i="102"/>
  <c r="K12" i="102"/>
  <c r="G12" i="102"/>
  <c r="A12" i="102"/>
  <c r="K8" i="102"/>
  <c r="G8" i="102"/>
  <c r="A8" i="102"/>
  <c r="K24" i="101"/>
  <c r="G24" i="101"/>
  <c r="A24" i="101"/>
  <c r="K20" i="101"/>
  <c r="G20" i="101"/>
  <c r="A20" i="101"/>
  <c r="K16" i="101"/>
  <c r="G16" i="101"/>
  <c r="A16" i="101"/>
  <c r="K12" i="101"/>
  <c r="G12" i="101"/>
  <c r="A12" i="101"/>
  <c r="K8" i="101"/>
  <c r="G8" i="101"/>
  <c r="A8" i="101"/>
  <c r="K24" i="100"/>
  <c r="G24" i="100"/>
  <c r="A24" i="100"/>
  <c r="K20" i="100"/>
  <c r="G20" i="100"/>
  <c r="A20" i="100"/>
  <c r="K16" i="100"/>
  <c r="G16" i="100"/>
  <c r="A16" i="100"/>
  <c r="K12" i="100"/>
  <c r="G12" i="100"/>
  <c r="A12" i="100"/>
  <c r="K8" i="100"/>
  <c r="G8" i="100"/>
  <c r="A8" i="100"/>
  <c r="K24" i="99"/>
  <c r="G24" i="99"/>
  <c r="A24" i="99"/>
  <c r="K20" i="99"/>
  <c r="G20" i="99"/>
  <c r="A20" i="99"/>
  <c r="K16" i="99"/>
  <c r="G16" i="99"/>
  <c r="A16" i="99"/>
  <c r="K12" i="99"/>
  <c r="G12" i="99"/>
  <c r="A12" i="99"/>
  <c r="K8" i="99"/>
  <c r="G8" i="99"/>
  <c r="A8" i="99"/>
  <c r="K24" i="98"/>
  <c r="G24" i="98"/>
  <c r="A24" i="98"/>
  <c r="K20" i="98"/>
  <c r="G20" i="98"/>
  <c r="A20" i="98"/>
  <c r="K16" i="98"/>
  <c r="G16" i="98"/>
  <c r="A16" i="98"/>
  <c r="K12" i="98"/>
  <c r="G12" i="98"/>
  <c r="A12" i="98"/>
  <c r="K8" i="98"/>
  <c r="G8" i="98"/>
  <c r="A8" i="98"/>
  <c r="I2" i="100"/>
  <c r="I2" i="99"/>
  <c r="I2" i="104"/>
  <c r="I2" i="103"/>
  <c r="I2" i="102"/>
  <c r="I2" i="101"/>
  <c r="I2" i="98"/>
  <c r="O158" i="95"/>
  <c r="O86" i="95"/>
  <c r="I188" i="115"/>
  <c r="E188" i="115"/>
  <c r="D188" i="115"/>
  <c r="C188" i="115"/>
  <c r="B188" i="115"/>
  <c r="I187" i="115"/>
  <c r="E187" i="115"/>
  <c r="D187" i="115"/>
  <c r="C187" i="115"/>
  <c r="B187" i="115"/>
  <c r="I186" i="115"/>
  <c r="E186" i="115"/>
  <c r="D186" i="115"/>
  <c r="C186" i="115"/>
  <c r="B186" i="115"/>
  <c r="I185" i="115"/>
  <c r="E185" i="115"/>
  <c r="D185" i="115"/>
  <c r="C185" i="115"/>
  <c r="B185" i="115"/>
  <c r="I184" i="115"/>
  <c r="E184" i="115"/>
  <c r="D184" i="115"/>
  <c r="C184" i="115"/>
  <c r="B184" i="115"/>
  <c r="J177" i="115"/>
  <c r="G177" i="115"/>
  <c r="B177" i="115"/>
  <c r="I171" i="115"/>
  <c r="E171" i="115"/>
  <c r="D171" i="115"/>
  <c r="C171" i="115"/>
  <c r="B171" i="115"/>
  <c r="I170" i="115"/>
  <c r="E170" i="115"/>
  <c r="D170" i="115"/>
  <c r="C170" i="115"/>
  <c r="B170" i="115"/>
  <c r="I169" i="115"/>
  <c r="E169" i="115"/>
  <c r="D169" i="115"/>
  <c r="C169" i="115"/>
  <c r="B169" i="115"/>
  <c r="I168" i="115"/>
  <c r="E168" i="115"/>
  <c r="D168" i="115"/>
  <c r="C168" i="115"/>
  <c r="B168" i="115"/>
  <c r="I167" i="115"/>
  <c r="E167" i="115"/>
  <c r="D167" i="115"/>
  <c r="C167" i="115"/>
  <c r="B167" i="115"/>
  <c r="J160" i="115"/>
  <c r="G160" i="115"/>
  <c r="B160" i="115"/>
  <c r="I154" i="115"/>
  <c r="E154" i="115"/>
  <c r="D154" i="115"/>
  <c r="C154" i="115"/>
  <c r="B154" i="115"/>
  <c r="I153" i="115"/>
  <c r="E153" i="115"/>
  <c r="D153" i="115"/>
  <c r="C153" i="115"/>
  <c r="B153" i="115"/>
  <c r="I152" i="115"/>
  <c r="E152" i="115"/>
  <c r="D152" i="115"/>
  <c r="C152" i="115"/>
  <c r="B152" i="115"/>
  <c r="I151" i="115"/>
  <c r="E151" i="115"/>
  <c r="D151" i="115"/>
  <c r="C151" i="115"/>
  <c r="B151" i="115"/>
  <c r="I150" i="115"/>
  <c r="E150" i="115"/>
  <c r="D150" i="115"/>
  <c r="C150" i="115"/>
  <c r="B150" i="115"/>
  <c r="J143" i="115"/>
  <c r="G143" i="115"/>
  <c r="B143" i="115"/>
  <c r="I137" i="115"/>
  <c r="E137" i="115"/>
  <c r="D137" i="115"/>
  <c r="C137" i="115"/>
  <c r="B137" i="115"/>
  <c r="I136" i="115"/>
  <c r="E136" i="115"/>
  <c r="D136" i="115"/>
  <c r="C136" i="115"/>
  <c r="B136" i="115"/>
  <c r="I135" i="115"/>
  <c r="E135" i="115"/>
  <c r="D135" i="115"/>
  <c r="C135" i="115"/>
  <c r="B135" i="115"/>
  <c r="I134" i="115"/>
  <c r="E134" i="115"/>
  <c r="D134" i="115"/>
  <c r="C134" i="115"/>
  <c r="B134" i="115"/>
  <c r="I133" i="115"/>
  <c r="E133" i="115"/>
  <c r="D133" i="115"/>
  <c r="C133" i="115"/>
  <c r="B133" i="115"/>
  <c r="J126" i="115"/>
  <c r="G126" i="115"/>
  <c r="B126" i="115"/>
  <c r="I120" i="115"/>
  <c r="E120" i="115"/>
  <c r="D120" i="115"/>
  <c r="C120" i="115"/>
  <c r="B120" i="115"/>
  <c r="I119" i="115"/>
  <c r="E119" i="115"/>
  <c r="D119" i="115"/>
  <c r="C119" i="115"/>
  <c r="B119" i="115"/>
  <c r="I118" i="115"/>
  <c r="E118" i="115"/>
  <c r="D118" i="115"/>
  <c r="C118" i="115"/>
  <c r="B118" i="115"/>
  <c r="I117" i="115"/>
  <c r="E117" i="115"/>
  <c r="D117" i="115"/>
  <c r="C117" i="115"/>
  <c r="B117" i="115"/>
  <c r="I116" i="115"/>
  <c r="E116" i="115"/>
  <c r="D116" i="115"/>
  <c r="C116" i="115"/>
  <c r="B116" i="115"/>
  <c r="J109" i="115"/>
  <c r="G109" i="115"/>
  <c r="B109" i="115"/>
  <c r="I103" i="115"/>
  <c r="E103" i="115"/>
  <c r="D103" i="115"/>
  <c r="C103" i="115"/>
  <c r="B103" i="115"/>
  <c r="I102" i="115"/>
  <c r="E102" i="115"/>
  <c r="D102" i="115"/>
  <c r="C102" i="115"/>
  <c r="B102" i="115"/>
  <c r="I101" i="115"/>
  <c r="E101" i="115"/>
  <c r="D101" i="115"/>
  <c r="C101" i="115"/>
  <c r="B101" i="115"/>
  <c r="I100" i="115"/>
  <c r="E100" i="115"/>
  <c r="D100" i="115"/>
  <c r="C100" i="115"/>
  <c r="B100" i="115"/>
  <c r="I99" i="115"/>
  <c r="E99" i="115"/>
  <c r="D99" i="115"/>
  <c r="C99" i="115"/>
  <c r="B99" i="115"/>
  <c r="J92" i="115"/>
  <c r="G92" i="115"/>
  <c r="B92" i="115"/>
  <c r="I86" i="115"/>
  <c r="E86" i="115"/>
  <c r="D86" i="115"/>
  <c r="C86" i="115"/>
  <c r="B86" i="115"/>
  <c r="I85" i="115"/>
  <c r="E85" i="115"/>
  <c r="D85" i="115"/>
  <c r="C85" i="115"/>
  <c r="B85" i="115"/>
  <c r="I84" i="115"/>
  <c r="E84" i="115"/>
  <c r="D84" i="115"/>
  <c r="C84" i="115"/>
  <c r="B84" i="115"/>
  <c r="I83" i="115"/>
  <c r="E83" i="115"/>
  <c r="D83" i="115"/>
  <c r="C83" i="115"/>
  <c r="B83" i="115"/>
  <c r="I82" i="115"/>
  <c r="E82" i="115"/>
  <c r="D82" i="115"/>
  <c r="C82" i="115"/>
  <c r="B82" i="115"/>
  <c r="J75" i="115"/>
  <c r="G75" i="115"/>
  <c r="B75" i="115"/>
  <c r="I69" i="115"/>
  <c r="E69" i="115"/>
  <c r="D69" i="115"/>
  <c r="C69" i="115"/>
  <c r="B69" i="115"/>
  <c r="I68" i="115"/>
  <c r="E68" i="115"/>
  <c r="D68" i="115"/>
  <c r="C68" i="115"/>
  <c r="B68" i="115"/>
  <c r="I67" i="115"/>
  <c r="E67" i="115"/>
  <c r="D67" i="115"/>
  <c r="C67" i="115"/>
  <c r="B67" i="115"/>
  <c r="I66" i="115"/>
  <c r="E66" i="115"/>
  <c r="D66" i="115"/>
  <c r="C66" i="115"/>
  <c r="B66" i="115"/>
  <c r="I65" i="115"/>
  <c r="E65" i="115"/>
  <c r="D65" i="115"/>
  <c r="C65" i="115"/>
  <c r="B65" i="115"/>
  <c r="J58" i="115"/>
  <c r="G58" i="115"/>
  <c r="B58" i="115"/>
  <c r="I52" i="115"/>
  <c r="E52" i="115"/>
  <c r="D52" i="115"/>
  <c r="C52" i="115"/>
  <c r="B52" i="115"/>
  <c r="I51" i="115"/>
  <c r="E51" i="115"/>
  <c r="D51" i="115"/>
  <c r="C51" i="115"/>
  <c r="B51" i="115"/>
  <c r="I50" i="115"/>
  <c r="E50" i="115"/>
  <c r="D50" i="115"/>
  <c r="C50" i="115"/>
  <c r="B50" i="115"/>
  <c r="I49" i="115"/>
  <c r="E49" i="115"/>
  <c r="D49" i="115"/>
  <c r="C49" i="115"/>
  <c r="B49" i="115"/>
  <c r="I48" i="115"/>
  <c r="E48" i="115"/>
  <c r="D48" i="115"/>
  <c r="C48" i="115"/>
  <c r="B48" i="115"/>
  <c r="J41" i="115"/>
  <c r="G41" i="115"/>
  <c r="B41" i="115"/>
  <c r="I35" i="115"/>
  <c r="I34" i="115"/>
  <c r="I33" i="115"/>
  <c r="I32" i="115"/>
  <c r="I31" i="115"/>
  <c r="E35" i="115"/>
  <c r="E34" i="115"/>
  <c r="E33" i="115"/>
  <c r="E32" i="115"/>
  <c r="H35" i="115"/>
  <c r="G35" i="115"/>
  <c r="F35" i="115"/>
  <c r="H34" i="115"/>
  <c r="G34" i="115"/>
  <c r="F34" i="115"/>
  <c r="H33" i="115"/>
  <c r="G33" i="115"/>
  <c r="F33" i="115"/>
  <c r="H32" i="115"/>
  <c r="G32" i="115"/>
  <c r="F32" i="115"/>
  <c r="E31" i="115"/>
  <c r="D35" i="115"/>
  <c r="D34" i="115"/>
  <c r="D33" i="115"/>
  <c r="D32" i="115"/>
  <c r="D31" i="115"/>
  <c r="C35" i="115"/>
  <c r="C34" i="115"/>
  <c r="C33" i="115"/>
  <c r="C32" i="115"/>
  <c r="C31" i="115"/>
  <c r="B35" i="115"/>
  <c r="B34" i="115"/>
  <c r="B33" i="115"/>
  <c r="B32" i="115"/>
  <c r="B31" i="115"/>
  <c r="J24" i="115"/>
  <c r="G24" i="115"/>
  <c r="B24" i="115"/>
  <c r="E13" i="115"/>
  <c r="K11" i="115"/>
  <c r="E11" i="115"/>
  <c r="K9" i="115"/>
  <c r="E9" i="115"/>
  <c r="H282" i="81"/>
  <c r="H281" i="81"/>
  <c r="H280" i="81"/>
  <c r="H279" i="81"/>
  <c r="H278" i="81"/>
  <c r="H282" i="80"/>
  <c r="H281" i="80"/>
  <c r="H280" i="80"/>
  <c r="H279" i="80"/>
  <c r="H278" i="80"/>
  <c r="H282" i="79"/>
  <c r="H281" i="79"/>
  <c r="H280" i="79"/>
  <c r="H279" i="79"/>
  <c r="H278" i="79"/>
  <c r="H282" i="78"/>
  <c r="H281" i="78"/>
  <c r="H280" i="78"/>
  <c r="H279" i="78"/>
  <c r="H278" i="78"/>
  <c r="H282" i="77"/>
  <c r="H281" i="77"/>
  <c r="H280" i="77"/>
  <c r="H279" i="77"/>
  <c r="H278" i="77"/>
  <c r="H282" i="76"/>
  <c r="H281" i="76"/>
  <c r="H280" i="76"/>
  <c r="H279" i="76"/>
  <c r="H278" i="76"/>
  <c r="H282" i="75"/>
  <c r="H281" i="75"/>
  <c r="H280" i="75"/>
  <c r="H279" i="75"/>
  <c r="H278" i="75"/>
  <c r="J69" i="115"/>
  <c r="J65" i="115"/>
  <c r="J52" i="115"/>
  <c r="J48" i="115"/>
  <c r="J35" i="115"/>
  <c r="J31" i="115"/>
  <c r="J32" i="115"/>
  <c r="J186" i="115"/>
  <c r="J184" i="115"/>
  <c r="J188" i="115"/>
  <c r="J187" i="115"/>
  <c r="J185" i="115"/>
  <c r="J170" i="115"/>
  <c r="J167" i="115"/>
  <c r="J171" i="115"/>
  <c r="J168" i="115"/>
  <c r="J169" i="115"/>
  <c r="J152" i="115"/>
  <c r="J150" i="115"/>
  <c r="J154" i="115"/>
  <c r="J151" i="115"/>
  <c r="J153" i="115"/>
  <c r="J136" i="115"/>
  <c r="J134" i="115"/>
  <c r="J135" i="115"/>
  <c r="J133" i="115"/>
  <c r="J137" i="115"/>
  <c r="J118" i="115"/>
  <c r="J116" i="115"/>
  <c r="J120" i="115"/>
  <c r="J119" i="115"/>
  <c r="J117" i="115"/>
  <c r="J99" i="115"/>
  <c r="J102" i="115"/>
  <c r="J100" i="115"/>
  <c r="J103" i="115"/>
  <c r="J101" i="115"/>
  <c r="J82" i="115"/>
  <c r="J86" i="115"/>
  <c r="J83" i="115"/>
  <c r="J84" i="115"/>
  <c r="J85" i="115"/>
  <c r="J66" i="115"/>
  <c r="J68" i="115"/>
  <c r="J67" i="115"/>
  <c r="J49" i="115"/>
  <c r="J51" i="115"/>
  <c r="J50" i="115"/>
  <c r="J34" i="115"/>
  <c r="J33" i="115"/>
  <c r="P100" i="105"/>
  <c r="O100" i="105"/>
  <c r="N100" i="105"/>
  <c r="M100" i="105"/>
  <c r="L100" i="105"/>
  <c r="K100" i="105"/>
  <c r="J100" i="105"/>
  <c r="I100" i="105"/>
  <c r="H100" i="105"/>
  <c r="G100" i="105"/>
  <c r="F100" i="105"/>
  <c r="B101" i="105" s="1"/>
  <c r="C96" i="105"/>
  <c r="C95" i="105"/>
  <c r="C94" i="105"/>
  <c r="C93" i="105"/>
  <c r="C92" i="105"/>
  <c r="C91" i="105"/>
  <c r="C90" i="105"/>
  <c r="C89" i="105"/>
  <c r="C88" i="105"/>
  <c r="C87" i="105"/>
  <c r="C86" i="105"/>
  <c r="F85" i="105"/>
  <c r="E13" i="105"/>
  <c r="K11" i="105"/>
  <c r="E11" i="105"/>
  <c r="K9" i="105"/>
  <c r="E9" i="105"/>
  <c r="G2803" i="48"/>
  <c r="N2798" i="48"/>
  <c r="G2798" i="48"/>
  <c r="K2790" i="48"/>
  <c r="G2792" i="48"/>
  <c r="G2788" i="48"/>
  <c r="N2783" i="48"/>
  <c r="C2780" i="48"/>
  <c r="N2780" i="48"/>
  <c r="N2775" i="48"/>
  <c r="G2775" i="48"/>
  <c r="G2771" i="48"/>
  <c r="C2763" i="48"/>
  <c r="K2763" i="48"/>
  <c r="N2756" i="48"/>
  <c r="G2756" i="48"/>
  <c r="C2745" i="48"/>
  <c r="K2745" i="48"/>
  <c r="K2740" i="48"/>
  <c r="G2739" i="48"/>
  <c r="K2722" i="48"/>
  <c r="G2721" i="48"/>
  <c r="P2736" i="48"/>
  <c r="O2736" i="48"/>
  <c r="N2736" i="48"/>
  <c r="M2736" i="48"/>
  <c r="L2736" i="48"/>
  <c r="K2736" i="48"/>
  <c r="J2736" i="48"/>
  <c r="I2736" i="48"/>
  <c r="H2736" i="48"/>
  <c r="G2736" i="48"/>
  <c r="F2736" i="48"/>
  <c r="E2736" i="48"/>
  <c r="D2736" i="48"/>
  <c r="B2736" i="48"/>
  <c r="P2735" i="48"/>
  <c r="O2735" i="48"/>
  <c r="N2735" i="48"/>
  <c r="M2735" i="48"/>
  <c r="L2735" i="48"/>
  <c r="K2735" i="48"/>
  <c r="J2735" i="48"/>
  <c r="I2735" i="48"/>
  <c r="H2735" i="48"/>
  <c r="G2735" i="48"/>
  <c r="F2735" i="48"/>
  <c r="E2735" i="48"/>
  <c r="D2735" i="48"/>
  <c r="B2735" i="48"/>
  <c r="P2734" i="48"/>
  <c r="O2734" i="48"/>
  <c r="N2734" i="48"/>
  <c r="M2734" i="48"/>
  <c r="L2734" i="48"/>
  <c r="K2734" i="48"/>
  <c r="J2734" i="48"/>
  <c r="I2734" i="48"/>
  <c r="H2734" i="48"/>
  <c r="G2734" i="48"/>
  <c r="F2734" i="48"/>
  <c r="E2734" i="48"/>
  <c r="D2734" i="48"/>
  <c r="B2734" i="48"/>
  <c r="P2733" i="48"/>
  <c r="O2733" i="48"/>
  <c r="N2733" i="48"/>
  <c r="M2733" i="48"/>
  <c r="L2733" i="48"/>
  <c r="K2733" i="48"/>
  <c r="J2733" i="48"/>
  <c r="I2733" i="48"/>
  <c r="H2733" i="48"/>
  <c r="G2733" i="48"/>
  <c r="F2733" i="48"/>
  <c r="E2733" i="48"/>
  <c r="D2733" i="48"/>
  <c r="B2733" i="48"/>
  <c r="P2732" i="48"/>
  <c r="O2732" i="48"/>
  <c r="N2732" i="48"/>
  <c r="M2732" i="48"/>
  <c r="L2732" i="48"/>
  <c r="K2732" i="48"/>
  <c r="J2732" i="48"/>
  <c r="I2732" i="48"/>
  <c r="H2732" i="48"/>
  <c r="G2732" i="48"/>
  <c r="F2732" i="48"/>
  <c r="E2732" i="48"/>
  <c r="D2732" i="48"/>
  <c r="B2732" i="48"/>
  <c r="P2731" i="48"/>
  <c r="O2731" i="48"/>
  <c r="N2731" i="48"/>
  <c r="M2731" i="48"/>
  <c r="L2731" i="48"/>
  <c r="K2731" i="48"/>
  <c r="J2731" i="48"/>
  <c r="I2731" i="48"/>
  <c r="H2731" i="48"/>
  <c r="G2731" i="48"/>
  <c r="F2731" i="48"/>
  <c r="E2731" i="48"/>
  <c r="D2731" i="48"/>
  <c r="B2731" i="48"/>
  <c r="P2730" i="48"/>
  <c r="O2730" i="48"/>
  <c r="N2730" i="48"/>
  <c r="M2730" i="48"/>
  <c r="L2730" i="48"/>
  <c r="K2730" i="48"/>
  <c r="J2730" i="48"/>
  <c r="I2730" i="48"/>
  <c r="H2730" i="48"/>
  <c r="G2730" i="48"/>
  <c r="F2730" i="48"/>
  <c r="E2730" i="48"/>
  <c r="D2730" i="48"/>
  <c r="B2730" i="48"/>
  <c r="P2729" i="48"/>
  <c r="O2729" i="48"/>
  <c r="N2729" i="48"/>
  <c r="M2729" i="48"/>
  <c r="L2729" i="48"/>
  <c r="K2729" i="48"/>
  <c r="J2729" i="48"/>
  <c r="I2729" i="48"/>
  <c r="H2729" i="48"/>
  <c r="G2729" i="48"/>
  <c r="F2729" i="48"/>
  <c r="E2729" i="48"/>
  <c r="D2729" i="48"/>
  <c r="B2729" i="48"/>
  <c r="P2728" i="48"/>
  <c r="O2728" i="48"/>
  <c r="N2728" i="48"/>
  <c r="M2728" i="48"/>
  <c r="L2728" i="48"/>
  <c r="K2728" i="48"/>
  <c r="J2728" i="48"/>
  <c r="I2728" i="48"/>
  <c r="H2728" i="48"/>
  <c r="G2728" i="48"/>
  <c r="F2728" i="48"/>
  <c r="E2728" i="48"/>
  <c r="D2728" i="48"/>
  <c r="B2728" i="48"/>
  <c r="P2727" i="48"/>
  <c r="O2727" i="48"/>
  <c r="N2727" i="48"/>
  <c r="M2727" i="48"/>
  <c r="L2727" i="48"/>
  <c r="K2727" i="48"/>
  <c r="J2727" i="48"/>
  <c r="I2727" i="48"/>
  <c r="H2727" i="48"/>
  <c r="G2727" i="48"/>
  <c r="F2727" i="48"/>
  <c r="E2727" i="48"/>
  <c r="D2727" i="48"/>
  <c r="B2727" i="48"/>
  <c r="G2523" i="48"/>
  <c r="N2518" i="48"/>
  <c r="G2518" i="48"/>
  <c r="G2512" i="48"/>
  <c r="G2508" i="48"/>
  <c r="K2510" i="48"/>
  <c r="N2503" i="48"/>
  <c r="N2500" i="48"/>
  <c r="C2500" i="48"/>
  <c r="G2495" i="48"/>
  <c r="N2495" i="48"/>
  <c r="N2491" i="48"/>
  <c r="G2491" i="48"/>
  <c r="C2483" i="48"/>
  <c r="K2483" i="48"/>
  <c r="N2476" i="48"/>
  <c r="G2476" i="48"/>
  <c r="K2465" i="48"/>
  <c r="C2465" i="48"/>
  <c r="G2459" i="48"/>
  <c r="K2460" i="48"/>
  <c r="K2442" i="48"/>
  <c r="G2441" i="48"/>
  <c r="P2456" i="48"/>
  <c r="O2456" i="48"/>
  <c r="N2456" i="48"/>
  <c r="M2456" i="48"/>
  <c r="L2456" i="48"/>
  <c r="K2456" i="48"/>
  <c r="J2456" i="48"/>
  <c r="I2456" i="48"/>
  <c r="H2456" i="48"/>
  <c r="G2456" i="48"/>
  <c r="F2456" i="48"/>
  <c r="E2456" i="48"/>
  <c r="D2456" i="48"/>
  <c r="B2456" i="48"/>
  <c r="P2455" i="48"/>
  <c r="O2455" i="48"/>
  <c r="N2455" i="48"/>
  <c r="M2455" i="48"/>
  <c r="L2455" i="48"/>
  <c r="K2455" i="48"/>
  <c r="J2455" i="48"/>
  <c r="I2455" i="48"/>
  <c r="H2455" i="48"/>
  <c r="G2455" i="48"/>
  <c r="F2455" i="48"/>
  <c r="E2455" i="48"/>
  <c r="D2455" i="48"/>
  <c r="B2455" i="48"/>
  <c r="P2454" i="48"/>
  <c r="O2454" i="48"/>
  <c r="N2454" i="48"/>
  <c r="M2454" i="48"/>
  <c r="L2454" i="48"/>
  <c r="K2454" i="48"/>
  <c r="J2454" i="48"/>
  <c r="I2454" i="48"/>
  <c r="H2454" i="48"/>
  <c r="G2454" i="48"/>
  <c r="F2454" i="48"/>
  <c r="E2454" i="48"/>
  <c r="D2454" i="48"/>
  <c r="B2454" i="48"/>
  <c r="P2453" i="48"/>
  <c r="O2453" i="48"/>
  <c r="N2453" i="48"/>
  <c r="M2453" i="48"/>
  <c r="L2453" i="48"/>
  <c r="K2453" i="48"/>
  <c r="J2453" i="48"/>
  <c r="I2453" i="48"/>
  <c r="H2453" i="48"/>
  <c r="G2453" i="48"/>
  <c r="F2453" i="48"/>
  <c r="E2453" i="48"/>
  <c r="D2453" i="48"/>
  <c r="B2453" i="48"/>
  <c r="P2452" i="48"/>
  <c r="O2452" i="48"/>
  <c r="N2452" i="48"/>
  <c r="M2452" i="48"/>
  <c r="L2452" i="48"/>
  <c r="K2452" i="48"/>
  <c r="J2452" i="48"/>
  <c r="I2452" i="48"/>
  <c r="H2452" i="48"/>
  <c r="G2452" i="48"/>
  <c r="F2452" i="48"/>
  <c r="E2452" i="48"/>
  <c r="D2452" i="48"/>
  <c r="B2452" i="48"/>
  <c r="P2451" i="48"/>
  <c r="O2451" i="48"/>
  <c r="N2451" i="48"/>
  <c r="M2451" i="48"/>
  <c r="L2451" i="48"/>
  <c r="K2451" i="48"/>
  <c r="J2451" i="48"/>
  <c r="I2451" i="48"/>
  <c r="H2451" i="48"/>
  <c r="G2451" i="48"/>
  <c r="F2451" i="48"/>
  <c r="E2451" i="48"/>
  <c r="D2451" i="48"/>
  <c r="B2451" i="48"/>
  <c r="P2450" i="48"/>
  <c r="O2450" i="48"/>
  <c r="N2450" i="48"/>
  <c r="M2450" i="48"/>
  <c r="L2450" i="48"/>
  <c r="K2450" i="48"/>
  <c r="J2450" i="48"/>
  <c r="I2450" i="48"/>
  <c r="H2450" i="48"/>
  <c r="G2450" i="48"/>
  <c r="F2450" i="48"/>
  <c r="E2450" i="48"/>
  <c r="D2450" i="48"/>
  <c r="B2450" i="48"/>
  <c r="P2449" i="48"/>
  <c r="O2449" i="48"/>
  <c r="N2449" i="48"/>
  <c r="M2449" i="48"/>
  <c r="L2449" i="48"/>
  <c r="K2449" i="48"/>
  <c r="J2449" i="48"/>
  <c r="I2449" i="48"/>
  <c r="H2449" i="48"/>
  <c r="G2449" i="48"/>
  <c r="F2449" i="48"/>
  <c r="E2449" i="48"/>
  <c r="D2449" i="48"/>
  <c r="B2449" i="48"/>
  <c r="P2448" i="48"/>
  <c r="O2448" i="48"/>
  <c r="N2448" i="48"/>
  <c r="M2448" i="48"/>
  <c r="L2448" i="48"/>
  <c r="K2448" i="48"/>
  <c r="J2448" i="48"/>
  <c r="I2448" i="48"/>
  <c r="H2448" i="48"/>
  <c r="G2448" i="48"/>
  <c r="F2448" i="48"/>
  <c r="E2448" i="48"/>
  <c r="D2448" i="48"/>
  <c r="B2448" i="48"/>
  <c r="P2447" i="48"/>
  <c r="O2447" i="48"/>
  <c r="N2447" i="48"/>
  <c r="M2447" i="48"/>
  <c r="L2447" i="48"/>
  <c r="K2447" i="48"/>
  <c r="J2447" i="48"/>
  <c r="I2447" i="48"/>
  <c r="H2447" i="48"/>
  <c r="G2447" i="48"/>
  <c r="F2447" i="48"/>
  <c r="D2447" i="48"/>
  <c r="E2447" i="48"/>
  <c r="B2447" i="48"/>
  <c r="G2243" i="48"/>
  <c r="N2238" i="48"/>
  <c r="G2238" i="48"/>
  <c r="G2228" i="48"/>
  <c r="G2232" i="48"/>
  <c r="K2230" i="48"/>
  <c r="N2220" i="48"/>
  <c r="N2223" i="48"/>
  <c r="C2220" i="48"/>
  <c r="G2215" i="48"/>
  <c r="N2215" i="48"/>
  <c r="N2211" i="48"/>
  <c r="G2211" i="48"/>
  <c r="C2203" i="48"/>
  <c r="K2203" i="48"/>
  <c r="N2196" i="48"/>
  <c r="G2196" i="48"/>
  <c r="C2185" i="48"/>
  <c r="K2185" i="48"/>
  <c r="K2180" i="48"/>
  <c r="G2179" i="48"/>
  <c r="K2162" i="48"/>
  <c r="G2161" i="48"/>
  <c r="P2176" i="48"/>
  <c r="O2176" i="48"/>
  <c r="N2176" i="48"/>
  <c r="M2176" i="48"/>
  <c r="L2176" i="48"/>
  <c r="K2176" i="48"/>
  <c r="J2176" i="48"/>
  <c r="I2176" i="48"/>
  <c r="H2176" i="48"/>
  <c r="G2176" i="48"/>
  <c r="F2176" i="48"/>
  <c r="E2176" i="48"/>
  <c r="D2176" i="48"/>
  <c r="B2176" i="48"/>
  <c r="P2175" i="48"/>
  <c r="O2175" i="48"/>
  <c r="N2175" i="48"/>
  <c r="M2175" i="48"/>
  <c r="L2175" i="48"/>
  <c r="K2175" i="48"/>
  <c r="J2175" i="48"/>
  <c r="I2175" i="48"/>
  <c r="H2175" i="48"/>
  <c r="G2175" i="48"/>
  <c r="F2175" i="48"/>
  <c r="E2175" i="48"/>
  <c r="D2175" i="48"/>
  <c r="B2175" i="48"/>
  <c r="P2174" i="48"/>
  <c r="O2174" i="48"/>
  <c r="N2174" i="48"/>
  <c r="M2174" i="48"/>
  <c r="L2174" i="48"/>
  <c r="K2174" i="48"/>
  <c r="J2174" i="48"/>
  <c r="I2174" i="48"/>
  <c r="H2174" i="48"/>
  <c r="G2174" i="48"/>
  <c r="F2174" i="48"/>
  <c r="E2174" i="48"/>
  <c r="D2174" i="48"/>
  <c r="B2174" i="48"/>
  <c r="P2173" i="48"/>
  <c r="O2173" i="48"/>
  <c r="N2173" i="48"/>
  <c r="M2173" i="48"/>
  <c r="L2173" i="48"/>
  <c r="K2173" i="48"/>
  <c r="J2173" i="48"/>
  <c r="I2173" i="48"/>
  <c r="H2173" i="48"/>
  <c r="G2173" i="48"/>
  <c r="F2173" i="48"/>
  <c r="E2173" i="48"/>
  <c r="D2173" i="48"/>
  <c r="B2173" i="48"/>
  <c r="P2172" i="48"/>
  <c r="O2172" i="48"/>
  <c r="N2172" i="48"/>
  <c r="M2172" i="48"/>
  <c r="L2172" i="48"/>
  <c r="K2172" i="48"/>
  <c r="J2172" i="48"/>
  <c r="I2172" i="48"/>
  <c r="H2172" i="48"/>
  <c r="G2172" i="48"/>
  <c r="F2172" i="48"/>
  <c r="E2172" i="48"/>
  <c r="D2172" i="48"/>
  <c r="B2172" i="48"/>
  <c r="P2171" i="48"/>
  <c r="O2171" i="48"/>
  <c r="N2171" i="48"/>
  <c r="M2171" i="48"/>
  <c r="L2171" i="48"/>
  <c r="K2171" i="48"/>
  <c r="J2171" i="48"/>
  <c r="I2171" i="48"/>
  <c r="H2171" i="48"/>
  <c r="G2171" i="48"/>
  <c r="F2171" i="48"/>
  <c r="E2171" i="48"/>
  <c r="D2171" i="48"/>
  <c r="B2171" i="48"/>
  <c r="P2170" i="48"/>
  <c r="O2170" i="48"/>
  <c r="N2170" i="48"/>
  <c r="M2170" i="48"/>
  <c r="L2170" i="48"/>
  <c r="K2170" i="48"/>
  <c r="J2170" i="48"/>
  <c r="I2170" i="48"/>
  <c r="H2170" i="48"/>
  <c r="G2170" i="48"/>
  <c r="F2170" i="48"/>
  <c r="E2170" i="48"/>
  <c r="D2170" i="48"/>
  <c r="B2170" i="48"/>
  <c r="P2169" i="48"/>
  <c r="O2169" i="48"/>
  <c r="N2169" i="48"/>
  <c r="M2169" i="48"/>
  <c r="L2169" i="48"/>
  <c r="K2169" i="48"/>
  <c r="J2169" i="48"/>
  <c r="I2169" i="48"/>
  <c r="H2169" i="48"/>
  <c r="G2169" i="48"/>
  <c r="F2169" i="48"/>
  <c r="E2169" i="48"/>
  <c r="D2169" i="48"/>
  <c r="B2169" i="48"/>
  <c r="P2168" i="48"/>
  <c r="O2168" i="48"/>
  <c r="N2168" i="48"/>
  <c r="M2168" i="48"/>
  <c r="L2168" i="48"/>
  <c r="K2168" i="48"/>
  <c r="J2168" i="48"/>
  <c r="I2168" i="48"/>
  <c r="H2168" i="48"/>
  <c r="G2168" i="48"/>
  <c r="F2168" i="48"/>
  <c r="E2168" i="48"/>
  <c r="D2168" i="48"/>
  <c r="B2168" i="48"/>
  <c r="P2167" i="48"/>
  <c r="O2167" i="48"/>
  <c r="N2167" i="48"/>
  <c r="M2167" i="48"/>
  <c r="L2167" i="48"/>
  <c r="K2167" i="48"/>
  <c r="J2167" i="48"/>
  <c r="I2167" i="48"/>
  <c r="H2167" i="48"/>
  <c r="G2167" i="48"/>
  <c r="F2167" i="48"/>
  <c r="D2167" i="48"/>
  <c r="E2167" i="48"/>
  <c r="B2167" i="48"/>
  <c r="G1963" i="48"/>
  <c r="N1958" i="48"/>
  <c r="G1958" i="48"/>
  <c r="G1952" i="48"/>
  <c r="G1948" i="48"/>
  <c r="K1950" i="48"/>
  <c r="N1943" i="48"/>
  <c r="N1940" i="48"/>
  <c r="C1940" i="48"/>
  <c r="G1935" i="48"/>
  <c r="N1935" i="48"/>
  <c r="N1931" i="48"/>
  <c r="G1931" i="48"/>
  <c r="C1923" i="48"/>
  <c r="K1923" i="48"/>
  <c r="N1916" i="48"/>
  <c r="G1916" i="48"/>
  <c r="C1905" i="48"/>
  <c r="K1905" i="48"/>
  <c r="K1900" i="48"/>
  <c r="G1899" i="48"/>
  <c r="K1602" i="48"/>
  <c r="G1601" i="48"/>
  <c r="K1882" i="48"/>
  <c r="G1881" i="48"/>
  <c r="P1896" i="48"/>
  <c r="O1896" i="48"/>
  <c r="N1896" i="48"/>
  <c r="M1896" i="48"/>
  <c r="L1896" i="48"/>
  <c r="K1896" i="48"/>
  <c r="J1896" i="48"/>
  <c r="I1896" i="48"/>
  <c r="H1896" i="48"/>
  <c r="G1896" i="48"/>
  <c r="F1896" i="48"/>
  <c r="E1896" i="48"/>
  <c r="D1896" i="48"/>
  <c r="B1896" i="48"/>
  <c r="P1895" i="48"/>
  <c r="O1895" i="48"/>
  <c r="N1895" i="48"/>
  <c r="M1895" i="48"/>
  <c r="L1895" i="48"/>
  <c r="K1895" i="48"/>
  <c r="J1895" i="48"/>
  <c r="I1895" i="48"/>
  <c r="H1895" i="48"/>
  <c r="G1895" i="48"/>
  <c r="F1895" i="48"/>
  <c r="E1895" i="48"/>
  <c r="D1895" i="48"/>
  <c r="B1895" i="48"/>
  <c r="P1894" i="48"/>
  <c r="O1894" i="48"/>
  <c r="N1894" i="48"/>
  <c r="M1894" i="48"/>
  <c r="L1894" i="48"/>
  <c r="K1894" i="48"/>
  <c r="J1894" i="48"/>
  <c r="I1894" i="48"/>
  <c r="H1894" i="48"/>
  <c r="G1894" i="48"/>
  <c r="F1894" i="48"/>
  <c r="E1894" i="48"/>
  <c r="D1894" i="48"/>
  <c r="B1894" i="48"/>
  <c r="P1893" i="48"/>
  <c r="O1893" i="48"/>
  <c r="N1893" i="48"/>
  <c r="M1893" i="48"/>
  <c r="L1893" i="48"/>
  <c r="K1893" i="48"/>
  <c r="J1893" i="48"/>
  <c r="I1893" i="48"/>
  <c r="H1893" i="48"/>
  <c r="G1893" i="48"/>
  <c r="F1893" i="48"/>
  <c r="E1893" i="48"/>
  <c r="D1893" i="48"/>
  <c r="B1893" i="48"/>
  <c r="P1892" i="48"/>
  <c r="O1892" i="48"/>
  <c r="N1892" i="48"/>
  <c r="M1892" i="48"/>
  <c r="L1892" i="48"/>
  <c r="K1892" i="48"/>
  <c r="J1892" i="48"/>
  <c r="I1892" i="48"/>
  <c r="H1892" i="48"/>
  <c r="G1892" i="48"/>
  <c r="F1892" i="48"/>
  <c r="E1892" i="48"/>
  <c r="D1892" i="48"/>
  <c r="B1892" i="48"/>
  <c r="P1891" i="48"/>
  <c r="O1891" i="48"/>
  <c r="N1891" i="48"/>
  <c r="M1891" i="48"/>
  <c r="L1891" i="48"/>
  <c r="K1891" i="48"/>
  <c r="J1891" i="48"/>
  <c r="I1891" i="48"/>
  <c r="H1891" i="48"/>
  <c r="G1891" i="48"/>
  <c r="F1891" i="48"/>
  <c r="E1891" i="48"/>
  <c r="D1891" i="48"/>
  <c r="B1891" i="48"/>
  <c r="P1890" i="48"/>
  <c r="O1890" i="48"/>
  <c r="N1890" i="48"/>
  <c r="M1890" i="48"/>
  <c r="L1890" i="48"/>
  <c r="K1890" i="48"/>
  <c r="J1890" i="48"/>
  <c r="I1890" i="48"/>
  <c r="H1890" i="48"/>
  <c r="G1890" i="48"/>
  <c r="F1890" i="48"/>
  <c r="E1890" i="48"/>
  <c r="D1890" i="48"/>
  <c r="B1890" i="48"/>
  <c r="P1889" i="48"/>
  <c r="O1889" i="48"/>
  <c r="N1889" i="48"/>
  <c r="M1889" i="48"/>
  <c r="L1889" i="48"/>
  <c r="K1889" i="48"/>
  <c r="J1889" i="48"/>
  <c r="I1889" i="48"/>
  <c r="H1889" i="48"/>
  <c r="G1889" i="48"/>
  <c r="F1889" i="48"/>
  <c r="E1889" i="48"/>
  <c r="D1889" i="48"/>
  <c r="B1889" i="48"/>
  <c r="P1888" i="48"/>
  <c r="O1888" i="48"/>
  <c r="N1888" i="48"/>
  <c r="M1888" i="48"/>
  <c r="L1888" i="48"/>
  <c r="K1888" i="48"/>
  <c r="J1888" i="48"/>
  <c r="I1888" i="48"/>
  <c r="H1888" i="48"/>
  <c r="G1888" i="48"/>
  <c r="F1888" i="48"/>
  <c r="E1888" i="48"/>
  <c r="D1888" i="48"/>
  <c r="B1888" i="48"/>
  <c r="P1887" i="48"/>
  <c r="O1887" i="48"/>
  <c r="N1887" i="48"/>
  <c r="M1887" i="48"/>
  <c r="L1887" i="48"/>
  <c r="K1887" i="48"/>
  <c r="J1887" i="48"/>
  <c r="I1887" i="48"/>
  <c r="H1887" i="48"/>
  <c r="G1887" i="48"/>
  <c r="F1887" i="48"/>
  <c r="D1887" i="48"/>
  <c r="E1887" i="48"/>
  <c r="B1887" i="48"/>
  <c r="G1683" i="48"/>
  <c r="N1678" i="48"/>
  <c r="G1678" i="48"/>
  <c r="K1670" i="48"/>
  <c r="G1672" i="48"/>
  <c r="G1668" i="48"/>
  <c r="N1660" i="48"/>
  <c r="N1663" i="48"/>
  <c r="C1660" i="48"/>
  <c r="G1655" i="48"/>
  <c r="N1655" i="48"/>
  <c r="N1651" i="48"/>
  <c r="G1651" i="48"/>
  <c r="C1643" i="48"/>
  <c r="K1643" i="48"/>
  <c r="N1636" i="48"/>
  <c r="G1636" i="48"/>
  <c r="C1625" i="48"/>
  <c r="K1625" i="48"/>
  <c r="K1620" i="48"/>
  <c r="G1619" i="48"/>
  <c r="P1616" i="48"/>
  <c r="O1616" i="48"/>
  <c r="N1616" i="48"/>
  <c r="M1616" i="48"/>
  <c r="L1616" i="48"/>
  <c r="K1616" i="48"/>
  <c r="J1616" i="48"/>
  <c r="I1616" i="48"/>
  <c r="H1616" i="48"/>
  <c r="G1616" i="48"/>
  <c r="F1616" i="48"/>
  <c r="E1616" i="48"/>
  <c r="D1616" i="48"/>
  <c r="B1616" i="48"/>
  <c r="P1615" i="48"/>
  <c r="O1615" i="48"/>
  <c r="N1615" i="48"/>
  <c r="M1615" i="48"/>
  <c r="L1615" i="48"/>
  <c r="K1615" i="48"/>
  <c r="J1615" i="48"/>
  <c r="I1615" i="48"/>
  <c r="H1615" i="48"/>
  <c r="G1615" i="48"/>
  <c r="F1615" i="48"/>
  <c r="E1615" i="48"/>
  <c r="D1615" i="48"/>
  <c r="B1615" i="48"/>
  <c r="P1614" i="48"/>
  <c r="O1614" i="48"/>
  <c r="N1614" i="48"/>
  <c r="M1614" i="48"/>
  <c r="L1614" i="48"/>
  <c r="K1614" i="48"/>
  <c r="J1614" i="48"/>
  <c r="I1614" i="48"/>
  <c r="H1614" i="48"/>
  <c r="G1614" i="48"/>
  <c r="F1614" i="48"/>
  <c r="E1614" i="48"/>
  <c r="D1614" i="48"/>
  <c r="B1614" i="48"/>
  <c r="P1613" i="48"/>
  <c r="O1613" i="48"/>
  <c r="N1613" i="48"/>
  <c r="M1613" i="48"/>
  <c r="L1613" i="48"/>
  <c r="K1613" i="48"/>
  <c r="J1613" i="48"/>
  <c r="I1613" i="48"/>
  <c r="H1613" i="48"/>
  <c r="G1613" i="48"/>
  <c r="F1613" i="48"/>
  <c r="E1613" i="48"/>
  <c r="D1613" i="48"/>
  <c r="B1613" i="48"/>
  <c r="P1612" i="48"/>
  <c r="O1612" i="48"/>
  <c r="N1612" i="48"/>
  <c r="M1612" i="48"/>
  <c r="L1612" i="48"/>
  <c r="K1612" i="48"/>
  <c r="J1612" i="48"/>
  <c r="I1612" i="48"/>
  <c r="H1612" i="48"/>
  <c r="G1612" i="48"/>
  <c r="F1612" i="48"/>
  <c r="E1612" i="48"/>
  <c r="D1612" i="48"/>
  <c r="B1612" i="48"/>
  <c r="P1611" i="48"/>
  <c r="O1611" i="48"/>
  <c r="N1611" i="48"/>
  <c r="M1611" i="48"/>
  <c r="L1611" i="48"/>
  <c r="K1611" i="48"/>
  <c r="J1611" i="48"/>
  <c r="I1611" i="48"/>
  <c r="H1611" i="48"/>
  <c r="G1611" i="48"/>
  <c r="F1611" i="48"/>
  <c r="E1611" i="48"/>
  <c r="D1611" i="48"/>
  <c r="B1611" i="48"/>
  <c r="P1610" i="48"/>
  <c r="O1610" i="48"/>
  <c r="N1610" i="48"/>
  <c r="M1610" i="48"/>
  <c r="L1610" i="48"/>
  <c r="K1610" i="48"/>
  <c r="J1610" i="48"/>
  <c r="I1610" i="48"/>
  <c r="H1610" i="48"/>
  <c r="G1610" i="48"/>
  <c r="F1610" i="48"/>
  <c r="E1610" i="48"/>
  <c r="D1610" i="48"/>
  <c r="B1610" i="48"/>
  <c r="P1609" i="48"/>
  <c r="O1609" i="48"/>
  <c r="N1609" i="48"/>
  <c r="M1609" i="48"/>
  <c r="L1609" i="48"/>
  <c r="K1609" i="48"/>
  <c r="J1609" i="48"/>
  <c r="I1609" i="48"/>
  <c r="H1609" i="48"/>
  <c r="G1609" i="48"/>
  <c r="F1609" i="48"/>
  <c r="E1609" i="48"/>
  <c r="D1609" i="48"/>
  <c r="B1609" i="48"/>
  <c r="P1608" i="48"/>
  <c r="O1608" i="48"/>
  <c r="N1608" i="48"/>
  <c r="M1608" i="48"/>
  <c r="L1608" i="48"/>
  <c r="K1608" i="48"/>
  <c r="J1608" i="48"/>
  <c r="I1608" i="48"/>
  <c r="H1608" i="48"/>
  <c r="G1608" i="48"/>
  <c r="F1608" i="48"/>
  <c r="E1608" i="48"/>
  <c r="D1608" i="48"/>
  <c r="B1608" i="48"/>
  <c r="P1607" i="48"/>
  <c r="O1607" i="48"/>
  <c r="N1607" i="48"/>
  <c r="M1607" i="48"/>
  <c r="L1607" i="48"/>
  <c r="K1607" i="48"/>
  <c r="J1607" i="48"/>
  <c r="I1607" i="48"/>
  <c r="H1607" i="48"/>
  <c r="G1607" i="48"/>
  <c r="F1607" i="48"/>
  <c r="D1607" i="48"/>
  <c r="E1607" i="48"/>
  <c r="B1607" i="48"/>
  <c r="G1403" i="48"/>
  <c r="N1398" i="48"/>
  <c r="G1398" i="48"/>
  <c r="G1392" i="48"/>
  <c r="G1388" i="48"/>
  <c r="K1390" i="48"/>
  <c r="N1380" i="48"/>
  <c r="N1383" i="48"/>
  <c r="C1380" i="48"/>
  <c r="G1375" i="48"/>
  <c r="N1375" i="48"/>
  <c r="N1371" i="48"/>
  <c r="G1371" i="48"/>
  <c r="C1363" i="48"/>
  <c r="K1363" i="48"/>
  <c r="N1356" i="48"/>
  <c r="G1356" i="48"/>
  <c r="C1345" i="48"/>
  <c r="K1345" i="48"/>
  <c r="K1340" i="48"/>
  <c r="G1339" i="48"/>
  <c r="P1336" i="48"/>
  <c r="O1336" i="48"/>
  <c r="N1336" i="48"/>
  <c r="M1336" i="48"/>
  <c r="L1336" i="48"/>
  <c r="K1336" i="48"/>
  <c r="J1336" i="48"/>
  <c r="I1336" i="48"/>
  <c r="H1336" i="48"/>
  <c r="G1336" i="48"/>
  <c r="F1336" i="48"/>
  <c r="E1336" i="48"/>
  <c r="D1336" i="48"/>
  <c r="B1336" i="48"/>
  <c r="P1335" i="48"/>
  <c r="O1335" i="48"/>
  <c r="N1335" i="48"/>
  <c r="M1335" i="48"/>
  <c r="L1335" i="48"/>
  <c r="K1335" i="48"/>
  <c r="J1335" i="48"/>
  <c r="I1335" i="48"/>
  <c r="H1335" i="48"/>
  <c r="G1335" i="48"/>
  <c r="F1335" i="48"/>
  <c r="E1335" i="48"/>
  <c r="D1335" i="48"/>
  <c r="B1335" i="48"/>
  <c r="P1334" i="48"/>
  <c r="O1334" i="48"/>
  <c r="N1334" i="48"/>
  <c r="M1334" i="48"/>
  <c r="L1334" i="48"/>
  <c r="K1334" i="48"/>
  <c r="J1334" i="48"/>
  <c r="I1334" i="48"/>
  <c r="H1334" i="48"/>
  <c r="G1334" i="48"/>
  <c r="F1334" i="48"/>
  <c r="E1334" i="48"/>
  <c r="D1334" i="48"/>
  <c r="B1334" i="48"/>
  <c r="P1333" i="48"/>
  <c r="O1333" i="48"/>
  <c r="N1333" i="48"/>
  <c r="M1333" i="48"/>
  <c r="L1333" i="48"/>
  <c r="K1333" i="48"/>
  <c r="J1333" i="48"/>
  <c r="I1333" i="48"/>
  <c r="H1333" i="48"/>
  <c r="G1333" i="48"/>
  <c r="F1333" i="48"/>
  <c r="E1333" i="48"/>
  <c r="D1333" i="48"/>
  <c r="B1333" i="48"/>
  <c r="P1332" i="48"/>
  <c r="O1332" i="48"/>
  <c r="N1332" i="48"/>
  <c r="M1332" i="48"/>
  <c r="L1332" i="48"/>
  <c r="K1332" i="48"/>
  <c r="J1332" i="48"/>
  <c r="I1332" i="48"/>
  <c r="H1332" i="48"/>
  <c r="G1332" i="48"/>
  <c r="F1332" i="48"/>
  <c r="E1332" i="48"/>
  <c r="D1332" i="48"/>
  <c r="B1332" i="48"/>
  <c r="P1331" i="48"/>
  <c r="O1331" i="48"/>
  <c r="N1331" i="48"/>
  <c r="M1331" i="48"/>
  <c r="L1331" i="48"/>
  <c r="K1331" i="48"/>
  <c r="J1331" i="48"/>
  <c r="I1331" i="48"/>
  <c r="H1331" i="48"/>
  <c r="G1331" i="48"/>
  <c r="F1331" i="48"/>
  <c r="E1331" i="48"/>
  <c r="D1331" i="48"/>
  <c r="B1331" i="48"/>
  <c r="P1330" i="48"/>
  <c r="O1330" i="48"/>
  <c r="N1330" i="48"/>
  <c r="M1330" i="48"/>
  <c r="L1330" i="48"/>
  <c r="K1330" i="48"/>
  <c r="J1330" i="48"/>
  <c r="I1330" i="48"/>
  <c r="H1330" i="48"/>
  <c r="G1330" i="48"/>
  <c r="F1330" i="48"/>
  <c r="E1330" i="48"/>
  <c r="D1330" i="48"/>
  <c r="B1330" i="48"/>
  <c r="P1329" i="48"/>
  <c r="O1329" i="48"/>
  <c r="N1329" i="48"/>
  <c r="M1329" i="48"/>
  <c r="L1329" i="48"/>
  <c r="K1329" i="48"/>
  <c r="J1329" i="48"/>
  <c r="I1329" i="48"/>
  <c r="H1329" i="48"/>
  <c r="G1329" i="48"/>
  <c r="F1329" i="48"/>
  <c r="E1329" i="48"/>
  <c r="D1329" i="48"/>
  <c r="B1329" i="48"/>
  <c r="P1328" i="48"/>
  <c r="O1328" i="48"/>
  <c r="N1328" i="48"/>
  <c r="M1328" i="48"/>
  <c r="L1328" i="48"/>
  <c r="K1328" i="48"/>
  <c r="J1328" i="48"/>
  <c r="I1328" i="48"/>
  <c r="H1328" i="48"/>
  <c r="G1328" i="48"/>
  <c r="F1328" i="48"/>
  <c r="E1328" i="48"/>
  <c r="D1328" i="48"/>
  <c r="B1328" i="48"/>
  <c r="P1327" i="48"/>
  <c r="O1327" i="48"/>
  <c r="N1327" i="48"/>
  <c r="M1327" i="48"/>
  <c r="L1327" i="48"/>
  <c r="K1327" i="48"/>
  <c r="J1327" i="48"/>
  <c r="I1327" i="48"/>
  <c r="H1327" i="48"/>
  <c r="G1327" i="48"/>
  <c r="F1327" i="48"/>
  <c r="E1327" i="48"/>
  <c r="D1327" i="48"/>
  <c r="B1327" i="48"/>
  <c r="K1322" i="48"/>
  <c r="G1321" i="48"/>
  <c r="G1123" i="48"/>
  <c r="N1118" i="48"/>
  <c r="G1118" i="48"/>
  <c r="G1112" i="48"/>
  <c r="K1110" i="48"/>
  <c r="G1108" i="48"/>
  <c r="N1100" i="48"/>
  <c r="N1103" i="48"/>
  <c r="C1100" i="48"/>
  <c r="G1095" i="48"/>
  <c r="N1095" i="48"/>
  <c r="N1091" i="48"/>
  <c r="G1091" i="48"/>
  <c r="K1083" i="48"/>
  <c r="C1083" i="48"/>
  <c r="N1076" i="48"/>
  <c r="G1076" i="48"/>
  <c r="C1065" i="48"/>
  <c r="K1065" i="48"/>
  <c r="K1060" i="48"/>
  <c r="G1059" i="48"/>
  <c r="P1056" i="48"/>
  <c r="O1056" i="48"/>
  <c r="N1056" i="48"/>
  <c r="M1056" i="48"/>
  <c r="L1056" i="48"/>
  <c r="K1056" i="48"/>
  <c r="J1056" i="48"/>
  <c r="I1056" i="48"/>
  <c r="H1056" i="48"/>
  <c r="G1056" i="48"/>
  <c r="F1056" i="48"/>
  <c r="E1056" i="48"/>
  <c r="D1056" i="48"/>
  <c r="B1056" i="48"/>
  <c r="P1055" i="48"/>
  <c r="O1055" i="48"/>
  <c r="N1055" i="48"/>
  <c r="M1055" i="48"/>
  <c r="L1055" i="48"/>
  <c r="K1055" i="48"/>
  <c r="J1055" i="48"/>
  <c r="I1055" i="48"/>
  <c r="H1055" i="48"/>
  <c r="G1055" i="48"/>
  <c r="F1055" i="48"/>
  <c r="E1055" i="48"/>
  <c r="D1055" i="48"/>
  <c r="B1055" i="48"/>
  <c r="P1054" i="48"/>
  <c r="O1054" i="48"/>
  <c r="N1054" i="48"/>
  <c r="M1054" i="48"/>
  <c r="L1054" i="48"/>
  <c r="K1054" i="48"/>
  <c r="J1054" i="48"/>
  <c r="I1054" i="48"/>
  <c r="H1054" i="48"/>
  <c r="G1054" i="48"/>
  <c r="F1054" i="48"/>
  <c r="E1054" i="48"/>
  <c r="D1054" i="48"/>
  <c r="B1054" i="48"/>
  <c r="P1053" i="48"/>
  <c r="O1053" i="48"/>
  <c r="N1053" i="48"/>
  <c r="M1053" i="48"/>
  <c r="L1053" i="48"/>
  <c r="K1053" i="48"/>
  <c r="J1053" i="48"/>
  <c r="I1053" i="48"/>
  <c r="H1053" i="48"/>
  <c r="G1053" i="48"/>
  <c r="F1053" i="48"/>
  <c r="E1053" i="48"/>
  <c r="D1053" i="48"/>
  <c r="B1053" i="48"/>
  <c r="P1052" i="48"/>
  <c r="O1052" i="48"/>
  <c r="N1052" i="48"/>
  <c r="M1052" i="48"/>
  <c r="L1052" i="48"/>
  <c r="K1052" i="48"/>
  <c r="J1052" i="48"/>
  <c r="I1052" i="48"/>
  <c r="H1052" i="48"/>
  <c r="G1052" i="48"/>
  <c r="F1052" i="48"/>
  <c r="E1052" i="48"/>
  <c r="D1052" i="48"/>
  <c r="B1052" i="48"/>
  <c r="P1051" i="48"/>
  <c r="O1051" i="48"/>
  <c r="N1051" i="48"/>
  <c r="M1051" i="48"/>
  <c r="L1051" i="48"/>
  <c r="K1051" i="48"/>
  <c r="J1051" i="48"/>
  <c r="I1051" i="48"/>
  <c r="H1051" i="48"/>
  <c r="G1051" i="48"/>
  <c r="F1051" i="48"/>
  <c r="E1051" i="48"/>
  <c r="D1051" i="48"/>
  <c r="B1051" i="48"/>
  <c r="P1050" i="48"/>
  <c r="O1050" i="48"/>
  <c r="N1050" i="48"/>
  <c r="M1050" i="48"/>
  <c r="L1050" i="48"/>
  <c r="K1050" i="48"/>
  <c r="J1050" i="48"/>
  <c r="I1050" i="48"/>
  <c r="H1050" i="48"/>
  <c r="G1050" i="48"/>
  <c r="F1050" i="48"/>
  <c r="E1050" i="48"/>
  <c r="D1050" i="48"/>
  <c r="B1050" i="48"/>
  <c r="P1049" i="48"/>
  <c r="O1049" i="48"/>
  <c r="N1049" i="48"/>
  <c r="M1049" i="48"/>
  <c r="L1049" i="48"/>
  <c r="K1049" i="48"/>
  <c r="J1049" i="48"/>
  <c r="I1049" i="48"/>
  <c r="H1049" i="48"/>
  <c r="G1049" i="48"/>
  <c r="F1049" i="48"/>
  <c r="E1049" i="48"/>
  <c r="D1049" i="48"/>
  <c r="B1049" i="48"/>
  <c r="P1048" i="48"/>
  <c r="O1048" i="48"/>
  <c r="N1048" i="48"/>
  <c r="M1048" i="48"/>
  <c r="L1048" i="48"/>
  <c r="K1048" i="48"/>
  <c r="J1048" i="48"/>
  <c r="I1048" i="48"/>
  <c r="H1048" i="48"/>
  <c r="G1048" i="48"/>
  <c r="F1048" i="48"/>
  <c r="E1048" i="48"/>
  <c r="D1048" i="48"/>
  <c r="B1048" i="48"/>
  <c r="P1047" i="48"/>
  <c r="O1047" i="48"/>
  <c r="N1047" i="48"/>
  <c r="M1047" i="48"/>
  <c r="L1047" i="48"/>
  <c r="K1047" i="48"/>
  <c r="J1047" i="48"/>
  <c r="I1047" i="48"/>
  <c r="H1047" i="48"/>
  <c r="G1047" i="48"/>
  <c r="F1047" i="48"/>
  <c r="E1047" i="48"/>
  <c r="D1047" i="48"/>
  <c r="B1047" i="48"/>
  <c r="K1042" i="48"/>
  <c r="G1041" i="48"/>
  <c r="N838" i="48"/>
  <c r="G843" i="48"/>
  <c r="G838" i="48"/>
  <c r="G832" i="48"/>
  <c r="K830" i="48"/>
  <c r="G828" i="48"/>
  <c r="C820" i="48"/>
  <c r="N820" i="48"/>
  <c r="N811" i="48"/>
  <c r="N815" i="48"/>
  <c r="G815" i="48"/>
  <c r="G811" i="48"/>
  <c r="C803" i="48"/>
  <c r="K803" i="48"/>
  <c r="N796" i="48"/>
  <c r="G796" i="48"/>
  <c r="K780" i="48"/>
  <c r="K785" i="48"/>
  <c r="C785" i="48"/>
  <c r="G779" i="48"/>
  <c r="P776" i="48"/>
  <c r="O776" i="48"/>
  <c r="N776" i="48"/>
  <c r="M776" i="48"/>
  <c r="L776" i="48"/>
  <c r="K776" i="48"/>
  <c r="J776" i="48"/>
  <c r="I776" i="48"/>
  <c r="H776" i="48"/>
  <c r="G776" i="48"/>
  <c r="F776" i="48"/>
  <c r="E776" i="48"/>
  <c r="D776" i="48"/>
  <c r="B776" i="48"/>
  <c r="P775" i="48"/>
  <c r="O775" i="48"/>
  <c r="N775" i="48"/>
  <c r="M775" i="48"/>
  <c r="L775" i="48"/>
  <c r="K775" i="48"/>
  <c r="J775" i="48"/>
  <c r="I775" i="48"/>
  <c r="H775" i="48"/>
  <c r="G775" i="48"/>
  <c r="F775" i="48"/>
  <c r="E775" i="48"/>
  <c r="D775" i="48"/>
  <c r="B775" i="48"/>
  <c r="P774" i="48"/>
  <c r="O774" i="48"/>
  <c r="N774" i="48"/>
  <c r="M774" i="48"/>
  <c r="L774" i="48"/>
  <c r="K774" i="48"/>
  <c r="J774" i="48"/>
  <c r="I774" i="48"/>
  <c r="H774" i="48"/>
  <c r="G774" i="48"/>
  <c r="F774" i="48"/>
  <c r="E774" i="48"/>
  <c r="D774" i="48"/>
  <c r="B774" i="48"/>
  <c r="P773" i="48"/>
  <c r="O773" i="48"/>
  <c r="N773" i="48"/>
  <c r="M773" i="48"/>
  <c r="L773" i="48"/>
  <c r="K773" i="48"/>
  <c r="J773" i="48"/>
  <c r="I773" i="48"/>
  <c r="H773" i="48"/>
  <c r="G773" i="48"/>
  <c r="F773" i="48"/>
  <c r="E773" i="48"/>
  <c r="D773" i="48"/>
  <c r="B773" i="48"/>
  <c r="P772" i="48"/>
  <c r="O772" i="48"/>
  <c r="N772" i="48"/>
  <c r="M772" i="48"/>
  <c r="L772" i="48"/>
  <c r="K772" i="48"/>
  <c r="J772" i="48"/>
  <c r="I772" i="48"/>
  <c r="H772" i="48"/>
  <c r="G772" i="48"/>
  <c r="F772" i="48"/>
  <c r="E772" i="48"/>
  <c r="D772" i="48"/>
  <c r="B772" i="48"/>
  <c r="P771" i="48"/>
  <c r="O771" i="48"/>
  <c r="N771" i="48"/>
  <c r="M771" i="48"/>
  <c r="L771" i="48"/>
  <c r="K771" i="48"/>
  <c r="J771" i="48"/>
  <c r="I771" i="48"/>
  <c r="H771" i="48"/>
  <c r="G771" i="48"/>
  <c r="F771" i="48"/>
  <c r="E771" i="48"/>
  <c r="D771" i="48"/>
  <c r="B771" i="48"/>
  <c r="P770" i="48"/>
  <c r="O770" i="48"/>
  <c r="N770" i="48"/>
  <c r="M770" i="48"/>
  <c r="L770" i="48"/>
  <c r="K770" i="48"/>
  <c r="J770" i="48"/>
  <c r="I770" i="48"/>
  <c r="H770" i="48"/>
  <c r="G770" i="48"/>
  <c r="F770" i="48"/>
  <c r="E770" i="48"/>
  <c r="D770" i="48"/>
  <c r="B770" i="48"/>
  <c r="P769" i="48"/>
  <c r="O769" i="48"/>
  <c r="N769" i="48"/>
  <c r="M769" i="48"/>
  <c r="L769" i="48"/>
  <c r="K769" i="48"/>
  <c r="J769" i="48"/>
  <c r="I769" i="48"/>
  <c r="H769" i="48"/>
  <c r="G769" i="48"/>
  <c r="F769" i="48"/>
  <c r="E769" i="48"/>
  <c r="D769" i="48"/>
  <c r="B769" i="48"/>
  <c r="P768" i="48"/>
  <c r="O768" i="48"/>
  <c r="N768" i="48"/>
  <c r="M768" i="48"/>
  <c r="L768" i="48"/>
  <c r="K768" i="48"/>
  <c r="J768" i="48"/>
  <c r="I768" i="48"/>
  <c r="H768" i="48"/>
  <c r="G768" i="48"/>
  <c r="F768" i="48"/>
  <c r="E768" i="48"/>
  <c r="D768" i="48"/>
  <c r="B768" i="48"/>
  <c r="P767" i="48"/>
  <c r="O767" i="48"/>
  <c r="N767" i="48"/>
  <c r="M767" i="48"/>
  <c r="L767" i="48"/>
  <c r="K767" i="48"/>
  <c r="J767" i="48"/>
  <c r="I767" i="48"/>
  <c r="H767" i="48"/>
  <c r="G767" i="48"/>
  <c r="F767" i="48"/>
  <c r="E767" i="48"/>
  <c r="D767" i="48"/>
  <c r="B767" i="48"/>
  <c r="K762" i="48"/>
  <c r="G761" i="48"/>
  <c r="G563" i="48"/>
  <c r="N558" i="48"/>
  <c r="G558" i="48"/>
  <c r="G552" i="48"/>
  <c r="K550" i="48"/>
  <c r="G548" i="48"/>
  <c r="C540" i="48"/>
  <c r="N540" i="48"/>
  <c r="N531" i="48"/>
  <c r="N535" i="48"/>
  <c r="G535" i="48"/>
  <c r="G531" i="48"/>
  <c r="K523" i="48"/>
  <c r="C523" i="48"/>
  <c r="N516" i="48"/>
  <c r="G516" i="48"/>
  <c r="C505" i="48"/>
  <c r="K505" i="48"/>
  <c r="K500" i="48"/>
  <c r="G499" i="48"/>
  <c r="P496" i="48"/>
  <c r="O496" i="48"/>
  <c r="N496" i="48"/>
  <c r="M496" i="48"/>
  <c r="L496" i="48"/>
  <c r="K496" i="48"/>
  <c r="J496" i="48"/>
  <c r="I496" i="48"/>
  <c r="H496" i="48"/>
  <c r="G496" i="48"/>
  <c r="F496" i="48"/>
  <c r="E496" i="48"/>
  <c r="D496" i="48"/>
  <c r="P495" i="48"/>
  <c r="O495" i="48"/>
  <c r="N495" i="48"/>
  <c r="M495" i="48"/>
  <c r="L495" i="48"/>
  <c r="K495" i="48"/>
  <c r="J495" i="48"/>
  <c r="I495" i="48"/>
  <c r="H495" i="48"/>
  <c r="G495" i="48"/>
  <c r="F495" i="48"/>
  <c r="E495" i="48"/>
  <c r="D495" i="48"/>
  <c r="P494" i="48"/>
  <c r="O494" i="48"/>
  <c r="N494" i="48"/>
  <c r="M494" i="48"/>
  <c r="L494" i="48"/>
  <c r="K494" i="48"/>
  <c r="J494" i="48"/>
  <c r="I494" i="48"/>
  <c r="H494" i="48"/>
  <c r="G494" i="48"/>
  <c r="F494" i="48"/>
  <c r="E494" i="48"/>
  <c r="D494" i="48"/>
  <c r="P493" i="48"/>
  <c r="O493" i="48"/>
  <c r="N493" i="48"/>
  <c r="M493" i="48"/>
  <c r="L493" i="48"/>
  <c r="K493" i="48"/>
  <c r="J493" i="48"/>
  <c r="I493" i="48"/>
  <c r="H493" i="48"/>
  <c r="G493" i="48"/>
  <c r="F493" i="48"/>
  <c r="E493" i="48"/>
  <c r="D493" i="48"/>
  <c r="P492" i="48"/>
  <c r="O492" i="48"/>
  <c r="N492" i="48"/>
  <c r="M492" i="48"/>
  <c r="L492" i="48"/>
  <c r="K492" i="48"/>
  <c r="J492" i="48"/>
  <c r="I492" i="48"/>
  <c r="H492" i="48"/>
  <c r="G492" i="48"/>
  <c r="F492" i="48"/>
  <c r="E492" i="48"/>
  <c r="D492" i="48"/>
  <c r="P491" i="48"/>
  <c r="O491" i="48"/>
  <c r="N491" i="48"/>
  <c r="M491" i="48"/>
  <c r="L491" i="48"/>
  <c r="K491" i="48"/>
  <c r="J491" i="48"/>
  <c r="I491" i="48"/>
  <c r="H491" i="48"/>
  <c r="G491" i="48"/>
  <c r="F491" i="48"/>
  <c r="E491" i="48"/>
  <c r="D491" i="48"/>
  <c r="P490" i="48"/>
  <c r="O490" i="48"/>
  <c r="N490" i="48"/>
  <c r="M490" i="48"/>
  <c r="L490" i="48"/>
  <c r="K490" i="48"/>
  <c r="J490" i="48"/>
  <c r="I490" i="48"/>
  <c r="H490" i="48"/>
  <c r="G490" i="48"/>
  <c r="F490" i="48"/>
  <c r="E490" i="48"/>
  <c r="D490" i="48"/>
  <c r="P489" i="48"/>
  <c r="O489" i="48"/>
  <c r="N489" i="48"/>
  <c r="M489" i="48"/>
  <c r="L489" i="48"/>
  <c r="K489" i="48"/>
  <c r="J489" i="48"/>
  <c r="I489" i="48"/>
  <c r="H489" i="48"/>
  <c r="G489" i="48"/>
  <c r="F489" i="48"/>
  <c r="E489" i="48"/>
  <c r="D489" i="48"/>
  <c r="P488" i="48"/>
  <c r="O488" i="48"/>
  <c r="N488" i="48"/>
  <c r="M488" i="48"/>
  <c r="L488" i="48"/>
  <c r="K488" i="48"/>
  <c r="J488" i="48"/>
  <c r="I488" i="48"/>
  <c r="H488" i="48"/>
  <c r="G488" i="48"/>
  <c r="F488" i="48"/>
  <c r="E488" i="48"/>
  <c r="D488" i="48"/>
  <c r="P487" i="48"/>
  <c r="O487" i="48"/>
  <c r="N487" i="48"/>
  <c r="M487" i="48"/>
  <c r="L487" i="48"/>
  <c r="K487" i="48"/>
  <c r="J487" i="48"/>
  <c r="I487" i="48"/>
  <c r="H487" i="48"/>
  <c r="G487" i="48"/>
  <c r="F487" i="48"/>
  <c r="D487" i="48"/>
  <c r="E487" i="48"/>
  <c r="B496" i="48"/>
  <c r="B495" i="48"/>
  <c r="B494" i="48"/>
  <c r="B493" i="48"/>
  <c r="B492" i="48"/>
  <c r="B491" i="48"/>
  <c r="B490" i="48"/>
  <c r="B489" i="48"/>
  <c r="B488" i="48"/>
  <c r="B487" i="48"/>
  <c r="K482" i="48"/>
  <c r="G481" i="48"/>
  <c r="N2771" i="48"/>
  <c r="N823" i="48"/>
  <c r="N543" i="48"/>
  <c r="G283" i="48"/>
  <c r="N278" i="48"/>
  <c r="G278" i="48"/>
  <c r="G272" i="48"/>
  <c r="K270" i="48"/>
  <c r="G268" i="48"/>
  <c r="N263" i="48"/>
  <c r="N260" i="48"/>
  <c r="C260" i="48"/>
  <c r="N255" i="48"/>
  <c r="G255" i="48"/>
  <c r="N251" i="48"/>
  <c r="G251" i="48"/>
  <c r="K243" i="48"/>
  <c r="C243" i="48"/>
  <c r="N236" i="48"/>
  <c r="G236" i="48"/>
  <c r="K225" i="48"/>
  <c r="C225" i="48"/>
  <c r="K220" i="48"/>
  <c r="G219" i="48"/>
  <c r="K202" i="48"/>
  <c r="G201" i="48"/>
  <c r="P216" i="48"/>
  <c r="O216" i="48"/>
  <c r="N216" i="48"/>
  <c r="M216" i="48"/>
  <c r="L216" i="48"/>
  <c r="K216" i="48"/>
  <c r="J216" i="48"/>
  <c r="I216" i="48"/>
  <c r="H216" i="48"/>
  <c r="G216" i="48"/>
  <c r="F216" i="48"/>
  <c r="E216" i="48"/>
  <c r="D216" i="48"/>
  <c r="P215" i="48"/>
  <c r="O215" i="48"/>
  <c r="N215" i="48"/>
  <c r="M215" i="48"/>
  <c r="L215" i="48"/>
  <c r="K215" i="48"/>
  <c r="J215" i="48"/>
  <c r="I215" i="48"/>
  <c r="H215" i="48"/>
  <c r="G215" i="48"/>
  <c r="F215" i="48"/>
  <c r="E215" i="48"/>
  <c r="D215" i="48"/>
  <c r="P214" i="48"/>
  <c r="O214" i="48"/>
  <c r="N214" i="48"/>
  <c r="M214" i="48"/>
  <c r="L214" i="48"/>
  <c r="K214" i="48"/>
  <c r="J214" i="48"/>
  <c r="I214" i="48"/>
  <c r="H214" i="48"/>
  <c r="G214" i="48"/>
  <c r="F214" i="48"/>
  <c r="E214" i="48"/>
  <c r="D214" i="48"/>
  <c r="P213" i="48"/>
  <c r="O213" i="48"/>
  <c r="N213" i="48"/>
  <c r="M213" i="48"/>
  <c r="L213" i="48"/>
  <c r="K213" i="48"/>
  <c r="J213" i="48"/>
  <c r="I213" i="48"/>
  <c r="H213" i="48"/>
  <c r="G213" i="48"/>
  <c r="F213" i="48"/>
  <c r="E213" i="48"/>
  <c r="D213" i="48"/>
  <c r="P212" i="48"/>
  <c r="O212" i="48"/>
  <c r="N212" i="48"/>
  <c r="M212" i="48"/>
  <c r="L212" i="48"/>
  <c r="K212" i="48"/>
  <c r="J212" i="48"/>
  <c r="I212" i="48"/>
  <c r="H212" i="48"/>
  <c r="G212" i="48"/>
  <c r="F212" i="48"/>
  <c r="E212" i="48"/>
  <c r="D212" i="48"/>
  <c r="P211" i="48"/>
  <c r="O211" i="48"/>
  <c r="N211" i="48"/>
  <c r="M211" i="48"/>
  <c r="L211" i="48"/>
  <c r="K211" i="48"/>
  <c r="J211" i="48"/>
  <c r="I211" i="48"/>
  <c r="H211" i="48"/>
  <c r="G211" i="48"/>
  <c r="F211" i="48"/>
  <c r="E211" i="48"/>
  <c r="D211" i="48"/>
  <c r="P210" i="48"/>
  <c r="O210" i="48"/>
  <c r="N210" i="48"/>
  <c r="M210" i="48"/>
  <c r="L210" i="48"/>
  <c r="K210" i="48"/>
  <c r="J210" i="48"/>
  <c r="I210" i="48"/>
  <c r="H210" i="48"/>
  <c r="G210" i="48"/>
  <c r="F210" i="48"/>
  <c r="E210" i="48"/>
  <c r="D210" i="48"/>
  <c r="P209" i="48"/>
  <c r="O209" i="48"/>
  <c r="N209" i="48"/>
  <c r="M209" i="48"/>
  <c r="L209" i="48"/>
  <c r="K209" i="48"/>
  <c r="J209" i="48"/>
  <c r="I209" i="48"/>
  <c r="H209" i="48"/>
  <c r="G209" i="48"/>
  <c r="F209" i="48"/>
  <c r="E209" i="48"/>
  <c r="D209" i="48"/>
  <c r="P208" i="48"/>
  <c r="O208" i="48"/>
  <c r="N208" i="48"/>
  <c r="M208" i="48"/>
  <c r="L208" i="48"/>
  <c r="K208" i="48"/>
  <c r="J208" i="48"/>
  <c r="I208" i="48"/>
  <c r="H208" i="48"/>
  <c r="G208" i="48"/>
  <c r="F208" i="48"/>
  <c r="E208" i="48"/>
  <c r="D208" i="48"/>
  <c r="P207" i="48"/>
  <c r="O207" i="48"/>
  <c r="N207" i="48"/>
  <c r="M207" i="48"/>
  <c r="L207" i="48"/>
  <c r="K207" i="48"/>
  <c r="J207" i="48"/>
  <c r="I207" i="48"/>
  <c r="H207" i="48"/>
  <c r="G207" i="48"/>
  <c r="F207" i="48"/>
  <c r="D207" i="48"/>
  <c r="E207" i="48"/>
  <c r="B216" i="48"/>
  <c r="B215" i="48"/>
  <c r="B214" i="48"/>
  <c r="B213" i="48"/>
  <c r="B212" i="48"/>
  <c r="B211" i="48"/>
  <c r="B210" i="48"/>
  <c r="B209" i="48"/>
  <c r="B208" i="48"/>
  <c r="B207" i="48"/>
  <c r="I115" i="81"/>
  <c r="I114" i="81"/>
  <c r="I113" i="81"/>
  <c r="I112" i="81"/>
  <c r="I111" i="81"/>
  <c r="I110" i="81"/>
  <c r="I109" i="81"/>
  <c r="I108" i="81"/>
  <c r="I107" i="81"/>
  <c r="I106" i="81"/>
  <c r="I96" i="81"/>
  <c r="I95" i="81"/>
  <c r="I94" i="81"/>
  <c r="I93" i="81"/>
  <c r="I92" i="81"/>
  <c r="I91" i="81"/>
  <c r="I90" i="81"/>
  <c r="I89" i="81"/>
  <c r="I88" i="81"/>
  <c r="I87" i="81"/>
  <c r="I115" i="80"/>
  <c r="I114" i="80"/>
  <c r="I113" i="80"/>
  <c r="I112" i="80"/>
  <c r="I111" i="80"/>
  <c r="I110" i="80"/>
  <c r="I109" i="80"/>
  <c r="I108" i="80"/>
  <c r="I107" i="80"/>
  <c r="I106" i="80"/>
  <c r="I96" i="80"/>
  <c r="I95" i="80"/>
  <c r="I94" i="80"/>
  <c r="I93" i="80"/>
  <c r="I92" i="80"/>
  <c r="I91" i="80"/>
  <c r="I90" i="80"/>
  <c r="I89" i="80"/>
  <c r="I88" i="80"/>
  <c r="I87" i="80"/>
  <c r="I115" i="79"/>
  <c r="I114" i="79"/>
  <c r="I113" i="79"/>
  <c r="I112" i="79"/>
  <c r="I111" i="79"/>
  <c r="I110" i="79"/>
  <c r="I109" i="79"/>
  <c r="I108" i="79"/>
  <c r="I107" i="79"/>
  <c r="I106" i="79"/>
  <c r="I96" i="79"/>
  <c r="I95" i="79"/>
  <c r="I94" i="79"/>
  <c r="I93" i="79"/>
  <c r="I92" i="79"/>
  <c r="I91" i="79"/>
  <c r="I90" i="79"/>
  <c r="I89" i="79"/>
  <c r="I88" i="79"/>
  <c r="I87" i="79"/>
  <c r="I115" i="78"/>
  <c r="I114" i="78"/>
  <c r="I113" i="78"/>
  <c r="I112" i="78"/>
  <c r="I111" i="78"/>
  <c r="I110" i="78"/>
  <c r="I109" i="78"/>
  <c r="I108" i="78"/>
  <c r="I107" i="78"/>
  <c r="I106" i="78"/>
  <c r="I96" i="78"/>
  <c r="I95" i="78"/>
  <c r="I94" i="78"/>
  <c r="I93" i="78"/>
  <c r="I92" i="78"/>
  <c r="I91" i="78"/>
  <c r="I90" i="78"/>
  <c r="I89" i="78"/>
  <c r="I88" i="78"/>
  <c r="I87" i="78"/>
  <c r="I115" i="77"/>
  <c r="I114" i="77"/>
  <c r="I113" i="77"/>
  <c r="I112" i="77"/>
  <c r="I111" i="77"/>
  <c r="I110" i="77"/>
  <c r="I109" i="77"/>
  <c r="I108" i="77"/>
  <c r="I107" i="77"/>
  <c r="I106" i="77"/>
  <c r="I96" i="77"/>
  <c r="I95" i="77"/>
  <c r="I94" i="77"/>
  <c r="I93" i="77"/>
  <c r="I92" i="77"/>
  <c r="I91" i="77"/>
  <c r="I90" i="77"/>
  <c r="I89" i="77"/>
  <c r="I88" i="77"/>
  <c r="I87" i="77"/>
  <c r="I115" i="76"/>
  <c r="I114" i="76"/>
  <c r="I113" i="76"/>
  <c r="I112" i="76"/>
  <c r="I111" i="76"/>
  <c r="I110" i="76"/>
  <c r="I109" i="76"/>
  <c r="I108" i="76"/>
  <c r="I107" i="76"/>
  <c r="I106" i="76"/>
  <c r="I96" i="76"/>
  <c r="I95" i="76"/>
  <c r="I94" i="76"/>
  <c r="I93" i="76"/>
  <c r="I92" i="76"/>
  <c r="I91" i="76"/>
  <c r="I90" i="76"/>
  <c r="I89" i="76"/>
  <c r="I88" i="76"/>
  <c r="I87" i="76"/>
  <c r="I115" i="75"/>
  <c r="I114" i="75"/>
  <c r="I113" i="75"/>
  <c r="I112" i="75"/>
  <c r="I111" i="75"/>
  <c r="I110" i="75"/>
  <c r="I109" i="75"/>
  <c r="I108" i="75"/>
  <c r="I107" i="75"/>
  <c r="I106" i="75"/>
  <c r="I96" i="75"/>
  <c r="I95" i="75"/>
  <c r="I94" i="75"/>
  <c r="I93" i="75"/>
  <c r="I92" i="75"/>
  <c r="I91" i="75"/>
  <c r="I90" i="75"/>
  <c r="I89" i="75"/>
  <c r="I88" i="75"/>
  <c r="I87" i="75"/>
  <c r="I97" i="75"/>
  <c r="I116" i="75"/>
  <c r="I116" i="76"/>
  <c r="I97" i="76"/>
  <c r="I116" i="77"/>
  <c r="I97" i="77"/>
  <c r="I97" i="78"/>
  <c r="I116" i="78"/>
  <c r="I97" i="79"/>
  <c r="I116" i="79"/>
  <c r="I97" i="80"/>
  <c r="I116" i="80"/>
  <c r="I97" i="81"/>
  <c r="I116" i="81"/>
  <c r="A158" i="95"/>
  <c r="A159" i="95" s="1"/>
  <c r="A160" i="95" s="1"/>
  <c r="A161" i="95" s="1"/>
  <c r="A162" i="95" s="1"/>
  <c r="A163" i="95" s="1"/>
  <c r="A164" i="95" s="1"/>
  <c r="A165" i="95" s="1"/>
  <c r="A166" i="95" s="1"/>
  <c r="A167" i="95" s="1"/>
  <c r="A168" i="95" s="1"/>
  <c r="A169" i="95" s="1"/>
  <c r="A170" i="95" s="1"/>
  <c r="A171" i="95" s="1"/>
  <c r="A172" i="95" s="1"/>
  <c r="A173" i="95" s="1"/>
  <c r="A174" i="95" s="1"/>
  <c r="A175" i="95" s="1"/>
  <c r="A176" i="95" s="1"/>
  <c r="A177" i="95" s="1"/>
  <c r="A178" i="95" s="1"/>
  <c r="A179" i="95" s="1"/>
  <c r="A180" i="95" s="1"/>
  <c r="A181" i="95" s="1"/>
  <c r="A182" i="95" s="1"/>
  <c r="A183" i="95" s="1"/>
  <c r="A184" i="95" s="1"/>
  <c r="A185" i="95" s="1"/>
  <c r="A186" i="95" s="1"/>
  <c r="A187" i="95" s="1"/>
  <c r="A188" i="95" s="1"/>
  <c r="A189" i="95" s="1"/>
  <c r="A190" i="95" s="1"/>
  <c r="A191" i="95" s="1"/>
  <c r="A192" i="95" s="1"/>
  <c r="A193" i="95" s="1"/>
  <c r="A194" i="95" s="1"/>
  <c r="A195" i="95" s="1"/>
  <c r="A196" i="95" s="1"/>
  <c r="A197" i="95" s="1"/>
  <c r="A198" i="95" s="1"/>
  <c r="A199" i="95" s="1"/>
  <c r="A200" i="95" s="1"/>
  <c r="A201" i="95" s="1"/>
  <c r="A202" i="95" s="1"/>
  <c r="A203" i="95" s="1"/>
  <c r="A204" i="95" s="1"/>
  <c r="A205" i="95" s="1"/>
  <c r="A206" i="95" s="1"/>
  <c r="A207" i="95" s="1"/>
  <c r="A208" i="95" s="1"/>
  <c r="A209" i="95" s="1"/>
  <c r="A210" i="95" s="1"/>
  <c r="A211" i="95" s="1"/>
  <c r="A212" i="95" s="1"/>
  <c r="A213" i="95" s="1"/>
  <c r="A214" i="95" s="1"/>
  <c r="A215" i="95" s="1"/>
  <c r="A216" i="95" s="1"/>
  <c r="A217" i="95" s="1"/>
  <c r="A218" i="95" s="1"/>
  <c r="A219" i="95" s="1"/>
  <c r="A220" i="95" s="1"/>
  <c r="A86" i="95"/>
  <c r="A87" i="95" s="1"/>
  <c r="A88" i="95" s="1"/>
  <c r="A89" i="95" s="1"/>
  <c r="A90" i="95" s="1"/>
  <c r="A91" i="95" s="1"/>
  <c r="A92" i="95" s="1"/>
  <c r="A93" i="95" s="1"/>
  <c r="A94" i="95" s="1"/>
  <c r="A95" i="95" s="1"/>
  <c r="A96" i="95" s="1"/>
  <c r="A97" i="95" s="1"/>
  <c r="A99" i="95" s="1"/>
  <c r="A100" i="95" s="1"/>
  <c r="A101" i="95" s="1"/>
  <c r="B2621" i="48"/>
  <c r="B2341" i="48"/>
  <c r="B2061" i="48"/>
  <c r="B1781" i="48"/>
  <c r="B1501" i="48"/>
  <c r="B1221" i="48"/>
  <c r="B941" i="48"/>
  <c r="B661" i="48"/>
  <c r="B66" i="50"/>
  <c r="B58" i="50"/>
  <c r="B50" i="81"/>
  <c r="B49" i="81"/>
  <c r="B48" i="81"/>
  <c r="B47" i="81"/>
  <c r="B50" i="80"/>
  <c r="B49" i="80"/>
  <c r="B48" i="80"/>
  <c r="B47" i="80"/>
  <c r="B50" i="79"/>
  <c r="B49" i="79"/>
  <c r="B48" i="79"/>
  <c r="B47" i="79"/>
  <c r="B50" i="78"/>
  <c r="B49" i="78"/>
  <c r="B48" i="78"/>
  <c r="B47" i="78"/>
  <c r="B50" i="77"/>
  <c r="B49" i="77"/>
  <c r="B48" i="77"/>
  <c r="B47" i="77"/>
  <c r="B50" i="76"/>
  <c r="B49" i="76"/>
  <c r="B48" i="76"/>
  <c r="B47" i="76"/>
  <c r="B50" i="75"/>
  <c r="B49" i="75"/>
  <c r="B48" i="75"/>
  <c r="B47" i="75"/>
  <c r="H50" i="81"/>
  <c r="G50" i="81"/>
  <c r="F50" i="81"/>
  <c r="H49" i="81"/>
  <c r="G49" i="81"/>
  <c r="F49" i="81"/>
  <c r="H48" i="81"/>
  <c r="G48" i="81"/>
  <c r="F48" i="81"/>
  <c r="H47" i="81"/>
  <c r="G47" i="81"/>
  <c r="F47" i="81"/>
  <c r="H50" i="80"/>
  <c r="G50" i="80"/>
  <c r="F50" i="80"/>
  <c r="H49" i="80"/>
  <c r="G49" i="80"/>
  <c r="F49" i="80"/>
  <c r="H48" i="80"/>
  <c r="G48" i="80"/>
  <c r="F48" i="80"/>
  <c r="H47" i="80"/>
  <c r="G47" i="80"/>
  <c r="F47" i="80"/>
  <c r="H50" i="79"/>
  <c r="G50" i="79"/>
  <c r="F50" i="79"/>
  <c r="H49" i="79"/>
  <c r="G49" i="79"/>
  <c r="F49" i="79"/>
  <c r="H48" i="79"/>
  <c r="G48" i="79"/>
  <c r="F48" i="79"/>
  <c r="H47" i="79"/>
  <c r="G47" i="79"/>
  <c r="F47" i="79"/>
  <c r="H50" i="78"/>
  <c r="G50" i="78"/>
  <c r="F50" i="78"/>
  <c r="H49" i="78"/>
  <c r="G49" i="78"/>
  <c r="F49" i="78"/>
  <c r="H48" i="78"/>
  <c r="G48" i="78"/>
  <c r="F48" i="78"/>
  <c r="H47" i="78"/>
  <c r="G47" i="78"/>
  <c r="F47" i="78"/>
  <c r="H50" i="77"/>
  <c r="G50" i="77"/>
  <c r="F50" i="77"/>
  <c r="H49" i="77"/>
  <c r="G49" i="77"/>
  <c r="F49" i="77"/>
  <c r="H48" i="77"/>
  <c r="G48" i="77"/>
  <c r="F48" i="77"/>
  <c r="H47" i="77"/>
  <c r="G47" i="77"/>
  <c r="F47" i="77"/>
  <c r="H50" i="76"/>
  <c r="G50" i="76"/>
  <c r="F50" i="76"/>
  <c r="H49" i="76"/>
  <c r="G49" i="76"/>
  <c r="F49" i="76"/>
  <c r="H48" i="76"/>
  <c r="G48" i="76"/>
  <c r="F48" i="76"/>
  <c r="H47" i="76"/>
  <c r="G47" i="76"/>
  <c r="F47" i="76"/>
  <c r="H50" i="75"/>
  <c r="G50" i="75"/>
  <c r="F50" i="75"/>
  <c r="H49" i="75"/>
  <c r="G49" i="75"/>
  <c r="F49" i="75"/>
  <c r="H48" i="75"/>
  <c r="G48" i="75"/>
  <c r="F48" i="75"/>
  <c r="H47" i="75"/>
  <c r="G47" i="75"/>
  <c r="F47" i="75"/>
  <c r="E13" i="50"/>
  <c r="G2564" i="48"/>
  <c r="G2284" i="48"/>
  <c r="G2004" i="48"/>
  <c r="G1724" i="48"/>
  <c r="G1444" i="48"/>
  <c r="G1164" i="48"/>
  <c r="G884" i="48"/>
  <c r="G604" i="48"/>
  <c r="G324" i="48"/>
  <c r="G44" i="48"/>
  <c r="H32" i="81"/>
  <c r="G32" i="81"/>
  <c r="F32" i="81"/>
  <c r="B32" i="81"/>
  <c r="H32" i="80"/>
  <c r="G32" i="80"/>
  <c r="F32" i="80"/>
  <c r="B32" i="80"/>
  <c r="H32" i="79"/>
  <c r="G32" i="79"/>
  <c r="F32" i="79"/>
  <c r="B32" i="79"/>
  <c r="H32" i="78"/>
  <c r="G32" i="78"/>
  <c r="F32" i="78"/>
  <c r="B32" i="78"/>
  <c r="H32" i="77"/>
  <c r="G32" i="77"/>
  <c r="F32" i="77"/>
  <c r="B32" i="77"/>
  <c r="H32" i="76"/>
  <c r="G32" i="76"/>
  <c r="F32" i="76"/>
  <c r="B32" i="76"/>
  <c r="H32" i="75"/>
  <c r="G32" i="75"/>
  <c r="F32" i="75"/>
  <c r="B32" i="75"/>
  <c r="A32" i="78"/>
  <c r="A32" i="77"/>
  <c r="A32" i="79"/>
  <c r="H52" i="81"/>
  <c r="AN70" i="50" s="1"/>
  <c r="G52" i="81"/>
  <c r="F52" i="81"/>
  <c r="B52" i="81"/>
  <c r="A52" i="81"/>
  <c r="H51" i="81"/>
  <c r="F51" i="81"/>
  <c r="B51" i="81"/>
  <c r="A51" i="81"/>
  <c r="H46" i="81"/>
  <c r="G46" i="81"/>
  <c r="F46" i="81"/>
  <c r="B46" i="81"/>
  <c r="H45" i="81"/>
  <c r="F45" i="81"/>
  <c r="B45" i="81"/>
  <c r="A45" i="81"/>
  <c r="H44" i="81"/>
  <c r="AP53" i="50" s="1"/>
  <c r="G44" i="81"/>
  <c r="F44" i="81"/>
  <c r="B44" i="81"/>
  <c r="H42" i="81"/>
  <c r="AP47" i="50" s="1"/>
  <c r="G42" i="81"/>
  <c r="F42" i="81"/>
  <c r="B42" i="81"/>
  <c r="H40" i="81"/>
  <c r="AP39" i="50" s="1"/>
  <c r="G40" i="81"/>
  <c r="F40" i="81"/>
  <c r="B40" i="81"/>
  <c r="H38" i="81"/>
  <c r="AN31" i="50" s="1"/>
  <c r="G38" i="81"/>
  <c r="F38" i="81"/>
  <c r="B38" i="81"/>
  <c r="H36" i="81"/>
  <c r="AN23" i="50" s="1"/>
  <c r="G36" i="81"/>
  <c r="F36" i="81"/>
  <c r="B36" i="81"/>
  <c r="H34" i="81"/>
  <c r="AN16" i="50" s="1"/>
  <c r="G34" i="81"/>
  <c r="F34" i="81"/>
  <c r="B34" i="81"/>
  <c r="H30" i="81"/>
  <c r="F30" i="81"/>
  <c r="B30" i="81"/>
  <c r="A30" i="81"/>
  <c r="H29" i="81"/>
  <c r="G29" i="81"/>
  <c r="F29" i="81"/>
  <c r="B29" i="81"/>
  <c r="H28" i="81"/>
  <c r="G28" i="81"/>
  <c r="F28" i="81"/>
  <c r="B28" i="81"/>
  <c r="H27" i="81"/>
  <c r="G27" i="81"/>
  <c r="F27" i="81"/>
  <c r="B27" i="81"/>
  <c r="H26" i="81"/>
  <c r="G26" i="81"/>
  <c r="F26" i="81"/>
  <c r="B26" i="81"/>
  <c r="H25" i="81"/>
  <c r="AY8" i="50" s="1"/>
  <c r="G25" i="81"/>
  <c r="F25" i="81"/>
  <c r="B25" i="81"/>
  <c r="A25" i="81"/>
  <c r="H24" i="81"/>
  <c r="F24" i="81"/>
  <c r="B24" i="81"/>
  <c r="A24" i="81"/>
  <c r="H52" i="80"/>
  <c r="AI69" i="50" s="1"/>
  <c r="G52" i="80"/>
  <c r="F52" i="80"/>
  <c r="B52" i="80"/>
  <c r="A52" i="80"/>
  <c r="H51" i="80"/>
  <c r="F51" i="80"/>
  <c r="B51" i="80"/>
  <c r="A51" i="80"/>
  <c r="H46" i="80"/>
  <c r="G46" i="80"/>
  <c r="F46" i="80"/>
  <c r="B46" i="80"/>
  <c r="H45" i="80"/>
  <c r="F45" i="80"/>
  <c r="B45" i="80"/>
  <c r="A45" i="80"/>
  <c r="H44" i="80"/>
  <c r="AL54" i="50" s="1"/>
  <c r="G44" i="80"/>
  <c r="F44" i="80"/>
  <c r="B44" i="80"/>
  <c r="H42" i="80"/>
  <c r="AL46" i="50" s="1"/>
  <c r="G42" i="80"/>
  <c r="F42" i="80"/>
  <c r="B42" i="80"/>
  <c r="H40" i="80"/>
  <c r="AL40" i="50" s="1"/>
  <c r="G40" i="80"/>
  <c r="F40" i="80"/>
  <c r="B40" i="80"/>
  <c r="H38" i="80"/>
  <c r="AJ32" i="50" s="1"/>
  <c r="G38" i="80"/>
  <c r="F38" i="80"/>
  <c r="B38" i="80"/>
  <c r="H36" i="80"/>
  <c r="AL24" i="50" s="1"/>
  <c r="G36" i="80"/>
  <c r="F36" i="80"/>
  <c r="B36" i="80"/>
  <c r="H34" i="80"/>
  <c r="AL16" i="50" s="1"/>
  <c r="G34" i="80"/>
  <c r="F34" i="80"/>
  <c r="B34" i="80"/>
  <c r="H30" i="80"/>
  <c r="F30" i="80"/>
  <c r="B30" i="80"/>
  <c r="A30" i="80"/>
  <c r="H29" i="80"/>
  <c r="G29" i="80"/>
  <c r="F29" i="80"/>
  <c r="B29" i="80"/>
  <c r="H28" i="80"/>
  <c r="G28" i="80"/>
  <c r="F28" i="80"/>
  <c r="B28" i="80"/>
  <c r="H27" i="80"/>
  <c r="G27" i="80"/>
  <c r="F27" i="80"/>
  <c r="B27" i="80"/>
  <c r="H26" i="80"/>
  <c r="G26" i="80"/>
  <c r="F26" i="80"/>
  <c r="B26" i="80"/>
  <c r="H25" i="80"/>
  <c r="AT8" i="50" s="1"/>
  <c r="G25" i="80"/>
  <c r="F25" i="80"/>
  <c r="B25" i="80"/>
  <c r="H24" i="80"/>
  <c r="F24" i="80"/>
  <c r="B24" i="80"/>
  <c r="A24" i="80"/>
  <c r="H52" i="79"/>
  <c r="AE69" i="50" s="1"/>
  <c r="G52" i="79"/>
  <c r="F52" i="79"/>
  <c r="B52" i="79"/>
  <c r="A52" i="79"/>
  <c r="H51" i="79"/>
  <c r="F51" i="79"/>
  <c r="B51" i="79"/>
  <c r="A51" i="79"/>
  <c r="H46" i="79"/>
  <c r="G46" i="79"/>
  <c r="F46" i="79"/>
  <c r="B46" i="79"/>
  <c r="A46" i="79"/>
  <c r="H45" i="79"/>
  <c r="F45" i="79"/>
  <c r="B45" i="79"/>
  <c r="A45" i="79"/>
  <c r="H44" i="79"/>
  <c r="AG55" i="50" s="1"/>
  <c r="G44" i="79"/>
  <c r="F44" i="79"/>
  <c r="B44" i="79"/>
  <c r="H42" i="79"/>
  <c r="AE47" i="50" s="1"/>
  <c r="G42" i="79"/>
  <c r="F42" i="79"/>
  <c r="B42" i="79"/>
  <c r="H40" i="79"/>
  <c r="AG40" i="50" s="1"/>
  <c r="G40" i="79"/>
  <c r="F40" i="79"/>
  <c r="B40" i="79"/>
  <c r="H38" i="79"/>
  <c r="AE30" i="50" s="1"/>
  <c r="G38" i="79"/>
  <c r="F38" i="79"/>
  <c r="B38" i="79"/>
  <c r="H36" i="79"/>
  <c r="AG24" i="50" s="1"/>
  <c r="G36" i="79"/>
  <c r="F36" i="79"/>
  <c r="B36" i="79"/>
  <c r="H34" i="79"/>
  <c r="AH16" i="50" s="1"/>
  <c r="G34" i="79"/>
  <c r="F34" i="79"/>
  <c r="B34" i="79"/>
  <c r="H30" i="79"/>
  <c r="F30" i="79"/>
  <c r="B30" i="79"/>
  <c r="A30" i="79"/>
  <c r="H29" i="79"/>
  <c r="G29" i="79"/>
  <c r="F29" i="79"/>
  <c r="B29" i="79"/>
  <c r="H28" i="79"/>
  <c r="G28" i="79"/>
  <c r="F28" i="79"/>
  <c r="B28" i="79"/>
  <c r="H27" i="79"/>
  <c r="G27" i="79"/>
  <c r="F27" i="79"/>
  <c r="B27" i="79"/>
  <c r="H26" i="79"/>
  <c r="G26" i="79"/>
  <c r="F26" i="79"/>
  <c r="B26" i="79"/>
  <c r="H25" i="79"/>
  <c r="AO5" i="50" s="1"/>
  <c r="G25" i="79"/>
  <c r="F25" i="79"/>
  <c r="B25" i="79"/>
  <c r="H24" i="79"/>
  <c r="F24" i="79"/>
  <c r="B24" i="79"/>
  <c r="A24" i="79"/>
  <c r="H52" i="78"/>
  <c r="AC69" i="50" s="1"/>
  <c r="G52" i="78"/>
  <c r="F52" i="78"/>
  <c r="B52" i="78"/>
  <c r="A52" i="78"/>
  <c r="H51" i="78"/>
  <c r="F51" i="78"/>
  <c r="B51" i="78"/>
  <c r="A51" i="78"/>
  <c r="H46" i="78"/>
  <c r="G46" i="78"/>
  <c r="F46" i="78"/>
  <c r="B46" i="78"/>
  <c r="A46" i="78"/>
  <c r="H45" i="78"/>
  <c r="F45" i="78"/>
  <c r="B45" i="78"/>
  <c r="A45" i="78"/>
  <c r="H44" i="78"/>
  <c r="AD54" i="50" s="1"/>
  <c r="G44" i="78"/>
  <c r="F44" i="78"/>
  <c r="B44" i="78"/>
  <c r="H42" i="78"/>
  <c r="AA48" i="50" s="1"/>
  <c r="G42" i="78"/>
  <c r="F42" i="78"/>
  <c r="B42" i="78"/>
  <c r="H40" i="78"/>
  <c r="AC39" i="50" s="1"/>
  <c r="G40" i="78"/>
  <c r="F40" i="78"/>
  <c r="B40" i="78"/>
  <c r="H38" i="78"/>
  <c r="AD31" i="50" s="1"/>
  <c r="G38" i="78"/>
  <c r="F38" i="78"/>
  <c r="B38" i="78"/>
  <c r="H36" i="78"/>
  <c r="AD24" i="50" s="1"/>
  <c r="G36" i="78"/>
  <c r="F36" i="78"/>
  <c r="B36" i="78"/>
  <c r="H34" i="78"/>
  <c r="AD14" i="50" s="1"/>
  <c r="G34" i="78"/>
  <c r="F34" i="78"/>
  <c r="B34" i="78"/>
  <c r="H30" i="78"/>
  <c r="F30" i="78"/>
  <c r="B30" i="78"/>
  <c r="A30" i="78"/>
  <c r="H29" i="78"/>
  <c r="G29" i="78"/>
  <c r="F29" i="78"/>
  <c r="B29" i="78"/>
  <c r="H28" i="78"/>
  <c r="G28" i="78"/>
  <c r="F28" i="78"/>
  <c r="B28" i="78"/>
  <c r="H27" i="78"/>
  <c r="G27" i="78"/>
  <c r="F27" i="78"/>
  <c r="B27" i="78"/>
  <c r="H26" i="78"/>
  <c r="G26" i="78"/>
  <c r="F26" i="78"/>
  <c r="B26" i="78"/>
  <c r="H25" i="78"/>
  <c r="AJ6" i="50" s="1"/>
  <c r="G25" i="78"/>
  <c r="F25" i="78"/>
  <c r="B25" i="78"/>
  <c r="H24" i="78"/>
  <c r="F24" i="78"/>
  <c r="B24" i="78"/>
  <c r="A24" i="78"/>
  <c r="H52" i="77"/>
  <c r="Z70" i="50" s="1"/>
  <c r="G52" i="77"/>
  <c r="F52" i="77"/>
  <c r="B52" i="77"/>
  <c r="A52" i="77"/>
  <c r="H51" i="77"/>
  <c r="F51" i="77"/>
  <c r="B51" i="77"/>
  <c r="A51" i="77"/>
  <c r="H46" i="77"/>
  <c r="G46" i="77"/>
  <c r="F46" i="77"/>
  <c r="B46" i="77"/>
  <c r="H45" i="77"/>
  <c r="F45" i="77"/>
  <c r="B45" i="77"/>
  <c r="A45" i="77"/>
  <c r="H44" i="77"/>
  <c r="X55" i="50" s="1"/>
  <c r="G44" i="77"/>
  <c r="F44" i="77"/>
  <c r="B44" i="77"/>
  <c r="H42" i="77"/>
  <c r="Y45" i="50" s="1"/>
  <c r="G42" i="77"/>
  <c r="F42" i="77"/>
  <c r="B42" i="77"/>
  <c r="H40" i="77"/>
  <c r="W37" i="50" s="1"/>
  <c r="G40" i="77"/>
  <c r="F40" i="77"/>
  <c r="B40" i="77"/>
  <c r="H38" i="77"/>
  <c r="W30" i="50" s="1"/>
  <c r="G38" i="77"/>
  <c r="F38" i="77"/>
  <c r="B38" i="77"/>
  <c r="H36" i="77"/>
  <c r="Y24" i="50" s="1"/>
  <c r="G36" i="77"/>
  <c r="F36" i="77"/>
  <c r="B36" i="77"/>
  <c r="H34" i="77"/>
  <c r="Y16" i="50" s="1"/>
  <c r="G34" i="77"/>
  <c r="F34" i="77"/>
  <c r="B34" i="77"/>
  <c r="H30" i="77"/>
  <c r="F30" i="77"/>
  <c r="B30" i="77"/>
  <c r="A30" i="77"/>
  <c r="H29" i="77"/>
  <c r="G29" i="77"/>
  <c r="F29" i="77"/>
  <c r="B29" i="77"/>
  <c r="H28" i="77"/>
  <c r="G28" i="77"/>
  <c r="F28" i="77"/>
  <c r="B28" i="77"/>
  <c r="H27" i="77"/>
  <c r="G27" i="77"/>
  <c r="F27" i="77"/>
  <c r="B27" i="77"/>
  <c r="H26" i="77"/>
  <c r="G26" i="77"/>
  <c r="F26" i="77"/>
  <c r="B26" i="77"/>
  <c r="H25" i="77"/>
  <c r="AE8" i="50" s="1"/>
  <c r="G25" i="77"/>
  <c r="F25" i="77"/>
  <c r="B25" i="77"/>
  <c r="A25" i="77"/>
  <c r="H24" i="77"/>
  <c r="F24" i="77"/>
  <c r="B24" i="77"/>
  <c r="A24" i="77"/>
  <c r="H52" i="76"/>
  <c r="U69" i="50" s="1"/>
  <c r="G52" i="76"/>
  <c r="F52" i="76"/>
  <c r="B52" i="76"/>
  <c r="A52" i="76"/>
  <c r="H51" i="76"/>
  <c r="F51" i="76"/>
  <c r="B51" i="76"/>
  <c r="A51" i="76"/>
  <c r="H46" i="76"/>
  <c r="G46" i="76"/>
  <c r="F46" i="76"/>
  <c r="B46" i="76"/>
  <c r="H45" i="76"/>
  <c r="F45" i="76"/>
  <c r="B45" i="76"/>
  <c r="A45" i="76"/>
  <c r="H44" i="76"/>
  <c r="V56" i="50" s="1"/>
  <c r="G44" i="76"/>
  <c r="F44" i="76"/>
  <c r="B44" i="76"/>
  <c r="H42" i="76"/>
  <c r="V46" i="50" s="1"/>
  <c r="G42" i="76"/>
  <c r="F42" i="76"/>
  <c r="B42" i="76"/>
  <c r="H40" i="76"/>
  <c r="V39" i="50" s="1"/>
  <c r="G40" i="76"/>
  <c r="F40" i="76"/>
  <c r="B40" i="76"/>
  <c r="H38" i="76"/>
  <c r="V29" i="50" s="1"/>
  <c r="G38" i="76"/>
  <c r="F38" i="76"/>
  <c r="B38" i="76"/>
  <c r="H36" i="76"/>
  <c r="V22" i="50" s="1"/>
  <c r="G36" i="76"/>
  <c r="F36" i="76"/>
  <c r="B36" i="76"/>
  <c r="H34" i="76"/>
  <c r="V16" i="50" s="1"/>
  <c r="G34" i="76"/>
  <c r="F34" i="76"/>
  <c r="B34" i="76"/>
  <c r="H30" i="76"/>
  <c r="F30" i="76"/>
  <c r="B30" i="76"/>
  <c r="A30" i="76"/>
  <c r="H29" i="76"/>
  <c r="G29" i="76"/>
  <c r="F29" i="76"/>
  <c r="B29" i="76"/>
  <c r="H28" i="76"/>
  <c r="G28" i="76"/>
  <c r="F28" i="76"/>
  <c r="B28" i="76"/>
  <c r="H27" i="76"/>
  <c r="G27" i="76"/>
  <c r="F27" i="76"/>
  <c r="B27" i="76"/>
  <c r="H26" i="76"/>
  <c r="G26" i="76"/>
  <c r="F26" i="76"/>
  <c r="B26" i="76"/>
  <c r="H25" i="76"/>
  <c r="Z6" i="50" s="1"/>
  <c r="G25" i="76"/>
  <c r="F25" i="76"/>
  <c r="B25" i="76"/>
  <c r="H24" i="76"/>
  <c r="F24" i="76"/>
  <c r="B24" i="76"/>
  <c r="A24" i="76"/>
  <c r="H52" i="75"/>
  <c r="Q71" i="50" s="1"/>
  <c r="G52" i="75"/>
  <c r="F52" i="75"/>
  <c r="B52" i="75"/>
  <c r="A52" i="75"/>
  <c r="H51" i="75"/>
  <c r="F51" i="75"/>
  <c r="B51" i="75"/>
  <c r="A51" i="75"/>
  <c r="H46" i="75"/>
  <c r="G46" i="75"/>
  <c r="F46" i="75"/>
  <c r="B46" i="75"/>
  <c r="A46" i="75"/>
  <c r="H45" i="75"/>
  <c r="F45" i="75"/>
  <c r="B45" i="75"/>
  <c r="A45" i="75"/>
  <c r="H44" i="75"/>
  <c r="Q56" i="50" s="1"/>
  <c r="G44" i="75"/>
  <c r="F44" i="75"/>
  <c r="B44" i="75"/>
  <c r="H42" i="75"/>
  <c r="O48" i="50" s="1"/>
  <c r="G42" i="75"/>
  <c r="F42" i="75"/>
  <c r="B42" i="75"/>
  <c r="H40" i="75"/>
  <c r="Q40" i="50" s="1"/>
  <c r="G40" i="75"/>
  <c r="F40" i="75"/>
  <c r="B40" i="75"/>
  <c r="H38" i="75"/>
  <c r="P32" i="50" s="1"/>
  <c r="G38" i="75"/>
  <c r="F38" i="75"/>
  <c r="B38" i="75"/>
  <c r="H36" i="75"/>
  <c r="R23" i="50" s="1"/>
  <c r="G36" i="75"/>
  <c r="F36" i="75"/>
  <c r="B36" i="75"/>
  <c r="H34" i="75"/>
  <c r="R15" i="50" s="1"/>
  <c r="G34" i="75"/>
  <c r="F34" i="75"/>
  <c r="B34" i="75"/>
  <c r="H30" i="75"/>
  <c r="F30" i="75"/>
  <c r="B30" i="75"/>
  <c r="A30" i="75"/>
  <c r="H29" i="75"/>
  <c r="G29" i="75"/>
  <c r="F29" i="75"/>
  <c r="B29" i="75"/>
  <c r="H28" i="75"/>
  <c r="G28" i="75"/>
  <c r="F28" i="75"/>
  <c r="B28" i="75"/>
  <c r="H27" i="75"/>
  <c r="G27" i="75"/>
  <c r="F27" i="75"/>
  <c r="B27" i="75"/>
  <c r="H26" i="75"/>
  <c r="G26" i="75"/>
  <c r="F26" i="75"/>
  <c r="B26" i="75"/>
  <c r="H25" i="75"/>
  <c r="U5" i="50" s="1"/>
  <c r="G25" i="75"/>
  <c r="F25" i="75"/>
  <c r="B25" i="75"/>
  <c r="H24" i="75"/>
  <c r="F24" i="75"/>
  <c r="B24" i="75"/>
  <c r="A24" i="75"/>
  <c r="K70" i="50"/>
  <c r="N56" i="50"/>
  <c r="N29" i="50"/>
  <c r="N22" i="50"/>
  <c r="N16" i="50"/>
  <c r="N8" i="50"/>
  <c r="H70" i="50"/>
  <c r="J2812" i="48"/>
  <c r="C2812" i="48"/>
  <c r="O2716" i="48"/>
  <c r="M2716" i="48"/>
  <c r="L2716" i="48"/>
  <c r="K2716" i="48"/>
  <c r="I2716" i="48"/>
  <c r="G2716" i="48"/>
  <c r="E2716" i="48"/>
  <c r="C2716" i="48"/>
  <c r="O2715" i="48"/>
  <c r="M2715" i="48"/>
  <c r="L2715" i="48"/>
  <c r="K2715" i="48"/>
  <c r="I2715" i="48"/>
  <c r="G2715" i="48"/>
  <c r="E2715" i="48"/>
  <c r="C2715" i="48"/>
  <c r="O2714" i="48"/>
  <c r="M2714" i="48"/>
  <c r="L2714" i="48"/>
  <c r="K2714" i="48"/>
  <c r="I2714" i="48"/>
  <c r="G2714" i="48"/>
  <c r="E2714" i="48"/>
  <c r="C2714" i="48"/>
  <c r="O2713" i="48"/>
  <c r="M2713" i="48"/>
  <c r="L2713" i="48"/>
  <c r="K2713" i="48"/>
  <c r="I2713" i="48"/>
  <c r="G2713" i="48"/>
  <c r="E2713" i="48"/>
  <c r="C2713" i="48"/>
  <c r="O2712" i="48"/>
  <c r="M2712" i="48"/>
  <c r="L2712" i="48"/>
  <c r="K2712" i="48"/>
  <c r="I2712" i="48"/>
  <c r="G2712" i="48"/>
  <c r="E2712" i="48"/>
  <c r="C2712" i="48"/>
  <c r="O2711" i="48"/>
  <c r="M2711" i="48"/>
  <c r="L2711" i="48"/>
  <c r="K2711" i="48"/>
  <c r="I2711" i="48"/>
  <c r="G2711" i="48"/>
  <c r="E2711" i="48"/>
  <c r="C2711" i="48"/>
  <c r="O2710" i="48"/>
  <c r="M2710" i="48"/>
  <c r="L2710" i="48"/>
  <c r="K2710" i="48"/>
  <c r="I2710" i="48"/>
  <c r="G2710" i="48"/>
  <c r="E2710" i="48"/>
  <c r="C2710" i="48"/>
  <c r="O2709" i="48"/>
  <c r="M2709" i="48"/>
  <c r="L2709" i="48"/>
  <c r="K2709" i="48"/>
  <c r="I2709" i="48"/>
  <c r="G2709" i="48"/>
  <c r="E2709" i="48"/>
  <c r="C2709" i="48"/>
  <c r="O2708" i="48"/>
  <c r="M2708" i="48"/>
  <c r="L2708" i="48"/>
  <c r="K2708" i="48"/>
  <c r="I2708" i="48"/>
  <c r="G2708" i="48"/>
  <c r="E2708" i="48"/>
  <c r="C2708" i="48"/>
  <c r="O2707" i="48"/>
  <c r="M2707" i="48"/>
  <c r="L2707" i="48"/>
  <c r="K2707" i="48"/>
  <c r="I2707" i="48"/>
  <c r="G2707" i="48"/>
  <c r="E2707" i="48"/>
  <c r="C2707" i="48"/>
  <c r="O2706" i="48"/>
  <c r="M2706" i="48"/>
  <c r="L2706" i="48"/>
  <c r="K2706" i="48"/>
  <c r="I2706" i="48"/>
  <c r="G2706" i="48"/>
  <c r="E2706" i="48"/>
  <c r="C2706" i="48"/>
  <c r="G2691" i="48"/>
  <c r="C2683" i="48"/>
  <c r="K2683" i="48"/>
  <c r="M2680" i="48"/>
  <c r="M2678" i="48"/>
  <c r="G2680" i="48"/>
  <c r="G2678" i="48"/>
  <c r="C2667" i="48"/>
  <c r="K2653" i="48"/>
  <c r="G2656" i="48"/>
  <c r="G2654" i="48"/>
  <c r="G2652" i="48"/>
  <c r="C2641" i="48"/>
  <c r="J2532" i="48"/>
  <c r="C2532" i="48"/>
  <c r="O2436" i="48"/>
  <c r="M2436" i="48"/>
  <c r="L2436" i="48"/>
  <c r="K2436" i="48"/>
  <c r="I2436" i="48"/>
  <c r="G2436" i="48"/>
  <c r="E2436" i="48"/>
  <c r="C2436" i="48"/>
  <c r="O2435" i="48"/>
  <c r="M2435" i="48"/>
  <c r="L2435" i="48"/>
  <c r="K2435" i="48"/>
  <c r="I2435" i="48"/>
  <c r="G2435" i="48"/>
  <c r="E2435" i="48"/>
  <c r="C2435" i="48"/>
  <c r="O2434" i="48"/>
  <c r="M2434" i="48"/>
  <c r="L2434" i="48"/>
  <c r="K2434" i="48"/>
  <c r="I2434" i="48"/>
  <c r="G2434" i="48"/>
  <c r="E2434" i="48"/>
  <c r="C2434" i="48"/>
  <c r="O2433" i="48"/>
  <c r="M2433" i="48"/>
  <c r="L2433" i="48"/>
  <c r="K2433" i="48"/>
  <c r="I2433" i="48"/>
  <c r="G2433" i="48"/>
  <c r="E2433" i="48"/>
  <c r="C2433" i="48"/>
  <c r="O2432" i="48"/>
  <c r="M2432" i="48"/>
  <c r="L2432" i="48"/>
  <c r="K2432" i="48"/>
  <c r="I2432" i="48"/>
  <c r="G2432" i="48"/>
  <c r="E2432" i="48"/>
  <c r="C2432" i="48"/>
  <c r="O2431" i="48"/>
  <c r="M2431" i="48"/>
  <c r="L2431" i="48"/>
  <c r="K2431" i="48"/>
  <c r="I2431" i="48"/>
  <c r="G2431" i="48"/>
  <c r="E2431" i="48"/>
  <c r="C2431" i="48"/>
  <c r="O2430" i="48"/>
  <c r="M2430" i="48"/>
  <c r="L2430" i="48"/>
  <c r="K2430" i="48"/>
  <c r="I2430" i="48"/>
  <c r="G2430" i="48"/>
  <c r="E2430" i="48"/>
  <c r="C2430" i="48"/>
  <c r="O2429" i="48"/>
  <c r="M2429" i="48"/>
  <c r="L2429" i="48"/>
  <c r="K2429" i="48"/>
  <c r="I2429" i="48"/>
  <c r="G2429" i="48"/>
  <c r="E2429" i="48"/>
  <c r="C2429" i="48"/>
  <c r="O2428" i="48"/>
  <c r="M2428" i="48"/>
  <c r="L2428" i="48"/>
  <c r="K2428" i="48"/>
  <c r="I2428" i="48"/>
  <c r="G2428" i="48"/>
  <c r="E2428" i="48"/>
  <c r="C2428" i="48"/>
  <c r="O2427" i="48"/>
  <c r="M2427" i="48"/>
  <c r="L2427" i="48"/>
  <c r="K2427" i="48"/>
  <c r="I2427" i="48"/>
  <c r="G2427" i="48"/>
  <c r="E2427" i="48"/>
  <c r="C2427" i="48"/>
  <c r="O2426" i="48"/>
  <c r="M2426" i="48"/>
  <c r="L2426" i="48"/>
  <c r="K2426" i="48"/>
  <c r="I2426" i="48"/>
  <c r="G2426" i="48"/>
  <c r="E2426" i="48"/>
  <c r="C2426" i="48"/>
  <c r="G2411" i="48"/>
  <c r="K2403" i="48"/>
  <c r="C2403" i="48"/>
  <c r="M2400" i="48"/>
  <c r="M2398" i="48"/>
  <c r="G2400" i="48"/>
  <c r="G2398" i="48"/>
  <c r="C2387" i="48"/>
  <c r="K2373" i="48"/>
  <c r="G2376" i="48"/>
  <c r="G2374" i="48"/>
  <c r="G2372" i="48"/>
  <c r="C2361" i="48"/>
  <c r="J2252" i="48"/>
  <c r="C2252" i="48"/>
  <c r="O2156" i="48"/>
  <c r="M2156" i="48"/>
  <c r="L2156" i="48"/>
  <c r="K2156" i="48"/>
  <c r="I2156" i="48"/>
  <c r="G2156" i="48"/>
  <c r="E2156" i="48"/>
  <c r="C2156" i="48"/>
  <c r="O2155" i="48"/>
  <c r="M2155" i="48"/>
  <c r="L2155" i="48"/>
  <c r="K2155" i="48"/>
  <c r="I2155" i="48"/>
  <c r="G2155" i="48"/>
  <c r="E2155" i="48"/>
  <c r="C2155" i="48"/>
  <c r="O2154" i="48"/>
  <c r="M2154" i="48"/>
  <c r="L2154" i="48"/>
  <c r="K2154" i="48"/>
  <c r="I2154" i="48"/>
  <c r="G2154" i="48"/>
  <c r="E2154" i="48"/>
  <c r="C2154" i="48"/>
  <c r="O2153" i="48"/>
  <c r="M2153" i="48"/>
  <c r="L2153" i="48"/>
  <c r="K2153" i="48"/>
  <c r="I2153" i="48"/>
  <c r="G2153" i="48"/>
  <c r="E2153" i="48"/>
  <c r="C2153" i="48"/>
  <c r="O2152" i="48"/>
  <c r="M2152" i="48"/>
  <c r="L2152" i="48"/>
  <c r="K2152" i="48"/>
  <c r="I2152" i="48"/>
  <c r="G2152" i="48"/>
  <c r="E2152" i="48"/>
  <c r="C2152" i="48"/>
  <c r="O2151" i="48"/>
  <c r="M2151" i="48"/>
  <c r="L2151" i="48"/>
  <c r="K2151" i="48"/>
  <c r="I2151" i="48"/>
  <c r="G2151" i="48"/>
  <c r="E2151" i="48"/>
  <c r="C2151" i="48"/>
  <c r="O2150" i="48"/>
  <c r="M2150" i="48"/>
  <c r="L2150" i="48"/>
  <c r="K2150" i="48"/>
  <c r="I2150" i="48"/>
  <c r="G2150" i="48"/>
  <c r="E2150" i="48"/>
  <c r="C2150" i="48"/>
  <c r="O2149" i="48"/>
  <c r="M2149" i="48"/>
  <c r="L2149" i="48"/>
  <c r="K2149" i="48"/>
  <c r="I2149" i="48"/>
  <c r="G2149" i="48"/>
  <c r="E2149" i="48"/>
  <c r="C2149" i="48"/>
  <c r="O2148" i="48"/>
  <c r="M2148" i="48"/>
  <c r="L2148" i="48"/>
  <c r="K2148" i="48"/>
  <c r="I2148" i="48"/>
  <c r="G2148" i="48"/>
  <c r="E2148" i="48"/>
  <c r="C2148" i="48"/>
  <c r="O2147" i="48"/>
  <c r="M2147" i="48"/>
  <c r="L2147" i="48"/>
  <c r="K2147" i="48"/>
  <c r="I2147" i="48"/>
  <c r="G2147" i="48"/>
  <c r="E2147" i="48"/>
  <c r="C2147" i="48"/>
  <c r="O2146" i="48"/>
  <c r="M2146" i="48"/>
  <c r="L2146" i="48"/>
  <c r="K2146" i="48"/>
  <c r="I2146" i="48"/>
  <c r="G2146" i="48"/>
  <c r="E2146" i="48"/>
  <c r="C2146" i="48"/>
  <c r="G2131" i="48"/>
  <c r="K2123" i="48"/>
  <c r="C2123" i="48"/>
  <c r="M2120" i="48"/>
  <c r="M2118" i="48"/>
  <c r="G2120" i="48"/>
  <c r="G2118" i="48"/>
  <c r="C2107" i="48"/>
  <c r="K2093" i="48"/>
  <c r="G2096" i="48"/>
  <c r="G2094" i="48"/>
  <c r="G2092" i="48"/>
  <c r="C2081" i="48"/>
  <c r="J1972" i="48"/>
  <c r="C1972" i="48"/>
  <c r="O1876" i="48"/>
  <c r="M1876" i="48"/>
  <c r="L1876" i="48"/>
  <c r="K1876" i="48"/>
  <c r="I1876" i="48"/>
  <c r="G1876" i="48"/>
  <c r="E1876" i="48"/>
  <c r="C1876" i="48"/>
  <c r="O1875" i="48"/>
  <c r="M1875" i="48"/>
  <c r="L1875" i="48"/>
  <c r="K1875" i="48"/>
  <c r="I1875" i="48"/>
  <c r="G1875" i="48"/>
  <c r="E1875" i="48"/>
  <c r="C1875" i="48"/>
  <c r="O1874" i="48"/>
  <c r="M1874" i="48"/>
  <c r="L1874" i="48"/>
  <c r="K1874" i="48"/>
  <c r="I1874" i="48"/>
  <c r="G1874" i="48"/>
  <c r="E1874" i="48"/>
  <c r="C1874" i="48"/>
  <c r="O1873" i="48"/>
  <c r="M1873" i="48"/>
  <c r="L1873" i="48"/>
  <c r="K1873" i="48"/>
  <c r="I1873" i="48"/>
  <c r="G1873" i="48"/>
  <c r="E1873" i="48"/>
  <c r="C1873" i="48"/>
  <c r="O1872" i="48"/>
  <c r="M1872" i="48"/>
  <c r="L1872" i="48"/>
  <c r="K1872" i="48"/>
  <c r="I1872" i="48"/>
  <c r="G1872" i="48"/>
  <c r="E1872" i="48"/>
  <c r="C1872" i="48"/>
  <c r="O1871" i="48"/>
  <c r="M1871" i="48"/>
  <c r="L1871" i="48"/>
  <c r="K1871" i="48"/>
  <c r="I1871" i="48"/>
  <c r="G1871" i="48"/>
  <c r="E1871" i="48"/>
  <c r="C1871" i="48"/>
  <c r="O1870" i="48"/>
  <c r="M1870" i="48"/>
  <c r="L1870" i="48"/>
  <c r="K1870" i="48"/>
  <c r="I1870" i="48"/>
  <c r="G1870" i="48"/>
  <c r="E1870" i="48"/>
  <c r="C1870" i="48"/>
  <c r="O1869" i="48"/>
  <c r="M1869" i="48"/>
  <c r="L1869" i="48"/>
  <c r="K1869" i="48"/>
  <c r="I1869" i="48"/>
  <c r="G1869" i="48"/>
  <c r="E1869" i="48"/>
  <c r="C1869" i="48"/>
  <c r="O1868" i="48"/>
  <c r="M1868" i="48"/>
  <c r="L1868" i="48"/>
  <c r="K1868" i="48"/>
  <c r="I1868" i="48"/>
  <c r="G1868" i="48"/>
  <c r="E1868" i="48"/>
  <c r="C1868" i="48"/>
  <c r="O1867" i="48"/>
  <c r="M1867" i="48"/>
  <c r="L1867" i="48"/>
  <c r="K1867" i="48"/>
  <c r="I1867" i="48"/>
  <c r="G1867" i="48"/>
  <c r="E1867" i="48"/>
  <c r="C1867" i="48"/>
  <c r="O1866" i="48"/>
  <c r="M1866" i="48"/>
  <c r="L1866" i="48"/>
  <c r="K1866" i="48"/>
  <c r="I1866" i="48"/>
  <c r="G1866" i="48"/>
  <c r="E1866" i="48"/>
  <c r="C1866" i="48"/>
  <c r="G1851" i="48"/>
  <c r="K1843" i="48"/>
  <c r="C1843" i="48"/>
  <c r="M1840" i="48"/>
  <c r="G1840" i="48"/>
  <c r="M1838" i="48"/>
  <c r="G1838" i="48"/>
  <c r="C1827" i="48"/>
  <c r="K1813" i="48"/>
  <c r="G1816" i="48"/>
  <c r="G1814" i="48"/>
  <c r="G1812" i="48"/>
  <c r="C1801" i="48"/>
  <c r="C1692" i="48"/>
  <c r="J1692" i="48"/>
  <c r="O1596" i="48"/>
  <c r="M1596" i="48"/>
  <c r="L1596" i="48"/>
  <c r="K1596" i="48"/>
  <c r="I1596" i="48"/>
  <c r="G1596" i="48"/>
  <c r="E1596" i="48"/>
  <c r="C1596" i="48"/>
  <c r="O1595" i="48"/>
  <c r="M1595" i="48"/>
  <c r="L1595" i="48"/>
  <c r="K1595" i="48"/>
  <c r="I1595" i="48"/>
  <c r="G1595" i="48"/>
  <c r="E1595" i="48"/>
  <c r="C1595" i="48"/>
  <c r="O1594" i="48"/>
  <c r="M1594" i="48"/>
  <c r="L1594" i="48"/>
  <c r="K1594" i="48"/>
  <c r="I1594" i="48"/>
  <c r="G1594" i="48"/>
  <c r="E1594" i="48"/>
  <c r="C1594" i="48"/>
  <c r="O1593" i="48"/>
  <c r="M1593" i="48"/>
  <c r="L1593" i="48"/>
  <c r="K1593" i="48"/>
  <c r="I1593" i="48"/>
  <c r="G1593" i="48"/>
  <c r="E1593" i="48"/>
  <c r="C1593" i="48"/>
  <c r="O1592" i="48"/>
  <c r="M1592" i="48"/>
  <c r="L1592" i="48"/>
  <c r="K1592" i="48"/>
  <c r="I1592" i="48"/>
  <c r="G1592" i="48"/>
  <c r="E1592" i="48"/>
  <c r="C1592" i="48"/>
  <c r="O1591" i="48"/>
  <c r="M1591" i="48"/>
  <c r="L1591" i="48"/>
  <c r="K1591" i="48"/>
  <c r="I1591" i="48"/>
  <c r="G1591" i="48"/>
  <c r="E1591" i="48"/>
  <c r="C1591" i="48"/>
  <c r="O1590" i="48"/>
  <c r="M1590" i="48"/>
  <c r="L1590" i="48"/>
  <c r="K1590" i="48"/>
  <c r="I1590" i="48"/>
  <c r="G1590" i="48"/>
  <c r="E1590" i="48"/>
  <c r="C1590" i="48"/>
  <c r="O1589" i="48"/>
  <c r="M1589" i="48"/>
  <c r="L1589" i="48"/>
  <c r="K1589" i="48"/>
  <c r="I1589" i="48"/>
  <c r="G1589" i="48"/>
  <c r="E1589" i="48"/>
  <c r="C1589" i="48"/>
  <c r="O1588" i="48"/>
  <c r="M1588" i="48"/>
  <c r="L1588" i="48"/>
  <c r="K1588" i="48"/>
  <c r="I1588" i="48"/>
  <c r="G1588" i="48"/>
  <c r="E1588" i="48"/>
  <c r="C1588" i="48"/>
  <c r="O1587" i="48"/>
  <c r="M1587" i="48"/>
  <c r="L1587" i="48"/>
  <c r="K1587" i="48"/>
  <c r="I1587" i="48"/>
  <c r="G1587" i="48"/>
  <c r="E1587" i="48"/>
  <c r="C1587" i="48"/>
  <c r="O1586" i="48"/>
  <c r="M1586" i="48"/>
  <c r="L1586" i="48"/>
  <c r="K1586" i="48"/>
  <c r="I1586" i="48"/>
  <c r="G1586" i="48"/>
  <c r="E1586" i="48"/>
  <c r="C1586" i="48"/>
  <c r="G1571" i="48"/>
  <c r="C1563" i="48"/>
  <c r="K1563" i="48"/>
  <c r="M1560" i="48"/>
  <c r="M1558" i="48"/>
  <c r="G1560" i="48"/>
  <c r="G1558" i="48"/>
  <c r="C1547" i="48"/>
  <c r="K1533" i="48"/>
  <c r="G1536" i="48"/>
  <c r="G1534" i="48"/>
  <c r="G1532" i="48"/>
  <c r="C1521" i="48"/>
  <c r="J1412" i="48"/>
  <c r="C1412" i="48"/>
  <c r="O1316" i="48"/>
  <c r="M1316" i="48"/>
  <c r="L1316" i="48"/>
  <c r="K1316" i="48"/>
  <c r="I1316" i="48"/>
  <c r="G1316" i="48"/>
  <c r="E1316" i="48"/>
  <c r="C1316" i="48"/>
  <c r="O1315" i="48"/>
  <c r="M1315" i="48"/>
  <c r="L1315" i="48"/>
  <c r="K1315" i="48"/>
  <c r="I1315" i="48"/>
  <c r="G1315" i="48"/>
  <c r="E1315" i="48"/>
  <c r="C1315" i="48"/>
  <c r="O1314" i="48"/>
  <c r="M1314" i="48"/>
  <c r="L1314" i="48"/>
  <c r="K1314" i="48"/>
  <c r="I1314" i="48"/>
  <c r="G1314" i="48"/>
  <c r="E1314" i="48"/>
  <c r="C1314" i="48"/>
  <c r="O1313" i="48"/>
  <c r="M1313" i="48"/>
  <c r="L1313" i="48"/>
  <c r="K1313" i="48"/>
  <c r="I1313" i="48"/>
  <c r="G1313" i="48"/>
  <c r="E1313" i="48"/>
  <c r="C1313" i="48"/>
  <c r="O1312" i="48"/>
  <c r="M1312" i="48"/>
  <c r="L1312" i="48"/>
  <c r="K1312" i="48"/>
  <c r="I1312" i="48"/>
  <c r="G1312" i="48"/>
  <c r="E1312" i="48"/>
  <c r="C1312" i="48"/>
  <c r="O1311" i="48"/>
  <c r="M1311" i="48"/>
  <c r="L1311" i="48"/>
  <c r="K1311" i="48"/>
  <c r="I1311" i="48"/>
  <c r="G1311" i="48"/>
  <c r="E1311" i="48"/>
  <c r="C1311" i="48"/>
  <c r="O1310" i="48"/>
  <c r="M1310" i="48"/>
  <c r="L1310" i="48"/>
  <c r="K1310" i="48"/>
  <c r="I1310" i="48"/>
  <c r="G1310" i="48"/>
  <c r="E1310" i="48"/>
  <c r="C1310" i="48"/>
  <c r="O1309" i="48"/>
  <c r="M1309" i="48"/>
  <c r="L1309" i="48"/>
  <c r="K1309" i="48"/>
  <c r="I1309" i="48"/>
  <c r="G1309" i="48"/>
  <c r="E1309" i="48"/>
  <c r="C1309" i="48"/>
  <c r="O1308" i="48"/>
  <c r="M1308" i="48"/>
  <c r="L1308" i="48"/>
  <c r="K1308" i="48"/>
  <c r="I1308" i="48"/>
  <c r="G1308" i="48"/>
  <c r="E1308" i="48"/>
  <c r="C1308" i="48"/>
  <c r="O1307" i="48"/>
  <c r="M1307" i="48"/>
  <c r="L1307" i="48"/>
  <c r="K1307" i="48"/>
  <c r="I1307" i="48"/>
  <c r="G1307" i="48"/>
  <c r="E1307" i="48"/>
  <c r="C1307" i="48"/>
  <c r="O1306" i="48"/>
  <c r="M1306" i="48"/>
  <c r="L1306" i="48"/>
  <c r="K1306" i="48"/>
  <c r="I1306" i="48"/>
  <c r="G1306" i="48"/>
  <c r="E1306" i="48"/>
  <c r="C1306" i="48"/>
  <c r="M1278" i="48"/>
  <c r="M1280" i="48"/>
  <c r="K1283" i="48"/>
  <c r="G1291" i="48"/>
  <c r="C1283" i="48"/>
  <c r="G1280" i="48"/>
  <c r="G1278" i="48"/>
  <c r="C1267" i="48"/>
  <c r="K1253" i="48"/>
  <c r="G1254" i="48"/>
  <c r="G1252" i="48"/>
  <c r="C1241" i="48"/>
  <c r="O1036" i="48"/>
  <c r="M1036" i="48"/>
  <c r="L1036" i="48"/>
  <c r="K1036" i="48"/>
  <c r="I1036" i="48"/>
  <c r="G1036" i="48"/>
  <c r="E1036" i="48"/>
  <c r="C1036" i="48"/>
  <c r="O1035" i="48"/>
  <c r="M1035" i="48"/>
  <c r="L1035" i="48"/>
  <c r="K1035" i="48"/>
  <c r="I1035" i="48"/>
  <c r="G1035" i="48"/>
  <c r="E1035" i="48"/>
  <c r="C1035" i="48"/>
  <c r="O1034" i="48"/>
  <c r="M1034" i="48"/>
  <c r="L1034" i="48"/>
  <c r="K1034" i="48"/>
  <c r="I1034" i="48"/>
  <c r="G1034" i="48"/>
  <c r="E1034" i="48"/>
  <c r="C1034" i="48"/>
  <c r="O1033" i="48"/>
  <c r="M1033" i="48"/>
  <c r="L1033" i="48"/>
  <c r="K1033" i="48"/>
  <c r="I1033" i="48"/>
  <c r="G1033" i="48"/>
  <c r="E1033" i="48"/>
  <c r="C1033" i="48"/>
  <c r="O1032" i="48"/>
  <c r="M1032" i="48"/>
  <c r="L1032" i="48"/>
  <c r="K1032" i="48"/>
  <c r="I1032" i="48"/>
  <c r="G1032" i="48"/>
  <c r="E1032" i="48"/>
  <c r="C1032" i="48"/>
  <c r="O1031" i="48"/>
  <c r="M1031" i="48"/>
  <c r="L1031" i="48"/>
  <c r="K1031" i="48"/>
  <c r="I1031" i="48"/>
  <c r="G1031" i="48"/>
  <c r="E1031" i="48"/>
  <c r="C1031" i="48"/>
  <c r="O1030" i="48"/>
  <c r="M1030" i="48"/>
  <c r="L1030" i="48"/>
  <c r="K1030" i="48"/>
  <c r="I1030" i="48"/>
  <c r="G1030" i="48"/>
  <c r="E1030" i="48"/>
  <c r="C1030" i="48"/>
  <c r="O1029" i="48"/>
  <c r="M1029" i="48"/>
  <c r="L1029" i="48"/>
  <c r="K1029" i="48"/>
  <c r="I1029" i="48"/>
  <c r="G1029" i="48"/>
  <c r="E1029" i="48"/>
  <c r="C1029" i="48"/>
  <c r="O1028" i="48"/>
  <c r="M1028" i="48"/>
  <c r="L1028" i="48"/>
  <c r="K1028" i="48"/>
  <c r="I1028" i="48"/>
  <c r="G1028" i="48"/>
  <c r="E1028" i="48"/>
  <c r="C1028" i="48"/>
  <c r="O1027" i="48"/>
  <c r="M1027" i="48"/>
  <c r="L1027" i="48"/>
  <c r="K1027" i="48"/>
  <c r="I1027" i="48"/>
  <c r="G1027" i="48"/>
  <c r="E1027" i="48"/>
  <c r="C1027" i="48"/>
  <c r="O1026" i="48"/>
  <c r="M1026" i="48"/>
  <c r="L1026" i="48"/>
  <c r="K1026" i="48"/>
  <c r="I1026" i="48"/>
  <c r="G1026" i="48"/>
  <c r="E1026" i="48"/>
  <c r="C1026" i="48"/>
  <c r="O756" i="48"/>
  <c r="M756" i="48"/>
  <c r="L756" i="48"/>
  <c r="K756" i="48"/>
  <c r="I756" i="48"/>
  <c r="G756" i="48"/>
  <c r="E756" i="48"/>
  <c r="C756" i="48"/>
  <c r="O755" i="48"/>
  <c r="M755" i="48"/>
  <c r="L755" i="48"/>
  <c r="K755" i="48"/>
  <c r="I755" i="48"/>
  <c r="G755" i="48"/>
  <c r="E755" i="48"/>
  <c r="C755" i="48"/>
  <c r="O754" i="48"/>
  <c r="M754" i="48"/>
  <c r="L754" i="48"/>
  <c r="K754" i="48"/>
  <c r="I754" i="48"/>
  <c r="G754" i="48"/>
  <c r="E754" i="48"/>
  <c r="C754" i="48"/>
  <c r="O753" i="48"/>
  <c r="M753" i="48"/>
  <c r="L753" i="48"/>
  <c r="K753" i="48"/>
  <c r="I753" i="48"/>
  <c r="G753" i="48"/>
  <c r="E753" i="48"/>
  <c r="C753" i="48"/>
  <c r="O752" i="48"/>
  <c r="M752" i="48"/>
  <c r="L752" i="48"/>
  <c r="K752" i="48"/>
  <c r="I752" i="48"/>
  <c r="G752" i="48"/>
  <c r="E752" i="48"/>
  <c r="C752" i="48"/>
  <c r="O751" i="48"/>
  <c r="M751" i="48"/>
  <c r="L751" i="48"/>
  <c r="K751" i="48"/>
  <c r="I751" i="48"/>
  <c r="G751" i="48"/>
  <c r="E751" i="48"/>
  <c r="C751" i="48"/>
  <c r="O750" i="48"/>
  <c r="M750" i="48"/>
  <c r="L750" i="48"/>
  <c r="K750" i="48"/>
  <c r="I750" i="48"/>
  <c r="G750" i="48"/>
  <c r="E750" i="48"/>
  <c r="C750" i="48"/>
  <c r="O749" i="48"/>
  <c r="M749" i="48"/>
  <c r="L749" i="48"/>
  <c r="K749" i="48"/>
  <c r="I749" i="48"/>
  <c r="G749" i="48"/>
  <c r="E749" i="48"/>
  <c r="C749" i="48"/>
  <c r="O748" i="48"/>
  <c r="M748" i="48"/>
  <c r="L748" i="48"/>
  <c r="K748" i="48"/>
  <c r="I748" i="48"/>
  <c r="G748" i="48"/>
  <c r="E748" i="48"/>
  <c r="C748" i="48"/>
  <c r="O747" i="48"/>
  <c r="M747" i="48"/>
  <c r="L747" i="48"/>
  <c r="K747" i="48"/>
  <c r="I747" i="48"/>
  <c r="G747" i="48"/>
  <c r="E747" i="48"/>
  <c r="C747" i="48"/>
  <c r="O746" i="48"/>
  <c r="M746" i="48"/>
  <c r="L746" i="48"/>
  <c r="K746" i="48"/>
  <c r="I746" i="48"/>
  <c r="G746" i="48"/>
  <c r="E746" i="48"/>
  <c r="C746" i="48"/>
  <c r="O476" i="48"/>
  <c r="M476" i="48"/>
  <c r="L476" i="48"/>
  <c r="K476" i="48"/>
  <c r="I476" i="48"/>
  <c r="G476" i="48"/>
  <c r="E476" i="48"/>
  <c r="C476" i="48"/>
  <c r="O475" i="48"/>
  <c r="M475" i="48"/>
  <c r="L475" i="48"/>
  <c r="K475" i="48"/>
  <c r="I475" i="48"/>
  <c r="G475" i="48"/>
  <c r="E475" i="48"/>
  <c r="C475" i="48"/>
  <c r="O474" i="48"/>
  <c r="M474" i="48"/>
  <c r="L474" i="48"/>
  <c r="K474" i="48"/>
  <c r="I474" i="48"/>
  <c r="G474" i="48"/>
  <c r="E474" i="48"/>
  <c r="C474" i="48"/>
  <c r="O473" i="48"/>
  <c r="M473" i="48"/>
  <c r="L473" i="48"/>
  <c r="K473" i="48"/>
  <c r="I473" i="48"/>
  <c r="G473" i="48"/>
  <c r="E473" i="48"/>
  <c r="C473" i="48"/>
  <c r="O472" i="48"/>
  <c r="M472" i="48"/>
  <c r="L472" i="48"/>
  <c r="K472" i="48"/>
  <c r="I472" i="48"/>
  <c r="G472" i="48"/>
  <c r="E472" i="48"/>
  <c r="C472" i="48"/>
  <c r="O471" i="48"/>
  <c r="M471" i="48"/>
  <c r="L471" i="48"/>
  <c r="K471" i="48"/>
  <c r="I471" i="48"/>
  <c r="G471" i="48"/>
  <c r="E471" i="48"/>
  <c r="C471" i="48"/>
  <c r="O470" i="48"/>
  <c r="M470" i="48"/>
  <c r="L470" i="48"/>
  <c r="K470" i="48"/>
  <c r="I470" i="48"/>
  <c r="G470" i="48"/>
  <c r="E470" i="48"/>
  <c r="C470" i="48"/>
  <c r="O469" i="48"/>
  <c r="M469" i="48"/>
  <c r="L469" i="48"/>
  <c r="K469" i="48"/>
  <c r="I469" i="48"/>
  <c r="G469" i="48"/>
  <c r="E469" i="48"/>
  <c r="C469" i="48"/>
  <c r="O468" i="48"/>
  <c r="M468" i="48"/>
  <c r="L468" i="48"/>
  <c r="K468" i="48"/>
  <c r="I468" i="48"/>
  <c r="G468" i="48"/>
  <c r="E468" i="48"/>
  <c r="C468" i="48"/>
  <c r="O467" i="48"/>
  <c r="M467" i="48"/>
  <c r="L467" i="48"/>
  <c r="K467" i="48"/>
  <c r="I467" i="48"/>
  <c r="G467" i="48"/>
  <c r="E467" i="48"/>
  <c r="C467" i="48"/>
  <c r="O466" i="48"/>
  <c r="M466" i="48"/>
  <c r="L466" i="48"/>
  <c r="K466" i="48"/>
  <c r="I466" i="48"/>
  <c r="G466" i="48"/>
  <c r="E466" i="48"/>
  <c r="C466" i="48"/>
  <c r="O196" i="48"/>
  <c r="O195" i="48"/>
  <c r="O194" i="48"/>
  <c r="O193" i="48"/>
  <c r="O192" i="48"/>
  <c r="O191" i="48"/>
  <c r="O190" i="48"/>
  <c r="O189" i="48"/>
  <c r="O188" i="48"/>
  <c r="O187" i="48"/>
  <c r="O186" i="48"/>
  <c r="M196" i="48"/>
  <c r="M195" i="48"/>
  <c r="M194" i="48"/>
  <c r="M193" i="48"/>
  <c r="M192" i="48"/>
  <c r="M191" i="48"/>
  <c r="M190" i="48"/>
  <c r="M189" i="48"/>
  <c r="M188" i="48"/>
  <c r="M187" i="48"/>
  <c r="M186" i="48"/>
  <c r="L196" i="48"/>
  <c r="L195" i="48"/>
  <c r="L194" i="48"/>
  <c r="L193" i="48"/>
  <c r="L192" i="48"/>
  <c r="L191" i="48"/>
  <c r="L190" i="48"/>
  <c r="L189" i="48"/>
  <c r="L188" i="48"/>
  <c r="L187" i="48"/>
  <c r="L186" i="48"/>
  <c r="K196" i="48"/>
  <c r="K195" i="48"/>
  <c r="K194" i="48"/>
  <c r="K193" i="48"/>
  <c r="K192" i="48"/>
  <c r="K191" i="48"/>
  <c r="K190" i="48"/>
  <c r="K189" i="48"/>
  <c r="K188" i="48"/>
  <c r="K187" i="48"/>
  <c r="K186" i="48"/>
  <c r="I196" i="48"/>
  <c r="I195" i="48"/>
  <c r="I194" i="48"/>
  <c r="I193" i="48"/>
  <c r="I192" i="48"/>
  <c r="I191" i="48"/>
  <c r="I190" i="48"/>
  <c r="I189" i="48"/>
  <c r="I188" i="48"/>
  <c r="I187" i="48"/>
  <c r="I186" i="48"/>
  <c r="G196" i="48"/>
  <c r="G195" i="48"/>
  <c r="G194" i="48"/>
  <c r="G192" i="48"/>
  <c r="G191" i="48"/>
  <c r="G187" i="48"/>
  <c r="G190" i="48"/>
  <c r="G189" i="48"/>
  <c r="G188" i="48"/>
  <c r="G186" i="48"/>
  <c r="E196" i="48"/>
  <c r="E194" i="48"/>
  <c r="E195" i="48"/>
  <c r="E193" i="48"/>
  <c r="E192" i="48"/>
  <c r="E191" i="48"/>
  <c r="E190" i="48"/>
  <c r="E189" i="48"/>
  <c r="E188" i="48"/>
  <c r="E187" i="48"/>
  <c r="E186" i="48"/>
  <c r="C196" i="48"/>
  <c r="C195" i="48"/>
  <c r="C194" i="48"/>
  <c r="C193" i="48"/>
  <c r="C192" i="48"/>
  <c r="C191" i="48"/>
  <c r="C190" i="48"/>
  <c r="C189" i="48"/>
  <c r="C188" i="48"/>
  <c r="C187" i="48"/>
  <c r="C186" i="48"/>
  <c r="G130" i="81"/>
  <c r="F130" i="81"/>
  <c r="G120" i="81"/>
  <c r="F120" i="81"/>
  <c r="H116" i="81"/>
  <c r="G116" i="81"/>
  <c r="F116" i="81"/>
  <c r="E116" i="81"/>
  <c r="D116" i="81"/>
  <c r="H97" i="81"/>
  <c r="G97" i="81"/>
  <c r="F97" i="81"/>
  <c r="E97" i="81"/>
  <c r="D97" i="81"/>
  <c r="G79" i="81"/>
  <c r="F79" i="81"/>
  <c r="G66" i="81"/>
  <c r="F66" i="81"/>
  <c r="G58" i="81"/>
  <c r="F58" i="81"/>
  <c r="B18" i="81"/>
  <c r="B17" i="81"/>
  <c r="B16" i="81"/>
  <c r="B15" i="81"/>
  <c r="B14" i="81"/>
  <c r="B13" i="81"/>
  <c r="A13" i="81"/>
  <c r="G130" i="80"/>
  <c r="F130" i="80"/>
  <c r="G120" i="80"/>
  <c r="F120" i="80"/>
  <c r="H116" i="80"/>
  <c r="G116" i="80"/>
  <c r="F116" i="80"/>
  <c r="E116" i="80"/>
  <c r="D116" i="80"/>
  <c r="H97" i="80"/>
  <c r="G97" i="80"/>
  <c r="F97" i="80"/>
  <c r="E97" i="80"/>
  <c r="D97" i="80"/>
  <c r="F79" i="80"/>
  <c r="G66" i="80"/>
  <c r="F66" i="80"/>
  <c r="G58" i="80"/>
  <c r="F58" i="80"/>
  <c r="B18" i="80"/>
  <c r="B17" i="80"/>
  <c r="B16" i="80"/>
  <c r="B15" i="80"/>
  <c r="B14" i="80"/>
  <c r="B13" i="80"/>
  <c r="A13" i="80"/>
  <c r="G130" i="79"/>
  <c r="F130" i="79"/>
  <c r="G120" i="79"/>
  <c r="F120" i="79"/>
  <c r="H116" i="79"/>
  <c r="G116" i="79"/>
  <c r="F116" i="79"/>
  <c r="E116" i="79"/>
  <c r="D116" i="79"/>
  <c r="H97" i="79"/>
  <c r="G97" i="79"/>
  <c r="F97" i="79"/>
  <c r="E97" i="79"/>
  <c r="D97" i="79"/>
  <c r="G79" i="79"/>
  <c r="F79" i="79"/>
  <c r="G66" i="79"/>
  <c r="F66" i="79"/>
  <c r="G58" i="79"/>
  <c r="F58" i="79"/>
  <c r="B18" i="79"/>
  <c r="B17" i="79"/>
  <c r="B16" i="79"/>
  <c r="B15" i="79"/>
  <c r="B14" i="79"/>
  <c r="B13" i="79"/>
  <c r="A13" i="79"/>
  <c r="G130" i="78"/>
  <c r="F130" i="78"/>
  <c r="G120" i="78"/>
  <c r="F120" i="78"/>
  <c r="H116" i="78"/>
  <c r="G116" i="78"/>
  <c r="F116" i="78"/>
  <c r="E116" i="78"/>
  <c r="D116" i="78"/>
  <c r="H97" i="78"/>
  <c r="G97" i="78"/>
  <c r="F97" i="78"/>
  <c r="E97" i="78"/>
  <c r="D97" i="78"/>
  <c r="G79" i="78"/>
  <c r="F79" i="78"/>
  <c r="G66" i="78"/>
  <c r="F66" i="78"/>
  <c r="G58" i="78"/>
  <c r="F58" i="78"/>
  <c r="B18" i="78"/>
  <c r="B17" i="78"/>
  <c r="B16" i="78"/>
  <c r="B15" i="78"/>
  <c r="B14" i="78"/>
  <c r="B13" i="78"/>
  <c r="A13" i="78"/>
  <c r="G130" i="77"/>
  <c r="F130" i="77"/>
  <c r="G120" i="77"/>
  <c r="F120" i="77"/>
  <c r="H116" i="77"/>
  <c r="G116" i="77"/>
  <c r="F116" i="77"/>
  <c r="E116" i="77"/>
  <c r="D116" i="77"/>
  <c r="H97" i="77"/>
  <c r="G97" i="77"/>
  <c r="F97" i="77"/>
  <c r="E97" i="77"/>
  <c r="D97" i="77"/>
  <c r="G79" i="77"/>
  <c r="F79" i="77"/>
  <c r="G66" i="77"/>
  <c r="F66" i="77"/>
  <c r="G58" i="77"/>
  <c r="F58" i="77"/>
  <c r="B18" i="77"/>
  <c r="B17" i="77"/>
  <c r="B16" i="77"/>
  <c r="B15" i="77"/>
  <c r="B14" i="77"/>
  <c r="B13" i="77"/>
  <c r="A13" i="77"/>
  <c r="G130" i="76"/>
  <c r="F130" i="76"/>
  <c r="G120" i="76"/>
  <c r="F120" i="76"/>
  <c r="H116" i="76"/>
  <c r="G116" i="76"/>
  <c r="F116" i="76"/>
  <c r="E116" i="76"/>
  <c r="D116" i="76"/>
  <c r="H97" i="76"/>
  <c r="G97" i="76"/>
  <c r="F97" i="76"/>
  <c r="E97" i="76"/>
  <c r="D97" i="76"/>
  <c r="G79" i="76"/>
  <c r="F79" i="76"/>
  <c r="G66" i="76"/>
  <c r="F66" i="76"/>
  <c r="G58" i="76"/>
  <c r="F58" i="76"/>
  <c r="B18" i="76"/>
  <c r="B17" i="76"/>
  <c r="B16" i="76"/>
  <c r="B15" i="76"/>
  <c r="B14" i="76"/>
  <c r="B13" i="76"/>
  <c r="A13" i="76"/>
  <c r="G130" i="75"/>
  <c r="F130" i="75"/>
  <c r="G120" i="75"/>
  <c r="F120" i="75"/>
  <c r="H116" i="75"/>
  <c r="G116" i="75"/>
  <c r="F116" i="75"/>
  <c r="E116" i="75"/>
  <c r="D116" i="75"/>
  <c r="H97" i="75"/>
  <c r="G97" i="75"/>
  <c r="F97" i="75"/>
  <c r="E97" i="75"/>
  <c r="D97" i="75"/>
  <c r="G79" i="75"/>
  <c r="F79" i="75"/>
  <c r="G66" i="75"/>
  <c r="F66" i="75"/>
  <c r="G58" i="75"/>
  <c r="F58" i="75"/>
  <c r="B18" i="75"/>
  <c r="B17" i="75"/>
  <c r="B16" i="75"/>
  <c r="B15" i="75"/>
  <c r="B14" i="75"/>
  <c r="B13" i="75"/>
  <c r="A13" i="75"/>
  <c r="J1132" i="48"/>
  <c r="C1132" i="48"/>
  <c r="G1011" i="48"/>
  <c r="K1003" i="48"/>
  <c r="C1003" i="48"/>
  <c r="M1000" i="48"/>
  <c r="M998" i="48"/>
  <c r="G1000" i="48"/>
  <c r="G998" i="48"/>
  <c r="C987" i="48"/>
  <c r="K973" i="48"/>
  <c r="G976" i="48"/>
  <c r="G974" i="48"/>
  <c r="G972" i="48"/>
  <c r="C961" i="48"/>
  <c r="J852" i="48"/>
  <c r="C852" i="48"/>
  <c r="G731" i="48"/>
  <c r="M718" i="48"/>
  <c r="M720" i="48"/>
  <c r="K723" i="48"/>
  <c r="C723" i="48"/>
  <c r="G720" i="48"/>
  <c r="G718" i="48"/>
  <c r="C707" i="48"/>
  <c r="K693" i="48"/>
  <c r="G696" i="48"/>
  <c r="G694" i="48"/>
  <c r="G692" i="48"/>
  <c r="C681" i="48"/>
  <c r="C572" i="48"/>
  <c r="J572" i="48"/>
  <c r="G451" i="48"/>
  <c r="M438" i="48"/>
  <c r="M440" i="48"/>
  <c r="K443" i="48"/>
  <c r="C443" i="48"/>
  <c r="G440" i="48"/>
  <c r="G438" i="48"/>
  <c r="C427" i="48"/>
  <c r="K413" i="48"/>
  <c r="G416" i="48"/>
  <c r="G414" i="48"/>
  <c r="G412" i="48"/>
  <c r="C401" i="48"/>
  <c r="J79" i="80"/>
  <c r="P217" i="81"/>
  <c r="D84" i="50" s="1"/>
  <c r="P182" i="81"/>
  <c r="P217" i="80"/>
  <c r="P182" i="80"/>
  <c r="P217" i="79"/>
  <c r="D82" i="50" s="1"/>
  <c r="P182" i="79"/>
  <c r="P217" i="78"/>
  <c r="P182" i="78"/>
  <c r="P217" i="77"/>
  <c r="D80" i="50" s="1"/>
  <c r="P182" i="77"/>
  <c r="K86" i="105"/>
  <c r="P217" i="76"/>
  <c r="D79" i="50" s="1"/>
  <c r="P182" i="76"/>
  <c r="C79" i="50" s="1"/>
  <c r="P217" i="75"/>
  <c r="P182" i="75"/>
  <c r="C78" i="50" s="1"/>
  <c r="H86" i="105"/>
  <c r="N69" i="50"/>
  <c r="N70" i="50"/>
  <c r="J72" i="50"/>
  <c r="AM70" i="50"/>
  <c r="AL69" i="50"/>
  <c r="R70" i="50"/>
  <c r="AH69" i="50"/>
  <c r="J66" i="78"/>
  <c r="J58" i="81"/>
  <c r="E1983" i="48"/>
  <c r="J58" i="79"/>
  <c r="J66" i="81"/>
  <c r="J120" i="78"/>
  <c r="E1703" i="48"/>
  <c r="E2543" i="48"/>
  <c r="J120" i="81"/>
  <c r="J79" i="78"/>
  <c r="J130" i="78"/>
  <c r="J130" i="75"/>
  <c r="J66" i="75"/>
  <c r="J120" i="75"/>
  <c r="J79" i="75"/>
  <c r="J79" i="81"/>
  <c r="J130" i="81"/>
  <c r="J66" i="80"/>
  <c r="J120" i="80"/>
  <c r="J130" i="80"/>
  <c r="E2263" i="48"/>
  <c r="J58" i="80"/>
  <c r="J79" i="79"/>
  <c r="J130" i="79"/>
  <c r="J66" i="79"/>
  <c r="J120" i="79"/>
  <c r="J58" i="78"/>
  <c r="J66" i="77"/>
  <c r="J120" i="77"/>
  <c r="J58" i="77"/>
  <c r="E1423" i="48"/>
  <c r="J79" i="77"/>
  <c r="J130" i="77"/>
  <c r="E1143" i="48"/>
  <c r="J58" i="75"/>
  <c r="J58" i="76"/>
  <c r="J66" i="76"/>
  <c r="J79" i="76"/>
  <c r="J120" i="76"/>
  <c r="J130" i="76"/>
  <c r="B2676" i="48"/>
  <c r="B2664" i="48"/>
  <c r="B2659" i="48"/>
  <c r="B2650" i="48"/>
  <c r="B2638" i="48"/>
  <c r="B2604" i="48"/>
  <c r="B2562" i="48"/>
  <c r="B2546" i="48"/>
  <c r="B2543" i="48"/>
  <c r="B2396" i="48"/>
  <c r="B2384" i="48"/>
  <c r="B2379" i="48"/>
  <c r="B2370" i="48"/>
  <c r="B2358" i="48"/>
  <c r="B2324" i="48"/>
  <c r="B2282" i="48"/>
  <c r="B2266" i="48"/>
  <c r="B2263" i="48"/>
  <c r="B2116" i="48"/>
  <c r="B2104" i="48"/>
  <c r="B2099" i="48"/>
  <c r="B2090" i="48"/>
  <c r="B2078" i="48"/>
  <c r="B2044" i="48"/>
  <c r="B2002" i="48"/>
  <c r="B1986" i="48"/>
  <c r="B1983" i="48"/>
  <c r="B1836" i="48"/>
  <c r="B1824" i="48"/>
  <c r="B1819" i="48"/>
  <c r="B1810" i="48"/>
  <c r="B1798" i="48"/>
  <c r="B1764" i="48"/>
  <c r="B1722" i="48"/>
  <c r="B1706" i="48"/>
  <c r="B1703" i="48"/>
  <c r="B1556" i="48"/>
  <c r="B1544" i="48"/>
  <c r="B1539" i="48"/>
  <c r="B1530" i="48"/>
  <c r="B1518" i="48"/>
  <c r="B1484" i="48"/>
  <c r="B1442" i="48"/>
  <c r="B1426" i="48"/>
  <c r="B1423" i="48"/>
  <c r="B1276" i="48"/>
  <c r="B1264" i="48"/>
  <c r="B1259" i="48"/>
  <c r="G1256" i="48"/>
  <c r="B1250" i="48"/>
  <c r="B1238" i="48"/>
  <c r="B1204" i="48"/>
  <c r="B1162" i="48"/>
  <c r="B1146" i="48"/>
  <c r="B1143" i="48"/>
  <c r="B996" i="48"/>
  <c r="B984" i="48"/>
  <c r="B979" i="48"/>
  <c r="B970" i="48"/>
  <c r="B958" i="48"/>
  <c r="B924" i="48"/>
  <c r="B882" i="48"/>
  <c r="B866" i="48"/>
  <c r="B863" i="48"/>
  <c r="B716" i="48"/>
  <c r="B704" i="48"/>
  <c r="B699" i="48"/>
  <c r="B690" i="48"/>
  <c r="B678" i="48"/>
  <c r="B644" i="48"/>
  <c r="B602" i="48"/>
  <c r="B586" i="48"/>
  <c r="B583" i="48"/>
  <c r="B436" i="48"/>
  <c r="B424" i="48"/>
  <c r="B419" i="48"/>
  <c r="B410" i="48"/>
  <c r="B398" i="48"/>
  <c r="B381" i="48"/>
  <c r="B364" i="48"/>
  <c r="B322" i="48"/>
  <c r="B306" i="48"/>
  <c r="B303" i="48"/>
  <c r="J292" i="48"/>
  <c r="C292" i="48"/>
  <c r="D76" i="50"/>
  <c r="G2661" i="48"/>
  <c r="M2661" i="48"/>
  <c r="G2381" i="48"/>
  <c r="M2381" i="48"/>
  <c r="M2101" i="48"/>
  <c r="G2101" i="48"/>
  <c r="G1821" i="48"/>
  <c r="M1821" i="48"/>
  <c r="G1541" i="48"/>
  <c r="M1541" i="48"/>
  <c r="M1261" i="48"/>
  <c r="G1261" i="48"/>
  <c r="M981" i="48"/>
  <c r="G981" i="48"/>
  <c r="A34" i="80"/>
  <c r="A34" i="81"/>
  <c r="A34" i="78"/>
  <c r="A34" i="76"/>
  <c r="A34" i="79"/>
  <c r="A34" i="75"/>
  <c r="A34" i="77"/>
  <c r="G193" i="48"/>
  <c r="G171" i="48"/>
  <c r="C163" i="48"/>
  <c r="K163" i="48"/>
  <c r="M160" i="48"/>
  <c r="M158" i="48"/>
  <c r="G160" i="48"/>
  <c r="G158" i="48"/>
  <c r="C147" i="48"/>
  <c r="K133" i="48"/>
  <c r="G136" i="48"/>
  <c r="G134" i="48"/>
  <c r="G132" i="48"/>
  <c r="C121" i="48"/>
  <c r="AC55" i="50"/>
  <c r="S53" i="50"/>
  <c r="K53" i="50"/>
  <c r="J56" i="50"/>
  <c r="J55" i="50"/>
  <c r="I56" i="50"/>
  <c r="H56" i="50"/>
  <c r="H55" i="50"/>
  <c r="G55" i="50"/>
  <c r="G54" i="50"/>
  <c r="I53" i="50"/>
  <c r="AI45" i="50"/>
  <c r="AB46" i="50"/>
  <c r="Y48" i="50"/>
  <c r="T48" i="50"/>
  <c r="N48" i="50"/>
  <c r="N47" i="50"/>
  <c r="N46" i="50"/>
  <c r="N45" i="50"/>
  <c r="M48" i="50"/>
  <c r="L48" i="50"/>
  <c r="K48" i="50"/>
  <c r="M47" i="50"/>
  <c r="L47" i="50"/>
  <c r="K47" i="50"/>
  <c r="M46" i="50"/>
  <c r="L46" i="50"/>
  <c r="K46" i="50"/>
  <c r="M45" i="50"/>
  <c r="L45" i="50"/>
  <c r="K45" i="50"/>
  <c r="J48" i="50"/>
  <c r="J47" i="50"/>
  <c r="J46" i="50"/>
  <c r="J45" i="50"/>
  <c r="I48" i="50"/>
  <c r="H48" i="50"/>
  <c r="G48" i="50"/>
  <c r="I47" i="50"/>
  <c r="H47" i="50"/>
  <c r="G47" i="50"/>
  <c r="I46" i="50"/>
  <c r="H46" i="50"/>
  <c r="G46" i="50"/>
  <c r="I45" i="50"/>
  <c r="H45" i="50"/>
  <c r="G45" i="50"/>
  <c r="AH40" i="50"/>
  <c r="AC40" i="50"/>
  <c r="V40" i="50"/>
  <c r="Q39" i="50"/>
  <c r="N40" i="50"/>
  <c r="N39" i="50"/>
  <c r="N38" i="50"/>
  <c r="N37" i="50"/>
  <c r="M40" i="50"/>
  <c r="L40" i="50"/>
  <c r="K40" i="50"/>
  <c r="M39" i="50"/>
  <c r="L39" i="50"/>
  <c r="K39" i="50"/>
  <c r="M38" i="50"/>
  <c r="L38" i="50"/>
  <c r="K38" i="50"/>
  <c r="M37" i="50"/>
  <c r="L37" i="50"/>
  <c r="K37" i="50"/>
  <c r="J40" i="50"/>
  <c r="J39" i="50"/>
  <c r="J38" i="50"/>
  <c r="J37" i="50"/>
  <c r="I40" i="50"/>
  <c r="H40" i="50"/>
  <c r="G40" i="50"/>
  <c r="I39" i="50"/>
  <c r="H39" i="50"/>
  <c r="G39" i="50"/>
  <c r="I38" i="50"/>
  <c r="H38" i="50"/>
  <c r="G38" i="50"/>
  <c r="I37" i="50"/>
  <c r="H37" i="50"/>
  <c r="G37" i="50"/>
  <c r="AL30" i="50"/>
  <c r="AK30" i="50"/>
  <c r="AG32" i="50"/>
  <c r="AA32" i="50"/>
  <c r="AB29" i="50"/>
  <c r="U30" i="50"/>
  <c r="M30" i="50"/>
  <c r="J31" i="50"/>
  <c r="J30" i="50"/>
  <c r="H32" i="50"/>
  <c r="G32" i="50"/>
  <c r="G31" i="50"/>
  <c r="I30" i="50"/>
  <c r="I29" i="50"/>
  <c r="H29" i="50"/>
  <c r="G29" i="50"/>
  <c r="AP24" i="50"/>
  <c r="AJ22" i="50"/>
  <c r="AI21" i="50"/>
  <c r="AH24" i="50"/>
  <c r="AB22" i="50"/>
  <c r="AA21" i="50"/>
  <c r="T24" i="50"/>
  <c r="R22" i="50"/>
  <c r="L24" i="50"/>
  <c r="J24" i="50"/>
  <c r="J23" i="50"/>
  <c r="J22" i="50"/>
  <c r="J21" i="50"/>
  <c r="I24" i="50"/>
  <c r="H24" i="50"/>
  <c r="G24" i="50"/>
  <c r="I23" i="50"/>
  <c r="H23" i="50"/>
  <c r="G23" i="50"/>
  <c r="I22" i="50"/>
  <c r="H22" i="50"/>
  <c r="G22" i="50"/>
  <c r="I21" i="50"/>
  <c r="H21" i="50"/>
  <c r="G21" i="50"/>
  <c r="AO13" i="50"/>
  <c r="AJ14" i="50"/>
  <c r="AI13" i="50"/>
  <c r="AG16" i="50"/>
  <c r="AE13" i="50"/>
  <c r="AD15" i="50"/>
  <c r="AB16" i="50"/>
  <c r="Y13" i="50"/>
  <c r="S13" i="50"/>
  <c r="K13" i="50"/>
  <c r="J16" i="50"/>
  <c r="J15" i="50"/>
  <c r="J14" i="50"/>
  <c r="J13" i="50"/>
  <c r="I16" i="50"/>
  <c r="H16" i="50"/>
  <c r="G16" i="50"/>
  <c r="I15" i="50"/>
  <c r="H15" i="50"/>
  <c r="G15" i="50"/>
  <c r="I14" i="50"/>
  <c r="H14" i="50"/>
  <c r="G14" i="50"/>
  <c r="I13" i="50"/>
  <c r="H13" i="50"/>
  <c r="G13" i="50"/>
  <c r="AW7" i="50"/>
  <c r="AR6" i="50"/>
  <c r="AQ5" i="50"/>
  <c r="AO6" i="50"/>
  <c r="AL6" i="50"/>
  <c r="AJ7" i="50"/>
  <c r="AH8" i="50"/>
  <c r="AB7" i="50"/>
  <c r="X8" i="50"/>
  <c r="N7" i="50"/>
  <c r="P8" i="50"/>
  <c r="P7" i="50"/>
  <c r="P6" i="50"/>
  <c r="K8" i="50"/>
  <c r="K7" i="50"/>
  <c r="K6" i="50"/>
  <c r="K5" i="50"/>
  <c r="J8" i="50"/>
  <c r="I8" i="50"/>
  <c r="H8" i="50"/>
  <c r="J7" i="50"/>
  <c r="I7" i="50"/>
  <c r="H7" i="50"/>
  <c r="J6" i="50"/>
  <c r="I6" i="50"/>
  <c r="H6" i="50"/>
  <c r="J5" i="50"/>
  <c r="I5" i="50"/>
  <c r="H5" i="50"/>
  <c r="B101" i="48"/>
  <c r="B84" i="48"/>
  <c r="B50" i="50"/>
  <c r="B42" i="50"/>
  <c r="B34" i="50"/>
  <c r="B26" i="50"/>
  <c r="B18" i="50"/>
  <c r="B10" i="50"/>
  <c r="B42" i="48"/>
  <c r="B23" i="48"/>
  <c r="B26" i="48"/>
  <c r="B2" i="50"/>
  <c r="B130" i="48"/>
  <c r="B156" i="48"/>
  <c r="B144" i="48"/>
  <c r="B139" i="48"/>
  <c r="B118" i="48"/>
  <c r="B4" i="103"/>
  <c r="B4" i="100"/>
  <c r="B4" i="104"/>
  <c r="B4" i="99"/>
  <c r="A140" i="115"/>
  <c r="A89" i="115"/>
  <c r="A38" i="115"/>
  <c r="A106" i="115"/>
  <c r="A174" i="115"/>
  <c r="J85" i="105"/>
  <c r="B79" i="50"/>
  <c r="K85" i="105"/>
  <c r="B83" i="50"/>
  <c r="B76" i="50"/>
  <c r="H85" i="105"/>
  <c r="B80" i="50"/>
  <c r="L85" i="105"/>
  <c r="B84" i="50"/>
  <c r="P85" i="105"/>
  <c r="AM67" i="50"/>
  <c r="AM59" i="50"/>
  <c r="AI59" i="50"/>
  <c r="AI67" i="50"/>
  <c r="W59" i="50"/>
  <c r="W67" i="50"/>
  <c r="S59" i="50"/>
  <c r="G67" i="50"/>
  <c r="G59" i="50"/>
  <c r="A1141" i="48"/>
  <c r="A301" i="48"/>
  <c r="A1421" i="48"/>
  <c r="A2541" i="48"/>
  <c r="AM27" i="50"/>
  <c r="AM51" i="50"/>
  <c r="AM19" i="50"/>
  <c r="AM35" i="50"/>
  <c r="AM43" i="50"/>
  <c r="AM11" i="50"/>
  <c r="AV3" i="50"/>
  <c r="AI43" i="50"/>
  <c r="AI51" i="50"/>
  <c r="AI35" i="50"/>
  <c r="AI19" i="50"/>
  <c r="AI11" i="50"/>
  <c r="AE11" i="50"/>
  <c r="AL3" i="50"/>
  <c r="W27" i="50"/>
  <c r="W51" i="50"/>
  <c r="W19" i="50"/>
  <c r="W43" i="50"/>
  <c r="W35" i="50"/>
  <c r="AB3" i="50"/>
  <c r="W11" i="50"/>
  <c r="S43" i="50"/>
  <c r="S35" i="50"/>
  <c r="S19" i="50"/>
  <c r="S27" i="50"/>
  <c r="S11" i="50"/>
  <c r="O11" i="50"/>
  <c r="K19" i="50"/>
  <c r="G27" i="50"/>
  <c r="G43" i="50"/>
  <c r="G51" i="50"/>
  <c r="G19" i="50"/>
  <c r="G35" i="50"/>
  <c r="G11" i="50"/>
  <c r="H3" i="50"/>
  <c r="E863" i="48"/>
  <c r="E583" i="48"/>
  <c r="E303" i="48"/>
  <c r="E71" i="50"/>
  <c r="F64" i="50"/>
  <c r="D29" i="50"/>
  <c r="F22" i="50"/>
  <c r="U12" i="28"/>
  <c r="V12" i="28" s="1"/>
  <c r="U11" i="28"/>
  <c r="V11" i="28" s="1"/>
  <c r="U10" i="28"/>
  <c r="V10" i="28" s="1"/>
  <c r="U9" i="28"/>
  <c r="V9" i="28" s="1"/>
  <c r="U8" i="28"/>
  <c r="V8" i="28" s="1"/>
  <c r="U7" i="28"/>
  <c r="V7" i="28" s="1"/>
  <c r="U6" i="28"/>
  <c r="V6" i="28" s="1"/>
  <c r="U5" i="28"/>
  <c r="V5" i="28" s="1"/>
  <c r="U4" i="28"/>
  <c r="Y4" i="28"/>
  <c r="Y3" i="28" s="1"/>
  <c r="Y2" i="28"/>
  <c r="A21" i="115"/>
  <c r="G85" i="105"/>
  <c r="B75" i="50"/>
  <c r="C67" i="50"/>
  <c r="C59" i="50"/>
  <c r="C61" i="50"/>
  <c r="F69" i="50"/>
  <c r="C69" i="50"/>
  <c r="F72" i="50"/>
  <c r="C70" i="50"/>
  <c r="F70" i="50"/>
  <c r="E70" i="50"/>
  <c r="D69" i="50"/>
  <c r="D72" i="50"/>
  <c r="E69" i="50"/>
  <c r="A21" i="48"/>
  <c r="D16" i="50"/>
  <c r="D15" i="50"/>
  <c r="C13" i="50"/>
  <c r="E14" i="50"/>
  <c r="F46" i="50"/>
  <c r="C48" i="50"/>
  <c r="E46" i="50"/>
  <c r="D45" i="50"/>
  <c r="F47" i="50"/>
  <c r="D48" i="50"/>
  <c r="E45" i="50"/>
  <c r="F45" i="50"/>
  <c r="E47" i="50"/>
  <c r="D46" i="50"/>
  <c r="C45" i="50"/>
  <c r="F48" i="50"/>
  <c r="E48" i="50"/>
  <c r="D47" i="50"/>
  <c r="C46" i="50"/>
  <c r="C47" i="50"/>
  <c r="AI40" i="50"/>
  <c r="AK38" i="50"/>
  <c r="AJ37" i="50"/>
  <c r="AK40" i="50"/>
  <c r="AJ39" i="50"/>
  <c r="AI38" i="50"/>
  <c r="AJ38" i="50"/>
  <c r="AJ40" i="50"/>
  <c r="AI39" i="50"/>
  <c r="AK37" i="50"/>
  <c r="AK39" i="50"/>
  <c r="F38" i="50"/>
  <c r="C40" i="50"/>
  <c r="E38" i="50"/>
  <c r="D37" i="50"/>
  <c r="C39" i="50"/>
  <c r="F37" i="50"/>
  <c r="E39" i="50"/>
  <c r="D38" i="50"/>
  <c r="C37" i="50"/>
  <c r="F40" i="50"/>
  <c r="E40" i="50"/>
  <c r="D39" i="50"/>
  <c r="C38" i="50"/>
  <c r="F39" i="50"/>
  <c r="D40" i="50"/>
  <c r="E37" i="50"/>
  <c r="C8" i="50"/>
  <c r="C24" i="50"/>
  <c r="E22" i="50"/>
  <c r="D21" i="50"/>
  <c r="F21" i="50"/>
  <c r="E23" i="50"/>
  <c r="D22" i="50"/>
  <c r="F24" i="50"/>
  <c r="E24" i="50"/>
  <c r="D23" i="50"/>
  <c r="D24" i="50"/>
  <c r="F23" i="50"/>
  <c r="E21" i="50"/>
  <c r="E56" i="50"/>
  <c r="C55" i="50"/>
  <c r="C19" i="50"/>
  <c r="C35" i="50"/>
  <c r="C43" i="50"/>
  <c r="C27" i="50"/>
  <c r="C51" i="50"/>
  <c r="F30" i="50"/>
  <c r="C32" i="50"/>
  <c r="E30" i="50"/>
  <c r="F29" i="50"/>
  <c r="E31" i="50"/>
  <c r="D30" i="50"/>
  <c r="F32" i="50"/>
  <c r="E32" i="50"/>
  <c r="D31" i="50"/>
  <c r="D32" i="50"/>
  <c r="C31" i="50"/>
  <c r="F31" i="50"/>
  <c r="C11" i="50"/>
  <c r="C3" i="50"/>
  <c r="V4" i="28"/>
  <c r="G141" i="48"/>
  <c r="G24" i="80"/>
  <c r="G24" i="77"/>
  <c r="G24" i="76"/>
  <c r="G24" i="75"/>
  <c r="G24" i="78"/>
  <c r="G45" i="80"/>
  <c r="G45" i="75"/>
  <c r="G45" i="78"/>
  <c r="G45" i="81"/>
  <c r="G45" i="77"/>
  <c r="G45" i="76"/>
  <c r="G45" i="79"/>
  <c r="G51" i="79"/>
  <c r="G51" i="78"/>
  <c r="G51" i="81"/>
  <c r="G51" i="76"/>
  <c r="G51" i="75"/>
  <c r="G51" i="77"/>
  <c r="G51" i="80"/>
  <c r="G30" i="78"/>
  <c r="G30" i="77"/>
  <c r="G30" i="81"/>
  <c r="G30" i="80"/>
  <c r="G30" i="79"/>
  <c r="G30" i="76"/>
  <c r="G30" i="75"/>
  <c r="C76" i="50"/>
  <c r="F86" i="105"/>
  <c r="F92" i="105"/>
  <c r="F95" i="105"/>
  <c r="F94" i="105"/>
  <c r="F93" i="105"/>
  <c r="K9" i="48"/>
  <c r="M93" i="105"/>
  <c r="K93" i="105"/>
  <c r="O91" i="105"/>
  <c r="N91" i="105"/>
  <c r="M91" i="105"/>
  <c r="O94" i="105"/>
  <c r="F90" i="105"/>
  <c r="J95" i="105"/>
  <c r="J92" i="105"/>
  <c r="J93" i="105"/>
  <c r="K11" i="48"/>
  <c r="E13" i="48"/>
  <c r="E11" i="48"/>
  <c r="E9" i="48"/>
  <c r="A14" i="80"/>
  <c r="A14" i="78"/>
  <c r="A14" i="77"/>
  <c r="A14" i="81"/>
  <c r="A14" i="75"/>
  <c r="A14" i="76"/>
  <c r="A14" i="79"/>
  <c r="A36" i="75"/>
  <c r="A36" i="77"/>
  <c r="A36" i="78"/>
  <c r="A36" i="81"/>
  <c r="A36" i="80"/>
  <c r="A36" i="76"/>
  <c r="A40" i="78"/>
  <c r="A40" i="81"/>
  <c r="A40" i="79"/>
  <c r="A40" i="80"/>
  <c r="A40" i="75"/>
  <c r="A40" i="76"/>
  <c r="A40" i="77"/>
  <c r="A42" i="77"/>
  <c r="A42" i="78"/>
  <c r="A42" i="76"/>
  <c r="A42" i="81"/>
  <c r="A42" i="79"/>
  <c r="A42" i="75"/>
  <c r="A42" i="80"/>
  <c r="A44" i="77"/>
  <c r="A44" i="78"/>
  <c r="A44" i="81"/>
  <c r="A44" i="75"/>
  <c r="A44" i="76"/>
  <c r="A44" i="79"/>
  <c r="A44" i="80"/>
  <c r="A23" i="95" l="1"/>
  <c r="A24" i="95" s="1"/>
  <c r="A25" i="95" s="1"/>
  <c r="A26" i="95" s="1"/>
  <c r="A27" i="95" s="1"/>
  <c r="A28" i="95" s="1"/>
  <c r="A29" i="95" s="1"/>
  <c r="A30" i="95" s="1"/>
  <c r="A31" i="95" s="1"/>
  <c r="A32" i="95" s="1"/>
  <c r="A33" i="95" s="1"/>
  <c r="A34" i="95" s="1"/>
  <c r="AO8" i="50"/>
  <c r="AH13" i="50"/>
  <c r="AM39" i="50"/>
  <c r="AF48" i="50"/>
  <c r="Q53" i="50"/>
  <c r="AN53" i="50"/>
  <c r="AB69" i="50"/>
  <c r="AM6" i="50"/>
  <c r="AW8" i="50"/>
  <c r="AF13" i="50"/>
  <c r="AM14" i="50"/>
  <c r="AG22" i="50"/>
  <c r="AH53" i="50"/>
  <c r="AN7" i="50"/>
  <c r="AG14" i="50"/>
  <c r="AO16" i="50"/>
  <c r="AF23" i="50"/>
  <c r="S7" i="50"/>
  <c r="AL8" i="50"/>
  <c r="Q14" i="50"/>
  <c r="AF15" i="50"/>
  <c r="AP16" i="50"/>
  <c r="AH22" i="50"/>
  <c r="AO24" i="50"/>
  <c r="P29" i="50"/>
  <c r="AF31" i="50"/>
  <c r="AP32" i="50"/>
  <c r="AE38" i="50"/>
  <c r="AH47" i="50"/>
  <c r="K95" i="105"/>
  <c r="T8" i="50"/>
  <c r="AE7" i="50"/>
  <c r="O16" i="50"/>
  <c r="X16" i="50"/>
  <c r="P21" i="50"/>
  <c r="O32" i="50"/>
  <c r="O45" i="50"/>
  <c r="P56" i="50"/>
  <c r="L95" i="105"/>
  <c r="O43" i="50"/>
  <c r="B82" i="50"/>
  <c r="U8" i="50"/>
  <c r="AI5" i="50"/>
  <c r="AS7" i="50"/>
  <c r="R14" i="50"/>
  <c r="AC13" i="50"/>
  <c r="AK15" i="50"/>
  <c r="Q22" i="50"/>
  <c r="W21" i="50"/>
  <c r="AC23" i="50"/>
  <c r="AK23" i="50"/>
  <c r="Z40" i="50"/>
  <c r="Q47" i="50"/>
  <c r="AD45" i="50"/>
  <c r="AK47" i="50"/>
  <c r="AI55" i="50"/>
  <c r="Z72" i="50"/>
  <c r="AN71" i="50"/>
  <c r="L92" i="105"/>
  <c r="R6" i="50"/>
  <c r="AG7" i="50"/>
  <c r="AT5" i="50"/>
  <c r="P13" i="50"/>
  <c r="AA15" i="50"/>
  <c r="AL13" i="50"/>
  <c r="O24" i="50"/>
  <c r="Y23" i="50"/>
  <c r="AD21" i="50"/>
  <c r="AL21" i="50"/>
  <c r="Z29" i="50"/>
  <c r="O37" i="50"/>
  <c r="AA38" i="50"/>
  <c r="AA53" i="50"/>
  <c r="AL55" i="50"/>
  <c r="AH70" i="50"/>
  <c r="AG6" i="50"/>
  <c r="AK6" i="50" s="1"/>
  <c r="AJ8" i="50"/>
  <c r="AS6" i="50"/>
  <c r="AT6" i="50"/>
  <c r="AC16" i="50"/>
  <c r="AJ13" i="50"/>
  <c r="AC22" i="50"/>
  <c r="AD22" i="50"/>
  <c r="AJ21" i="50"/>
  <c r="AK22" i="50"/>
  <c r="AI24" i="50"/>
  <c r="AL22" i="50"/>
  <c r="AC29" i="50"/>
  <c r="AB32" i="50"/>
  <c r="AI31" i="50"/>
  <c r="AL31" i="50"/>
  <c r="AB38" i="50"/>
  <c r="AD37" i="50"/>
  <c r="AI37" i="50"/>
  <c r="AC46" i="50"/>
  <c r="AD46" i="50"/>
  <c r="AJ45" i="50"/>
  <c r="AI48" i="50"/>
  <c r="AB53" i="50"/>
  <c r="AA56" i="50"/>
  <c r="AJ53" i="50"/>
  <c r="AI56" i="50"/>
  <c r="AE71" i="50"/>
  <c r="AG69" i="50"/>
  <c r="W71" i="50"/>
  <c r="K94" i="105"/>
  <c r="AA59" i="50"/>
  <c r="AH7" i="50"/>
  <c r="AK7" i="50" s="1"/>
  <c r="AI8" i="50"/>
  <c r="AR5" i="50"/>
  <c r="AQ8" i="50"/>
  <c r="AU8" i="50" s="1"/>
  <c r="AA14" i="50"/>
  <c r="AB15" i="50"/>
  <c r="AD16" i="50"/>
  <c r="AK14" i="50"/>
  <c r="AI16" i="50"/>
  <c r="AL14" i="50"/>
  <c r="AB21" i="50"/>
  <c r="AA24" i="50"/>
  <c r="AG5" i="50"/>
  <c r="AK5" i="50" s="1"/>
  <c r="AH6" i="50"/>
  <c r="AI7" i="50"/>
  <c r="AJ5" i="50"/>
  <c r="AS5" i="50"/>
  <c r="AU5" i="50" s="1"/>
  <c r="AQ7" i="50"/>
  <c r="AR8" i="50"/>
  <c r="AT7" i="50"/>
  <c r="AA13" i="50"/>
  <c r="AB14" i="50"/>
  <c r="AC15" i="50"/>
  <c r="AD13" i="50"/>
  <c r="AK13" i="50"/>
  <c r="AI15" i="50"/>
  <c r="AJ16" i="50"/>
  <c r="AL15" i="50"/>
  <c r="AC21" i="50"/>
  <c r="AA23" i="50"/>
  <c r="AB24" i="50"/>
  <c r="AD23" i="50"/>
  <c r="AK21" i="50"/>
  <c r="AI23" i="50"/>
  <c r="AJ24" i="50"/>
  <c r="AL23" i="50"/>
  <c r="AC30" i="50"/>
  <c r="AD30" i="50"/>
  <c r="AJ29" i="50"/>
  <c r="AI32" i="50"/>
  <c r="AB39" i="50"/>
  <c r="AD40" i="50"/>
  <c r="AL39" i="50"/>
  <c r="AA45" i="50"/>
  <c r="AC47" i="50"/>
  <c r="AJ46" i="50"/>
  <c r="AL45" i="50"/>
  <c r="AB54" i="50"/>
  <c r="AD53" i="50"/>
  <c r="AK53" i="50"/>
  <c r="AJ56" i="50"/>
  <c r="C83" i="50"/>
  <c r="AH72" i="50"/>
  <c r="AG72" i="50"/>
  <c r="Y69" i="50"/>
  <c r="AH5" i="50"/>
  <c r="AI6" i="50"/>
  <c r="AG8" i="50"/>
  <c r="AQ6" i="50"/>
  <c r="AU6" i="50" s="1"/>
  <c r="AR7" i="50"/>
  <c r="AS8" i="50"/>
  <c r="AB13" i="50"/>
  <c r="AC14" i="50"/>
  <c r="AA16" i="50"/>
  <c r="AI14" i="50"/>
  <c r="AJ15" i="50"/>
  <c r="AK16" i="50"/>
  <c r="AA22" i="50"/>
  <c r="AB23" i="50"/>
  <c r="AC24" i="50"/>
  <c r="AI22" i="50"/>
  <c r="AJ23" i="50"/>
  <c r="AK24" i="50"/>
  <c r="AA31" i="50"/>
  <c r="AK29" i="50"/>
  <c r="AA37" i="50"/>
  <c r="AB45" i="50"/>
  <c r="AK46" i="50"/>
  <c r="AC54" i="50"/>
  <c r="AK54" i="50"/>
  <c r="AF69" i="50"/>
  <c r="Y72" i="50"/>
  <c r="S5" i="50"/>
  <c r="V5" i="50" s="1"/>
  <c r="T6" i="50"/>
  <c r="R8" i="50"/>
  <c r="U6" i="50"/>
  <c r="AD5" i="50"/>
  <c r="AC8" i="50"/>
  <c r="O14" i="50"/>
  <c r="P15" i="50"/>
  <c r="Q16" i="50"/>
  <c r="R16" i="50"/>
  <c r="W15" i="50"/>
  <c r="Z15" i="50"/>
  <c r="O22" i="50"/>
  <c r="P23" i="50"/>
  <c r="Q24" i="50"/>
  <c r="R24" i="50"/>
  <c r="X22" i="50"/>
  <c r="Z21" i="50"/>
  <c r="Q30" i="50"/>
  <c r="R30" i="50"/>
  <c r="X30" i="50"/>
  <c r="P38" i="50"/>
  <c r="R37" i="50"/>
  <c r="X39" i="50"/>
  <c r="P46" i="50"/>
  <c r="R45" i="50"/>
  <c r="W46" i="50"/>
  <c r="O55" i="50"/>
  <c r="R55" i="50"/>
  <c r="Y55" i="50"/>
  <c r="AP70" i="50"/>
  <c r="AO71" i="50"/>
  <c r="N72" i="50"/>
  <c r="M72" i="50"/>
  <c r="F165" i="78"/>
  <c r="V63" i="50"/>
  <c r="AD61" i="50"/>
  <c r="AJ61" i="50"/>
  <c r="T5" i="50"/>
  <c r="R7" i="50"/>
  <c r="S8" i="50"/>
  <c r="V8" i="50" s="1"/>
  <c r="U7" i="50"/>
  <c r="AB6" i="50"/>
  <c r="AD8" i="50"/>
  <c r="O13" i="50"/>
  <c r="P14" i="50"/>
  <c r="Q15" i="50"/>
  <c r="R13" i="50"/>
  <c r="X15" i="50"/>
  <c r="Z16" i="50"/>
  <c r="O21" i="50"/>
  <c r="P22" i="50"/>
  <c r="Q23" i="50"/>
  <c r="R21" i="50"/>
  <c r="X23" i="50"/>
  <c r="Z24" i="50"/>
  <c r="O31" i="50"/>
  <c r="R31" i="50"/>
  <c r="Y32" i="50"/>
  <c r="P39" i="50"/>
  <c r="R40" i="50"/>
  <c r="Y39" i="50"/>
  <c r="Q46" i="50"/>
  <c r="R46" i="50"/>
  <c r="X48" i="50"/>
  <c r="P55" i="50"/>
  <c r="R56" i="50"/>
  <c r="C82" i="50"/>
  <c r="AN72" i="50"/>
  <c r="AM71" i="50"/>
  <c r="K72" i="50"/>
  <c r="M71" i="50"/>
  <c r="W3" i="50"/>
  <c r="S51" i="50"/>
  <c r="AQ3" i="50"/>
  <c r="AI27" i="50"/>
  <c r="A2261" i="48"/>
  <c r="O85" i="105"/>
  <c r="R5" i="50"/>
  <c r="S6" i="50"/>
  <c r="T7" i="50"/>
  <c r="AC7" i="50"/>
  <c r="Q13" i="50"/>
  <c r="O15" i="50"/>
  <c r="P16" i="50"/>
  <c r="W14" i="50"/>
  <c r="Q21" i="50"/>
  <c r="O23" i="50"/>
  <c r="P24" i="50"/>
  <c r="W22" i="50"/>
  <c r="Q29" i="50"/>
  <c r="O38" i="50"/>
  <c r="P45" i="50"/>
  <c r="O54" i="50"/>
  <c r="AM72" i="50"/>
  <c r="L71" i="50"/>
  <c r="O93" i="105"/>
  <c r="O8" i="50"/>
  <c r="Q8" i="50" s="1"/>
  <c r="T14" i="50"/>
  <c r="K32" i="50"/>
  <c r="S32" i="50"/>
  <c r="S38" i="50"/>
  <c r="L54" i="50"/>
  <c r="R72" i="50"/>
  <c r="R3" i="50"/>
  <c r="AE51" i="50"/>
  <c r="A1981" i="48"/>
  <c r="N85" i="105"/>
  <c r="B78" i="50"/>
  <c r="B4" i="102"/>
  <c r="B4" i="98"/>
  <c r="Y5" i="50"/>
  <c r="AL5" i="50"/>
  <c r="AN6" i="50"/>
  <c r="AP6" i="50" s="1"/>
  <c r="AN8" i="50"/>
  <c r="AX5" i="50"/>
  <c r="AX8" i="50"/>
  <c r="M15" i="50"/>
  <c r="U15" i="50"/>
  <c r="AE14" i="50"/>
  <c r="AG15" i="50"/>
  <c r="AH14" i="50"/>
  <c r="AN15" i="50"/>
  <c r="M21" i="50"/>
  <c r="U21" i="50"/>
  <c r="AF21" i="50"/>
  <c r="AE24" i="50"/>
  <c r="AM22" i="50"/>
  <c r="N30" i="50"/>
  <c r="V30" i="50"/>
  <c r="AH32" i="50"/>
  <c r="T39" i="50"/>
  <c r="AF39" i="50"/>
  <c r="U45" i="50"/>
  <c r="AG45" i="50"/>
  <c r="AM47" i="50"/>
  <c r="M55" i="50"/>
  <c r="U55" i="50"/>
  <c r="AE53" i="50"/>
  <c r="AB64" i="50"/>
  <c r="R69" i="50"/>
  <c r="AA69" i="50"/>
  <c r="N92" i="105"/>
  <c r="Z7" i="50"/>
  <c r="L14" i="50"/>
  <c r="N23" i="50"/>
  <c r="V23" i="50"/>
  <c r="V47" i="50"/>
  <c r="T54" i="50"/>
  <c r="C77" i="50"/>
  <c r="O51" i="50"/>
  <c r="AA43" i="50"/>
  <c r="AE43" i="50"/>
  <c r="A581" i="48"/>
  <c r="K59" i="50"/>
  <c r="M6" i="50"/>
  <c r="W7" i="50"/>
  <c r="AM5" i="50"/>
  <c r="AM7" i="50"/>
  <c r="AV6" i="50"/>
  <c r="N13" i="50"/>
  <c r="V13" i="50"/>
  <c r="AF14" i="50"/>
  <c r="AE16" i="50"/>
  <c r="K23" i="50"/>
  <c r="S23" i="50"/>
  <c r="AE22" i="50"/>
  <c r="L29" i="50"/>
  <c r="T29" i="50"/>
  <c r="U40" i="50"/>
  <c r="S47" i="50"/>
  <c r="N53" i="50"/>
  <c r="V53" i="50"/>
  <c r="AF54" i="50"/>
  <c r="P71" i="50"/>
  <c r="AK69" i="50"/>
  <c r="Z63" i="50"/>
  <c r="AH64" i="50"/>
  <c r="B81" i="50"/>
  <c r="M5" i="50"/>
  <c r="Y8" i="50"/>
  <c r="K16" i="50"/>
  <c r="T13" i="50"/>
  <c r="K22" i="50"/>
  <c r="L23" i="50"/>
  <c r="M24" i="50"/>
  <c r="N24" i="50"/>
  <c r="S22" i="50"/>
  <c r="T23" i="50"/>
  <c r="U24" i="50"/>
  <c r="V24" i="50"/>
  <c r="M29" i="50"/>
  <c r="K31" i="50"/>
  <c r="L32" i="50"/>
  <c r="N31" i="50"/>
  <c r="U29" i="50"/>
  <c r="S31" i="50"/>
  <c r="T32" i="50"/>
  <c r="V31" i="50"/>
  <c r="S37" i="50"/>
  <c r="T38" i="50"/>
  <c r="U39" i="50"/>
  <c r="V37" i="50"/>
  <c r="S46" i="50"/>
  <c r="T47" i="50"/>
  <c r="U48" i="50"/>
  <c r="V48" i="50"/>
  <c r="L53" i="50"/>
  <c r="M54" i="50"/>
  <c r="K56" i="50"/>
  <c r="N54" i="50"/>
  <c r="T53" i="50"/>
  <c r="U54" i="50"/>
  <c r="S56" i="50"/>
  <c r="V54" i="50"/>
  <c r="Q69" i="50"/>
  <c r="P69" i="50"/>
  <c r="O71" i="50"/>
  <c r="O69" i="50"/>
  <c r="AI71" i="50"/>
  <c r="AJ72" i="50"/>
  <c r="AF61" i="50"/>
  <c r="J70" i="50"/>
  <c r="N6" i="50"/>
  <c r="O7" i="50"/>
  <c r="P5" i="50"/>
  <c r="W6" i="50"/>
  <c r="X7" i="50"/>
  <c r="Z8" i="50"/>
  <c r="L13" i="50"/>
  <c r="M14" i="50"/>
  <c r="N14" i="50"/>
  <c r="U14" i="50"/>
  <c r="S16" i="50"/>
  <c r="V14" i="50"/>
  <c r="O92" i="105"/>
  <c r="K92" i="105"/>
  <c r="N5" i="50"/>
  <c r="O6" i="50"/>
  <c r="M8" i="50"/>
  <c r="W5" i="50"/>
  <c r="X6" i="50"/>
  <c r="Y7" i="50"/>
  <c r="Z5" i="50"/>
  <c r="M13" i="50"/>
  <c r="K15" i="50"/>
  <c r="L16" i="50"/>
  <c r="N15" i="50"/>
  <c r="U13" i="50"/>
  <c r="S15" i="50"/>
  <c r="T16" i="50"/>
  <c r="V15" i="50"/>
  <c r="K21" i="50"/>
  <c r="L22" i="50"/>
  <c r="M23" i="50"/>
  <c r="N21" i="50"/>
  <c r="S21" i="50"/>
  <c r="T22" i="50"/>
  <c r="U23" i="50"/>
  <c r="V21" i="50"/>
  <c r="K30" i="50"/>
  <c r="L31" i="50"/>
  <c r="M32" i="50"/>
  <c r="N32" i="50"/>
  <c r="S30" i="50"/>
  <c r="T31" i="50"/>
  <c r="U32" i="50"/>
  <c r="V32" i="50"/>
  <c r="T37" i="50"/>
  <c r="U38" i="50"/>
  <c r="S40" i="50"/>
  <c r="V38" i="50"/>
  <c r="S45" i="50"/>
  <c r="T46" i="50"/>
  <c r="U47" i="50"/>
  <c r="V45" i="50"/>
  <c r="M53" i="50"/>
  <c r="K55" i="50"/>
  <c r="L56" i="50"/>
  <c r="N55" i="50"/>
  <c r="U53" i="50"/>
  <c r="S55" i="50"/>
  <c r="T56" i="50"/>
  <c r="V55" i="50"/>
  <c r="P72" i="50"/>
  <c r="Q70" i="50"/>
  <c r="O70" i="50"/>
  <c r="P70" i="50"/>
  <c r="AJ69" i="50"/>
  <c r="AL72" i="50"/>
  <c r="S61" i="50"/>
  <c r="H71" i="50"/>
  <c r="W61" i="50"/>
  <c r="O5" i="50"/>
  <c r="M7" i="50"/>
  <c r="X5" i="50"/>
  <c r="Y6" i="50"/>
  <c r="W8" i="50"/>
  <c r="K14" i="50"/>
  <c r="L15" i="50"/>
  <c r="M16" i="50"/>
  <c r="S14" i="50"/>
  <c r="T15" i="50"/>
  <c r="U16" i="50"/>
  <c r="L21" i="50"/>
  <c r="M22" i="50"/>
  <c r="K24" i="50"/>
  <c r="T21" i="50"/>
  <c r="U22" i="50"/>
  <c r="S24" i="50"/>
  <c r="K29" i="50"/>
  <c r="L30" i="50"/>
  <c r="M31" i="50"/>
  <c r="S29" i="50"/>
  <c r="T30" i="50"/>
  <c r="U31" i="50"/>
  <c r="U37" i="50"/>
  <c r="S39" i="50"/>
  <c r="T40" i="50"/>
  <c r="T45" i="50"/>
  <c r="U46" i="50"/>
  <c r="S48" i="50"/>
  <c r="K54" i="50"/>
  <c r="L55" i="50"/>
  <c r="M56" i="50"/>
  <c r="S54" i="50"/>
  <c r="T55" i="50"/>
  <c r="U56" i="50"/>
  <c r="R71" i="50"/>
  <c r="O72" i="50"/>
  <c r="Q72" i="50"/>
  <c r="AK70" i="50"/>
  <c r="J69" i="50"/>
  <c r="K11" i="50"/>
  <c r="K27" i="50"/>
  <c r="AG3" i="50"/>
  <c r="H93" i="105"/>
  <c r="M3" i="50"/>
  <c r="K35" i="50"/>
  <c r="O35" i="50"/>
  <c r="O27" i="50"/>
  <c r="AA11" i="50"/>
  <c r="AA35" i="50"/>
  <c r="AE27" i="50"/>
  <c r="AE35" i="50"/>
  <c r="A861" i="48"/>
  <c r="O59" i="50"/>
  <c r="AE59" i="50"/>
  <c r="B77" i="50"/>
  <c r="A123" i="115"/>
  <c r="A72" i="115"/>
  <c r="AK8" i="50"/>
  <c r="D83" i="50"/>
  <c r="L70" i="50"/>
  <c r="N71" i="50"/>
  <c r="M70" i="50"/>
  <c r="L72" i="50"/>
  <c r="K69" i="50"/>
  <c r="K71" i="50"/>
  <c r="L69" i="50"/>
  <c r="M69" i="50"/>
  <c r="R29" i="50"/>
  <c r="Q31" i="50"/>
  <c r="P30" i="50"/>
  <c r="O29" i="50"/>
  <c r="R32" i="50"/>
  <c r="Q32" i="50"/>
  <c r="P31" i="50"/>
  <c r="O30" i="50"/>
  <c r="R39" i="50"/>
  <c r="P40" i="50"/>
  <c r="O39" i="50"/>
  <c r="Q37" i="50"/>
  <c r="R38" i="50"/>
  <c r="O40" i="50"/>
  <c r="Q38" i="50"/>
  <c r="P37" i="50"/>
  <c r="R48" i="50"/>
  <c r="Q48" i="50"/>
  <c r="P47" i="50"/>
  <c r="O46" i="50"/>
  <c r="R47" i="50"/>
  <c r="P48" i="50"/>
  <c r="O47" i="50"/>
  <c r="Q45" i="50"/>
  <c r="R54" i="50"/>
  <c r="O56" i="50"/>
  <c r="Q54" i="50"/>
  <c r="P53" i="50"/>
  <c r="R53" i="50"/>
  <c r="Q55" i="50"/>
  <c r="P54" i="50"/>
  <c r="O53" i="50"/>
  <c r="Y31" i="50"/>
  <c r="W29" i="50"/>
  <c r="Z32" i="50"/>
  <c r="X31" i="50"/>
  <c r="Z37" i="50"/>
  <c r="X38" i="50"/>
  <c r="Y40" i="50"/>
  <c r="W38" i="50"/>
  <c r="Z48" i="50"/>
  <c r="X47" i="50"/>
  <c r="Z47" i="50"/>
  <c r="W47" i="50"/>
  <c r="Z54" i="50"/>
  <c r="W54" i="50"/>
  <c r="Z53" i="50"/>
  <c r="Y53" i="50"/>
  <c r="AE62" i="50"/>
  <c r="AH62" i="50"/>
  <c r="AM69" i="50"/>
  <c r="AP72" i="50"/>
  <c r="AO70" i="50"/>
  <c r="AO69" i="50"/>
  <c r="AP69" i="50"/>
  <c r="AO72" i="50"/>
  <c r="AP71" i="50"/>
  <c r="AN69" i="50"/>
  <c r="AA27" i="50"/>
  <c r="K67" i="50"/>
  <c r="AA67" i="50"/>
  <c r="M85" i="105"/>
  <c r="K43" i="50"/>
  <c r="K51" i="50"/>
  <c r="O19" i="50"/>
  <c r="AA19" i="50"/>
  <c r="AA51" i="50"/>
  <c r="AE19" i="50"/>
  <c r="A1701" i="48"/>
  <c r="I85" i="105"/>
  <c r="A55" i="115"/>
  <c r="D78" i="50"/>
  <c r="C80" i="50"/>
  <c r="J29" i="50"/>
  <c r="I31" i="50"/>
  <c r="H30" i="50"/>
  <c r="J32" i="50"/>
  <c r="I32" i="50"/>
  <c r="H31" i="50"/>
  <c r="G30" i="50"/>
  <c r="J54" i="50"/>
  <c r="G56" i="50"/>
  <c r="I54" i="50"/>
  <c r="H53" i="50"/>
  <c r="J53" i="50"/>
  <c r="I55" i="50"/>
  <c r="H54" i="50"/>
  <c r="G53" i="50"/>
  <c r="Q62" i="50"/>
  <c r="O63" i="50"/>
  <c r="F165" i="76"/>
  <c r="Z69" i="50"/>
  <c r="Y71" i="50"/>
  <c r="W72" i="50"/>
  <c r="Z71" i="50"/>
  <c r="W69" i="50"/>
  <c r="X69" i="50"/>
  <c r="X72" i="50"/>
  <c r="AD29" i="50"/>
  <c r="AC31" i="50"/>
  <c r="AB30" i="50"/>
  <c r="AA29" i="50"/>
  <c r="AD32" i="50"/>
  <c r="AC32" i="50"/>
  <c r="AB31" i="50"/>
  <c r="AA30" i="50"/>
  <c r="AD39" i="50"/>
  <c r="AB40" i="50"/>
  <c r="AA39" i="50"/>
  <c r="AC37" i="50"/>
  <c r="AD38" i="50"/>
  <c r="AA40" i="50"/>
  <c r="AC38" i="50"/>
  <c r="AB37" i="50"/>
  <c r="AD48" i="50"/>
  <c r="AC48" i="50"/>
  <c r="AB47" i="50"/>
  <c r="AA46" i="50"/>
  <c r="AD47" i="50"/>
  <c r="AB48" i="50"/>
  <c r="AA47" i="50"/>
  <c r="AC45" i="50"/>
  <c r="AD56" i="50"/>
  <c r="AC56" i="50"/>
  <c r="AB55" i="50"/>
  <c r="AA54" i="50"/>
  <c r="AD55" i="50"/>
  <c r="AB56" i="50"/>
  <c r="AA55" i="50"/>
  <c r="AC53" i="50"/>
  <c r="AG71" i="50"/>
  <c r="AE70" i="50"/>
  <c r="AE72" i="50"/>
  <c r="AF71" i="50"/>
  <c r="AF70" i="50"/>
  <c r="AF72" i="50"/>
  <c r="AG70" i="50"/>
  <c r="AH71" i="50"/>
  <c r="AL29" i="50"/>
  <c r="AK31" i="50"/>
  <c r="AJ30" i="50"/>
  <c r="AI29" i="50"/>
  <c r="AL32" i="50"/>
  <c r="AK32" i="50"/>
  <c r="AJ31" i="50"/>
  <c r="AI30" i="50"/>
  <c r="AL38" i="50"/>
  <c r="AL37" i="50"/>
  <c r="AL48" i="50"/>
  <c r="AK48" i="50"/>
  <c r="AJ47" i="50"/>
  <c r="AI46" i="50"/>
  <c r="AL47" i="50"/>
  <c r="AJ48" i="50"/>
  <c r="AI47" i="50"/>
  <c r="AK45" i="50"/>
  <c r="AL53" i="50"/>
  <c r="AK55" i="50"/>
  <c r="AJ54" i="50"/>
  <c r="AI53" i="50"/>
  <c r="AL56" i="50"/>
  <c r="AK56" i="50"/>
  <c r="AJ55" i="50"/>
  <c r="AI54" i="50"/>
  <c r="AL63" i="50"/>
  <c r="AI61" i="50"/>
  <c r="AD63" i="50"/>
  <c r="AC63" i="50"/>
  <c r="F165" i="75"/>
  <c r="F165" i="79"/>
  <c r="I63" i="50"/>
  <c r="AA71" i="50"/>
  <c r="L6" i="50"/>
  <c r="C81" i="50"/>
  <c r="K62" i="50"/>
  <c r="K61" i="50"/>
  <c r="U70" i="50"/>
  <c r="V69" i="50"/>
  <c r="S69" i="50"/>
  <c r="AD69" i="50"/>
  <c r="AC72" i="50"/>
  <c r="AD70" i="50"/>
  <c r="AD72" i="50"/>
  <c r="AC71" i="50"/>
  <c r="AA70" i="50"/>
  <c r="AA72" i="50"/>
  <c r="AB71" i="50"/>
  <c r="AB70" i="50"/>
  <c r="AB72" i="50"/>
  <c r="AC70" i="50"/>
  <c r="AD71" i="50"/>
  <c r="AO7" i="50"/>
  <c r="AM8" i="50"/>
  <c r="AP8" i="50" s="1"/>
  <c r="AL7" i="50"/>
  <c r="AN5" i="50"/>
  <c r="AH15" i="50"/>
  <c r="AF16" i="50"/>
  <c r="AE15" i="50"/>
  <c r="AG13" i="50"/>
  <c r="AH23" i="50"/>
  <c r="AF24" i="50"/>
  <c r="AE23" i="50"/>
  <c r="AG21" i="50"/>
  <c r="AH21" i="50"/>
  <c r="AG23" i="50"/>
  <c r="AF22" i="50"/>
  <c r="AE21" i="50"/>
  <c r="AH31" i="50"/>
  <c r="AF32" i="50"/>
  <c r="AE31" i="50"/>
  <c r="AG29" i="50"/>
  <c r="AH30" i="50"/>
  <c r="AG30" i="50"/>
  <c r="AF29" i="50"/>
  <c r="AE32" i="50"/>
  <c r="AH29" i="50"/>
  <c r="AG31" i="50"/>
  <c r="AF30" i="50"/>
  <c r="AE29" i="50"/>
  <c r="AH39" i="50"/>
  <c r="AF40" i="50"/>
  <c r="AE39" i="50"/>
  <c r="AG37" i="50"/>
  <c r="AH38" i="50"/>
  <c r="AE40" i="50"/>
  <c r="AG38" i="50"/>
  <c r="AF37" i="50"/>
  <c r="AH37" i="50"/>
  <c r="AG39" i="50"/>
  <c r="AF38" i="50"/>
  <c r="AE37" i="50"/>
  <c r="AH46" i="50"/>
  <c r="AE48" i="50"/>
  <c r="AG46" i="50"/>
  <c r="AF45" i="50"/>
  <c r="AH45" i="50"/>
  <c r="AG47" i="50"/>
  <c r="AF46" i="50"/>
  <c r="AE45" i="50"/>
  <c r="AH48" i="50"/>
  <c r="AG48" i="50"/>
  <c r="AF47" i="50"/>
  <c r="AE46" i="50"/>
  <c r="AH56" i="50"/>
  <c r="AG56" i="50"/>
  <c r="AF55" i="50"/>
  <c r="AE54" i="50"/>
  <c r="AH55" i="50"/>
  <c r="AF56" i="50"/>
  <c r="AE55" i="50"/>
  <c r="AG53" i="50"/>
  <c r="AH54" i="50"/>
  <c r="AE56" i="50"/>
  <c r="AG54" i="50"/>
  <c r="AF53" i="50"/>
  <c r="AY7" i="50"/>
  <c r="AV7" i="50"/>
  <c r="AP15" i="50"/>
  <c r="AM15" i="50"/>
  <c r="AP21" i="50"/>
  <c r="AN22" i="50"/>
  <c r="AO23" i="50"/>
  <c r="AM21" i="50"/>
  <c r="AP29" i="50"/>
  <c r="AN30" i="50"/>
  <c r="AO32" i="50"/>
  <c r="AM30" i="50"/>
  <c r="AO31" i="50"/>
  <c r="AM29" i="50"/>
  <c r="AO40" i="50"/>
  <c r="AM38" i="50"/>
  <c r="AN40" i="50"/>
  <c r="AO37" i="50"/>
  <c r="AP40" i="50"/>
  <c r="AN39" i="50"/>
  <c r="AO48" i="50"/>
  <c r="AM46" i="50"/>
  <c r="AN48" i="50"/>
  <c r="AO45" i="50"/>
  <c r="AP48" i="50"/>
  <c r="AN47" i="50"/>
  <c r="AO55" i="50"/>
  <c r="AN55" i="50"/>
  <c r="AP54" i="50"/>
  <c r="AM54" i="50"/>
  <c r="AP63" i="50"/>
  <c r="AM61" i="50"/>
  <c r="X70" i="50"/>
  <c r="F165" i="80"/>
  <c r="I64" i="50"/>
  <c r="C84" i="50"/>
  <c r="W70" i="50"/>
  <c r="Y70" i="50"/>
  <c r="X71" i="50"/>
  <c r="K45" i="79"/>
  <c r="N89" i="105" s="1"/>
  <c r="K45" i="77"/>
  <c r="L90" i="105"/>
  <c r="L7" i="50"/>
  <c r="D61" i="50"/>
  <c r="P63" i="50"/>
  <c r="Q61" i="50"/>
  <c r="R61" i="50"/>
  <c r="O62" i="50"/>
  <c r="R62" i="50"/>
  <c r="P62" i="50"/>
  <c r="R64" i="50"/>
  <c r="P61" i="50"/>
  <c r="R63" i="50"/>
  <c r="O61" i="50"/>
  <c r="V64" i="50"/>
  <c r="V62" i="50"/>
  <c r="S62" i="50"/>
  <c r="T61" i="50"/>
  <c r="U61" i="50"/>
  <c r="V61" i="50"/>
  <c r="Z64" i="50"/>
  <c r="Z62" i="50"/>
  <c r="W62" i="50"/>
  <c r="X61" i="50"/>
  <c r="Y61" i="50"/>
  <c r="Z61" i="50"/>
  <c r="AC64" i="50"/>
  <c r="AA64" i="50"/>
  <c r="AD64" i="50"/>
  <c r="AD62" i="50"/>
  <c r="AG64" i="50"/>
  <c r="AF64" i="50"/>
  <c r="AE64" i="50"/>
  <c r="AG63" i="50"/>
  <c r="AF63" i="50"/>
  <c r="AE63" i="50"/>
  <c r="AG62" i="50"/>
  <c r="AF62" i="50"/>
  <c r="AH63" i="50"/>
  <c r="AH61" i="50"/>
  <c r="AG61" i="50"/>
  <c r="AE61" i="50"/>
  <c r="AL64" i="50"/>
  <c r="AK61" i="50"/>
  <c r="AL61" i="50"/>
  <c r="AI62" i="50"/>
  <c r="AL62" i="50"/>
  <c r="AJ62" i="50"/>
  <c r="AI63" i="50"/>
  <c r="AK62" i="50"/>
  <c r="AP64" i="50"/>
  <c r="AP62" i="50"/>
  <c r="AM62" i="50"/>
  <c r="AN61" i="50"/>
  <c r="AO61" i="50"/>
  <c r="AP61" i="50"/>
  <c r="A15" i="77"/>
  <c r="A15" i="76"/>
  <c r="A15" i="75"/>
  <c r="A15" i="79"/>
  <c r="C5" i="50"/>
  <c r="E6" i="50"/>
  <c r="D7" i="50"/>
  <c r="M64" i="50"/>
  <c r="M61" i="50"/>
  <c r="M62" i="50"/>
  <c r="U71" i="50"/>
  <c r="T71" i="50"/>
  <c r="V70" i="50"/>
  <c r="U72" i="50"/>
  <c r="T70" i="50"/>
  <c r="V71" i="50"/>
  <c r="S72" i="50"/>
  <c r="S70" i="50"/>
  <c r="V72" i="50"/>
  <c r="T69" i="50"/>
  <c r="T72" i="50"/>
  <c r="S71" i="50"/>
  <c r="F165" i="77"/>
  <c r="AY6" i="50"/>
  <c r="AV8" i="50"/>
  <c r="AZ8" i="50" s="1"/>
  <c r="AX6" i="50"/>
  <c r="AW5" i="50"/>
  <c r="AY5" i="50"/>
  <c r="AX7" i="50"/>
  <c r="AW6" i="50"/>
  <c r="AV5" i="50"/>
  <c r="AP14" i="50"/>
  <c r="AM16" i="50"/>
  <c r="AO14" i="50"/>
  <c r="AN13" i="50"/>
  <c r="AP13" i="50"/>
  <c r="AO15" i="50"/>
  <c r="AN14" i="50"/>
  <c r="AM13" i="50"/>
  <c r="AP23" i="50"/>
  <c r="AN24" i="50"/>
  <c r="AM23" i="50"/>
  <c r="AO21" i="50"/>
  <c r="AP22" i="50"/>
  <c r="AM24" i="50"/>
  <c r="AO22" i="50"/>
  <c r="AN21" i="50"/>
  <c r="AP31" i="50"/>
  <c r="AN32" i="50"/>
  <c r="AM31" i="50"/>
  <c r="AO29" i="50"/>
  <c r="AP30" i="50"/>
  <c r="AM32" i="50"/>
  <c r="AO30" i="50"/>
  <c r="AN29" i="50"/>
  <c r="AP38" i="50"/>
  <c r="AM40" i="50"/>
  <c r="AO38" i="50"/>
  <c r="AN37" i="50"/>
  <c r="AP37" i="50"/>
  <c r="AO39" i="50"/>
  <c r="AN38" i="50"/>
  <c r="AM37" i="50"/>
  <c r="AP46" i="50"/>
  <c r="AM48" i="50"/>
  <c r="AO46" i="50"/>
  <c r="AN45" i="50"/>
  <c r="AP45" i="50"/>
  <c r="AO47" i="50"/>
  <c r="AN46" i="50"/>
  <c r="AM45" i="50"/>
  <c r="AP55" i="50"/>
  <c r="AN56" i="50"/>
  <c r="AM55" i="50"/>
  <c r="AO53" i="50"/>
  <c r="AO56" i="50"/>
  <c r="AO54" i="50"/>
  <c r="AM53" i="50"/>
  <c r="AP56" i="50"/>
  <c r="AM56" i="50"/>
  <c r="AN54" i="50"/>
  <c r="K164" i="76"/>
  <c r="K96" i="105" s="1"/>
  <c r="K91" i="105"/>
  <c r="N94" i="105"/>
  <c r="O95" i="105"/>
  <c r="K164" i="80"/>
  <c r="O96" i="105" s="1"/>
  <c r="K164" i="75"/>
  <c r="J96" i="105" s="1"/>
  <c r="F91" i="105"/>
  <c r="A15" i="80"/>
  <c r="F54" i="50"/>
  <c r="E54" i="50"/>
  <c r="E55" i="50"/>
  <c r="A15" i="78"/>
  <c r="F5" i="50"/>
  <c r="D81" i="50"/>
  <c r="AE6" i="50"/>
  <c r="AB8" i="50"/>
  <c r="AD6" i="50"/>
  <c r="AC5" i="50"/>
  <c r="AE5" i="50"/>
  <c r="AD7" i="50"/>
  <c r="AC6" i="50"/>
  <c r="AB5" i="50"/>
  <c r="Z14" i="50"/>
  <c r="W16" i="50"/>
  <c r="Y14" i="50"/>
  <c r="X13" i="50"/>
  <c r="Z13" i="50"/>
  <c r="Y15" i="50"/>
  <c r="X14" i="50"/>
  <c r="W13" i="50"/>
  <c r="Z23" i="50"/>
  <c r="X24" i="50"/>
  <c r="W23" i="50"/>
  <c r="Y21" i="50"/>
  <c r="Z22" i="50"/>
  <c r="W24" i="50"/>
  <c r="Y22" i="50"/>
  <c r="X21" i="50"/>
  <c r="Z31" i="50"/>
  <c r="X32" i="50"/>
  <c r="W31" i="50"/>
  <c r="Y29" i="50"/>
  <c r="Z30" i="50"/>
  <c r="W32" i="50"/>
  <c r="Y30" i="50"/>
  <c r="X29" i="50"/>
  <c r="Z39" i="50"/>
  <c r="X40" i="50"/>
  <c r="W39" i="50"/>
  <c r="Y37" i="50"/>
  <c r="Z38" i="50"/>
  <c r="W40" i="50"/>
  <c r="Y38" i="50"/>
  <c r="X37" i="50"/>
  <c r="Z46" i="50"/>
  <c r="W48" i="50"/>
  <c r="Y46" i="50"/>
  <c r="X45" i="50"/>
  <c r="Z45" i="50"/>
  <c r="Y47" i="50"/>
  <c r="X46" i="50"/>
  <c r="W45" i="50"/>
  <c r="Z55" i="50"/>
  <c r="X56" i="50"/>
  <c r="W55" i="50"/>
  <c r="Y56" i="50"/>
  <c r="Y54" i="50"/>
  <c r="X53" i="50"/>
  <c r="Z56" i="50"/>
  <c r="W56" i="50"/>
  <c r="X54" i="50"/>
  <c r="W53" i="50"/>
  <c r="K45" i="75"/>
  <c r="K164" i="77"/>
  <c r="L96" i="105" s="1"/>
  <c r="K164" i="79"/>
  <c r="N96" i="105" s="1"/>
  <c r="A36" i="79"/>
  <c r="L91" i="105"/>
  <c r="P95" i="105"/>
  <c r="K45" i="76"/>
  <c r="K90" i="105"/>
  <c r="K164" i="78"/>
  <c r="M96" i="105" s="1"/>
  <c r="K164" i="81"/>
  <c r="P96" i="105" s="1"/>
  <c r="G24" i="81"/>
  <c r="D63" i="50"/>
  <c r="G24" i="79"/>
  <c r="E29" i="50"/>
  <c r="C30" i="50"/>
  <c r="C29" i="50"/>
  <c r="C22" i="50"/>
  <c r="C21" i="50"/>
  <c r="C23" i="50"/>
  <c r="D71" i="50"/>
  <c r="C71" i="50"/>
  <c r="D70" i="50"/>
  <c r="F63" i="50"/>
  <c r="L5" i="50"/>
  <c r="L8" i="50"/>
  <c r="AB63" i="50"/>
  <c r="AA63" i="50"/>
  <c r="AC62" i="50"/>
  <c r="AB62" i="50"/>
  <c r="AA62" i="50"/>
  <c r="AC61" i="50"/>
  <c r="AB61" i="50"/>
  <c r="AA61" i="50"/>
  <c r="AK71" i="50"/>
  <c r="AK72" i="50"/>
  <c r="AL70" i="50"/>
  <c r="AJ71" i="50"/>
  <c r="AJ70" i="50"/>
  <c r="AI70" i="50"/>
  <c r="AI72" i="50"/>
  <c r="AL71" i="50"/>
  <c r="F165" i="81"/>
  <c r="A25" i="79"/>
  <c r="A25" i="75"/>
  <c r="A25" i="80"/>
  <c r="A25" i="76"/>
  <c r="A25" i="78"/>
  <c r="K45" i="80"/>
  <c r="K45" i="81"/>
  <c r="Q64" i="50"/>
  <c r="P64" i="50"/>
  <c r="O64" i="50"/>
  <c r="Q63" i="50"/>
  <c r="A46" i="80"/>
  <c r="A46" i="76"/>
  <c r="A46" i="81"/>
  <c r="A46" i="77"/>
  <c r="F96" i="105"/>
  <c r="K45" i="78"/>
  <c r="A32" i="76"/>
  <c r="A32" i="81"/>
  <c r="A32" i="80"/>
  <c r="A32" i="75"/>
  <c r="C62" i="50"/>
  <c r="H64" i="50"/>
  <c r="G64" i="50"/>
  <c r="U64" i="50"/>
  <c r="T64" i="50"/>
  <c r="S64" i="50"/>
  <c r="U63" i="50"/>
  <c r="T63" i="50"/>
  <c r="S63" i="50"/>
  <c r="U62" i="50"/>
  <c r="T62" i="50"/>
  <c r="Y64" i="50"/>
  <c r="X64" i="50"/>
  <c r="W64" i="50"/>
  <c r="Y63" i="50"/>
  <c r="X63" i="50"/>
  <c r="W63" i="50"/>
  <c r="Y62" i="50"/>
  <c r="X62" i="50"/>
  <c r="AK64" i="50"/>
  <c r="AJ64" i="50"/>
  <c r="AI64" i="50"/>
  <c r="AK63" i="50"/>
  <c r="AJ63" i="50"/>
  <c r="AO64" i="50"/>
  <c r="AN64" i="50"/>
  <c r="AM64" i="50"/>
  <c r="AO63" i="50"/>
  <c r="AN63" i="50"/>
  <c r="AM63" i="50"/>
  <c r="AO62" i="50"/>
  <c r="AN62" i="50"/>
  <c r="G62" i="50"/>
  <c r="G701" i="48"/>
  <c r="I90" i="105"/>
  <c r="Q7" i="50"/>
  <c r="M701" i="48"/>
  <c r="L61" i="50"/>
  <c r="L62" i="50"/>
  <c r="N63" i="50"/>
  <c r="N64" i="50"/>
  <c r="D77" i="50"/>
  <c r="M63" i="50"/>
  <c r="K64" i="50"/>
  <c r="K63" i="50"/>
  <c r="L63" i="50"/>
  <c r="N61" i="50"/>
  <c r="N62" i="50"/>
  <c r="L64" i="50"/>
  <c r="H92" i="105"/>
  <c r="H96" i="105"/>
  <c r="G421" i="48"/>
  <c r="H95" i="105"/>
  <c r="H91" i="105"/>
  <c r="M421" i="48"/>
  <c r="I72" i="50"/>
  <c r="G72" i="50"/>
  <c r="J71" i="50"/>
  <c r="I71" i="50"/>
  <c r="H62" i="50"/>
  <c r="I62" i="50"/>
  <c r="G63" i="50"/>
  <c r="H63" i="50"/>
  <c r="G71" i="50"/>
  <c r="H69" i="50"/>
  <c r="I69" i="50"/>
  <c r="G69" i="50"/>
  <c r="J61" i="50"/>
  <c r="J62" i="50"/>
  <c r="J63" i="50"/>
  <c r="J64" i="50"/>
  <c r="G70" i="50"/>
  <c r="I70" i="50"/>
  <c r="H72" i="50"/>
  <c r="G61" i="50"/>
  <c r="H61" i="50"/>
  <c r="I61" i="50"/>
  <c r="M141" i="48"/>
  <c r="G90" i="105"/>
  <c r="G92" i="105"/>
  <c r="E53" i="50"/>
  <c r="D55" i="50"/>
  <c r="D54" i="50"/>
  <c r="D53" i="50"/>
  <c r="D6" i="50"/>
  <c r="E7" i="50"/>
  <c r="D8" i="50"/>
  <c r="D5" i="50"/>
  <c r="E15" i="50"/>
  <c r="E16" i="50"/>
  <c r="C16" i="50"/>
  <c r="F14" i="50"/>
  <c r="C6" i="50"/>
  <c r="F62" i="50"/>
  <c r="F61" i="50"/>
  <c r="D64" i="50"/>
  <c r="E64" i="50"/>
  <c r="G86" i="105"/>
  <c r="F53" i="50"/>
  <c r="F6" i="50"/>
  <c r="E5" i="50"/>
  <c r="E8" i="50"/>
  <c r="F15" i="50"/>
  <c r="F16" i="50"/>
  <c r="C14" i="50"/>
  <c r="C15" i="50"/>
  <c r="D62" i="50"/>
  <c r="E62" i="50"/>
  <c r="E61" i="50"/>
  <c r="F55" i="50"/>
  <c r="F56" i="50"/>
  <c r="C56" i="50"/>
  <c r="E23" i="48"/>
  <c r="C54" i="50"/>
  <c r="C53" i="50"/>
  <c r="D56" i="50"/>
  <c r="F8" i="50"/>
  <c r="F7" i="50"/>
  <c r="C7" i="50"/>
  <c r="D13" i="50"/>
  <c r="D14" i="50"/>
  <c r="F13" i="50"/>
  <c r="F71" i="50"/>
  <c r="C72" i="50"/>
  <c r="E72" i="50"/>
  <c r="E63" i="50"/>
  <c r="C64" i="50"/>
  <c r="C63" i="50"/>
  <c r="M2" i="95"/>
  <c r="A35" i="95" l="1"/>
  <c r="A36" i="95" s="1"/>
  <c r="A37" i="95" s="1"/>
  <c r="A38" i="95" s="1"/>
  <c r="A39" i="95" s="1"/>
  <c r="A40" i="95" s="1"/>
  <c r="A41" i="95" s="1"/>
  <c r="A42" i="95" s="1"/>
  <c r="A43" i="95" s="1"/>
  <c r="A44" i="95" s="1"/>
  <c r="A45" i="95" s="1"/>
  <c r="A46" i="95" s="1"/>
  <c r="AU7" i="50"/>
  <c r="AF7" i="50"/>
  <c r="AF8" i="50"/>
  <c r="V6" i="50"/>
  <c r="AA5" i="50"/>
  <c r="AA6" i="50"/>
  <c r="V7" i="50"/>
  <c r="K30" i="79"/>
  <c r="N88" i="105" s="1"/>
  <c r="AP7" i="50"/>
  <c r="AP5" i="50"/>
  <c r="AA8" i="50"/>
  <c r="Q5" i="50"/>
  <c r="Q6" i="50"/>
  <c r="AA7" i="50"/>
  <c r="G5" i="50"/>
  <c r="AF6" i="50"/>
  <c r="AZ6" i="50"/>
  <c r="AZ7" i="50"/>
  <c r="F89" i="105"/>
  <c r="A47" i="77"/>
  <c r="A47" i="81"/>
  <c r="A47" i="75"/>
  <c r="A47" i="78"/>
  <c r="A47" i="79"/>
  <c r="A47" i="76"/>
  <c r="A47" i="80"/>
  <c r="A18" i="79"/>
  <c r="A18" i="77"/>
  <c r="A18" i="80"/>
  <c r="A18" i="76"/>
  <c r="A18" i="81"/>
  <c r="A18" i="75"/>
  <c r="A18" i="78"/>
  <c r="G6" i="50"/>
  <c r="K30" i="80"/>
  <c r="O89" i="105"/>
  <c r="A26" i="78"/>
  <c r="A26" i="76"/>
  <c r="A26" i="81"/>
  <c r="A26" i="77"/>
  <c r="A26" i="79"/>
  <c r="A26" i="75"/>
  <c r="A26" i="80"/>
  <c r="K30" i="76"/>
  <c r="K89" i="105"/>
  <c r="AZ5" i="50"/>
  <c r="A16" i="76"/>
  <c r="A16" i="80"/>
  <c r="A16" i="77"/>
  <c r="A16" i="79"/>
  <c r="A16" i="75"/>
  <c r="A16" i="81"/>
  <c r="A16" i="78"/>
  <c r="K30" i="78"/>
  <c r="M89" i="105"/>
  <c r="K30" i="81"/>
  <c r="P89" i="105"/>
  <c r="A38" i="78"/>
  <c r="A38" i="79"/>
  <c r="A38" i="80"/>
  <c r="A38" i="77"/>
  <c r="A38" i="75"/>
  <c r="A38" i="76"/>
  <c r="A38" i="81"/>
  <c r="AF5" i="50"/>
  <c r="K30" i="75"/>
  <c r="J89" i="105"/>
  <c r="A17" i="80"/>
  <c r="A17" i="75"/>
  <c r="A17" i="81"/>
  <c r="A17" i="77"/>
  <c r="A17" i="76"/>
  <c r="A17" i="79"/>
  <c r="A17" i="78"/>
  <c r="K30" i="77"/>
  <c r="L89" i="105"/>
  <c r="I89" i="105"/>
  <c r="I94" i="105"/>
  <c r="I96" i="105"/>
  <c r="I91" i="105"/>
  <c r="I95" i="105"/>
  <c r="H89" i="105"/>
  <c r="G89" i="105"/>
  <c r="G93" i="105"/>
  <c r="G7" i="50"/>
  <c r="G95" i="105"/>
  <c r="G8" i="50"/>
  <c r="D75" i="50"/>
  <c r="G94" i="105"/>
  <c r="G91" i="105"/>
  <c r="G96" i="105"/>
  <c r="C75" i="50"/>
  <c r="A103" i="95" l="1"/>
  <c r="A106" i="95" s="1"/>
  <c r="A107" i="95" s="1"/>
  <c r="A108" i="95" s="1"/>
  <c r="A109" i="95" s="1"/>
  <c r="A110" i="95" s="1"/>
  <c r="A111" i="95" s="1"/>
  <c r="A113" i="95" s="1"/>
  <c r="A114" i="95" s="1"/>
  <c r="A115" i="95" s="1"/>
  <c r="A116" i="95" s="1"/>
  <c r="A117" i="95" s="1"/>
  <c r="A118" i="95" s="1"/>
  <c r="A119" i="95" s="1"/>
  <c r="A120" i="95" s="1"/>
  <c r="A121" i="95" s="1"/>
  <c r="A47" i="95"/>
  <c r="A48" i="95" s="1"/>
  <c r="A49" i="95" s="1"/>
  <c r="A50" i="95" s="1"/>
  <c r="A51" i="95" s="1"/>
  <c r="A52" i="95" s="1"/>
  <c r="A53" i="95" s="1"/>
  <c r="A54" i="95" s="1"/>
  <c r="A55" i="95" s="1"/>
  <c r="A56" i="95" s="1"/>
  <c r="A57" i="95" s="1"/>
  <c r="A58" i="95" s="1"/>
  <c r="A59" i="95" s="1"/>
  <c r="A60" i="95" s="1"/>
  <c r="K24" i="79"/>
  <c r="N87" i="105" s="1"/>
  <c r="A28" i="75"/>
  <c r="A28" i="80"/>
  <c r="A28" i="78"/>
  <c r="A28" i="79"/>
  <c r="A28" i="77"/>
  <c r="A28" i="76"/>
  <c r="A28" i="81"/>
  <c r="A27" i="80"/>
  <c r="A27" i="75"/>
  <c r="A27" i="76"/>
  <c r="A27" i="77"/>
  <c r="A27" i="81"/>
  <c r="A27" i="79"/>
  <c r="A27" i="78"/>
  <c r="K24" i="80"/>
  <c r="O87" i="105" s="1"/>
  <c r="O88" i="105"/>
  <c r="A50" i="77"/>
  <c r="A50" i="79"/>
  <c r="A50" i="76"/>
  <c r="A50" i="75"/>
  <c r="A50" i="81"/>
  <c r="A50" i="80"/>
  <c r="A50" i="78"/>
  <c r="A49" i="76"/>
  <c r="A49" i="81"/>
  <c r="A49" i="80"/>
  <c r="A49" i="77"/>
  <c r="A49" i="78"/>
  <c r="A49" i="75"/>
  <c r="A49" i="79"/>
  <c r="K24" i="77"/>
  <c r="L87" i="105" s="1"/>
  <c r="L88" i="105"/>
  <c r="K24" i="81"/>
  <c r="P87" i="105" s="1"/>
  <c r="P88" i="105"/>
  <c r="K24" i="76"/>
  <c r="K87" i="105" s="1"/>
  <c r="K88" i="105"/>
  <c r="K24" i="75"/>
  <c r="J87" i="105" s="1"/>
  <c r="J88" i="105"/>
  <c r="K24" i="78"/>
  <c r="M87" i="105" s="1"/>
  <c r="M88" i="105"/>
  <c r="A48" i="76"/>
  <c r="A48" i="81"/>
  <c r="A48" i="78"/>
  <c r="A48" i="79"/>
  <c r="A48" i="75"/>
  <c r="A48" i="77"/>
  <c r="A48" i="80"/>
  <c r="F87" i="105"/>
  <c r="F98" i="105" s="1"/>
  <c r="F88" i="105"/>
  <c r="I88" i="105"/>
  <c r="I87" i="105"/>
  <c r="H88" i="105"/>
  <c r="H87" i="105"/>
  <c r="H98" i="105" s="1"/>
  <c r="H103" i="105" s="1"/>
  <c r="G87" i="105"/>
  <c r="G98" i="105" s="1"/>
  <c r="G103" i="105" s="1"/>
  <c r="G88" i="105"/>
  <c r="A122" i="95" l="1"/>
  <c r="A123" i="95" s="1"/>
  <c r="A124" i="95" s="1"/>
  <c r="A125" i="95" s="1"/>
  <c r="A126" i="95" s="1"/>
  <c r="A127" i="95" s="1"/>
  <c r="A128" i="95" s="1"/>
  <c r="A129" i="95" s="1"/>
  <c r="A130" i="95" s="1"/>
  <c r="A131" i="95" s="1"/>
  <c r="A132" i="95" s="1"/>
  <c r="A133" i="95" s="1"/>
  <c r="A134" i="95" s="1"/>
  <c r="A135" i="95" s="1"/>
  <c r="A136" i="95" s="1"/>
  <c r="A137" i="95" s="1"/>
  <c r="A138" i="95" s="1"/>
  <c r="A61" i="95"/>
  <c r="A62" i="95" s="1"/>
  <c r="A63" i="95" s="1"/>
  <c r="A64" i="95" s="1"/>
  <c r="L98" i="105"/>
  <c r="L103" i="105" s="1"/>
  <c r="K98" i="105"/>
  <c r="K103" i="105" s="1"/>
  <c r="A29" i="79"/>
  <c r="A29" i="81"/>
  <c r="A29" i="76"/>
  <c r="A29" i="78"/>
  <c r="A29" i="75"/>
  <c r="A29" i="80"/>
  <c r="A29" i="77"/>
  <c r="I98" i="105"/>
  <c r="I103" i="105" s="1"/>
  <c r="N98" i="105"/>
  <c r="N103" i="105" s="1"/>
  <c r="J98" i="105"/>
  <c r="J103" i="105" s="1"/>
  <c r="M98" i="105"/>
  <c r="M103" i="105" s="1"/>
  <c r="P98" i="105"/>
  <c r="P103" i="105" s="1"/>
  <c r="O98" i="105"/>
  <c r="O103" i="105" s="1"/>
  <c r="A65" i="95" l="1"/>
  <c r="A66" i="95" s="1"/>
  <c r="A67" i="95" s="1"/>
  <c r="A68" i="95" s="1"/>
  <c r="A69" i="95" s="1"/>
  <c r="A70" i="95" s="1"/>
  <c r="A71" i="95" s="1"/>
  <c r="A72" i="95" s="1"/>
  <c r="A73" i="95" s="1"/>
  <c r="A74" i="95" s="1"/>
  <c r="A75" i="95" s="1"/>
  <c r="A76" i="95" s="1"/>
  <c r="A77" i="95" s="1"/>
  <c r="A78" i="95" s="1"/>
  <c r="A79" i="95" s="1"/>
  <c r="A80" i="95" s="1"/>
  <c r="A81" i="95" s="1"/>
  <c r="A82" i="95" s="1"/>
</calcChain>
</file>

<file path=xl/comments1.xml><?xml version="1.0" encoding="utf-8"?>
<comments xmlns="http://schemas.openxmlformats.org/spreadsheetml/2006/main">
  <authors>
    <author>profile</author>
  </authors>
  <commentList>
    <comment ref="F6" authorId="0">
      <text>
        <r>
          <rPr>
            <sz val="9"/>
            <color indexed="81"/>
            <rFont val="Tahoma"/>
            <family val="2"/>
          </rPr>
          <t>Estes pilares irão direcionar a análise da aderência das soluções propostas conforme peso definido.
Preencher com "x" os direcionadores relacionados ao requisito.</t>
        </r>
      </text>
    </comment>
    <comment ref="A7" authorId="0">
      <text>
        <r>
          <rPr>
            <sz val="9"/>
            <color indexed="81"/>
            <rFont val="Tahoma"/>
            <family val="2"/>
          </rPr>
          <t>Insira nesta coluna o ID do requisito utilizando o padrão RQFXXX, onde XXX é o identificador único do mesmo no projeto</t>
        </r>
      </text>
    </comment>
    <comment ref="B7" authorId="0">
      <text>
        <r>
          <rPr>
            <sz val="9"/>
            <color indexed="81"/>
            <rFont val="Tahoma"/>
            <family val="2"/>
          </rPr>
          <t>Apresente nesta seção a descrição do tipo/categoria ou regra de negócio do requisito.</t>
        </r>
      </text>
    </comment>
    <comment ref="C7" authorId="0">
      <text>
        <r>
          <rPr>
            <sz val="9"/>
            <color indexed="81"/>
            <rFont val="Tahoma"/>
            <family val="2"/>
          </rPr>
          <t>Apresente nesta seção a descrição do requisito.
Requitos descrevem as ações que um sistema deve ser capaz de realizar.
Exemplos: 
-O sistema deve ser capaz de emitir relatório de clientes inadimplentes.
-O sistema deve permitir a alteração de endereço do cliente.</t>
        </r>
      </text>
    </comment>
    <comment ref="D7" authorId="0">
      <text>
        <r>
          <rPr>
            <sz val="9"/>
            <color indexed="81"/>
            <rFont val="Tahoma"/>
            <family val="2"/>
          </rPr>
          <t>Grau de necessidade do requsito (obrigatório ou desejável).</t>
        </r>
      </text>
    </comment>
    <comment ref="E7" authorId="0">
      <text>
        <r>
          <rPr>
            <sz val="9"/>
            <color indexed="81"/>
            <rFont val="Tahoma"/>
            <family val="2"/>
          </rPr>
          <t>Classificar qual é o ciclo de vida da fraude  que o requisito faz parte:
Intimidação/Prevenção
Detecção
Medidas de atuação/Análise
Investigação/Acusação
Políticas/Regulatório</t>
        </r>
      </text>
    </comment>
    <comment ref="F7" authorId="0">
      <text>
        <r>
          <rPr>
            <sz val="9"/>
            <color indexed="81"/>
            <rFont val="Tahoma"/>
            <family val="2"/>
          </rPr>
          <t>Redução de OPEX, de serviços on going, descontinuação de sistemas legados, etc</t>
        </r>
      </text>
    </comment>
    <comment ref="G7" authorId="0">
      <text>
        <r>
          <rPr>
            <sz val="9"/>
            <color indexed="81"/>
            <rFont val="Tahoma"/>
            <family val="2"/>
          </rPr>
          <t>Usabilidade, assertividade, atendimento às principais funcionalidades (ações automáticas, gestão de casos, visão 360º do cliente, capacidades de analytics, etc)</t>
        </r>
      </text>
    </comment>
    <comment ref="H7" authorId="0">
      <text>
        <r>
          <rPr>
            <sz val="9"/>
            <color indexed="81"/>
            <rFont val="Tahoma"/>
            <family val="2"/>
          </rPr>
          <t>Aderência às tendências tecnológicas para prevenção de fraudes OTT (omni-channel, machine learning, multi devices, social network, etc)</t>
        </r>
      </text>
    </comment>
    <comment ref="I7" authorId="0">
      <text>
        <r>
          <rPr>
            <sz val="9"/>
            <color indexed="81"/>
            <rFont val="Tahoma"/>
            <family val="2"/>
          </rPr>
          <t>Habilitar a redução dos principais cenários de perda de receita com fraudes da Oi e do mercado de Telecom (subscrição, spam, clonagens, etc)</t>
        </r>
      </text>
    </comment>
    <comment ref="J7" authorId="0">
      <text>
        <r>
          <rPr>
            <sz val="9"/>
            <color indexed="81"/>
            <rFont val="Tahoma"/>
            <family val="2"/>
          </rPr>
          <t>Escalabilidade/integração, performance/agilidade, disponibilidade/estabilidade e segurança/integridade das informações</t>
        </r>
      </text>
    </comment>
    <comment ref="K7" authorId="0">
      <text>
        <r>
          <rPr>
            <sz val="9"/>
            <color indexed="81"/>
            <rFont val="Tahoma"/>
            <family val="2"/>
          </rPr>
          <t>Nesta coluna o fornecedor deve informar se a solução atende (vanilla), não atende, atende com customização (desenvolvimento/nova release) ou atende com parametrização (parametrizações/configurações feitas por usuário avançado ou admin.) os requisitos funcionais.</t>
        </r>
      </text>
    </comment>
    <comment ref="L7" authorId="0">
      <text>
        <r>
          <rPr>
            <sz val="9"/>
            <color indexed="81"/>
            <rFont val="Tahoma"/>
            <family val="2"/>
          </rPr>
          <t>Nesta coluna o fornecedor deve informar o percentual de customização da solução para o requisito  em questão no caso de atendimento com customização</t>
        </r>
      </text>
    </comment>
    <comment ref="M7" authorId="0">
      <text>
        <r>
          <rPr>
            <sz val="9"/>
            <color indexed="81"/>
            <rFont val="Tahoma"/>
            <family val="2"/>
          </rPr>
          <t>O fornecedor deve informar nesta coluna o peso da implementação atrtavés de customização para este requisito em relação ao todo (Informar em %). Ou seja, o somatório de todos os percentuais dos requisitos que serão customizados deve ser igual a 100%.</t>
        </r>
      </text>
    </comment>
    <comment ref="N7" authorId="0">
      <text>
        <r>
          <rPr>
            <sz val="9"/>
            <color indexed="81"/>
            <rFont val="Tahoma"/>
            <family val="2"/>
          </rPr>
          <t>Nesta coluna o fornecedor pode incluir a justificativa sobre o atendimento e nível de customização da solução em relação aos requsiitos</t>
        </r>
      </text>
    </comment>
    <comment ref="P7" authorId="0">
      <text>
        <r>
          <rPr>
            <sz val="9"/>
            <color indexed="81"/>
            <rFont val="Tahoma"/>
            <family val="2"/>
          </rPr>
          <t>Informar como o sisterma é classificado em relação aos processos. Ex: Módulo, Macro Requisito, Macro Funcionalidade, Frente de Negócio, outros.</t>
        </r>
      </text>
    </comment>
    <comment ref="Q7" authorId="0">
      <text>
        <r>
          <rPr>
            <sz val="9"/>
            <color indexed="81"/>
            <rFont val="Tahoma"/>
            <family val="2"/>
          </rPr>
          <t>Informar como o sisterma é classificado em relação aos sub processos. Ex: Componente, Sub módulo, outros.</t>
        </r>
      </text>
    </comment>
    <comment ref="C18" authorId="0">
      <text>
        <r>
          <rPr>
            <b/>
            <sz val="9"/>
            <color indexed="81"/>
            <rFont val="Tahoma"/>
            <charset val="1"/>
          </rPr>
          <t>Detalhar fraudes de co-billing...</t>
        </r>
      </text>
    </comment>
    <comment ref="C19" authorId="0">
      <text>
        <r>
          <rPr>
            <b/>
            <sz val="9"/>
            <color indexed="81"/>
            <rFont val="Tahoma"/>
            <family val="2"/>
          </rPr>
          <t>Detalhar fraudes de sequestro...</t>
        </r>
      </text>
    </comment>
    <comment ref="C21" authorId="0">
      <text>
        <r>
          <rPr>
            <b/>
            <sz val="9"/>
            <color indexed="81"/>
            <rFont val="Tahoma"/>
            <family val="2"/>
          </rPr>
          <t>Detalhar fraudes de bypass...</t>
        </r>
      </text>
    </comment>
    <comment ref="C30" authorId="0">
      <text>
        <r>
          <rPr>
            <b/>
            <sz val="9"/>
            <color indexed="81"/>
            <rFont val="Tahoma"/>
            <charset val="1"/>
          </rPr>
          <t>Detalhar fraudes de co-billing...</t>
        </r>
      </text>
    </comment>
    <comment ref="C31" authorId="0">
      <text>
        <r>
          <rPr>
            <b/>
            <sz val="9"/>
            <color indexed="81"/>
            <rFont val="Tahoma"/>
            <family val="2"/>
          </rPr>
          <t>Detalhar fraudes de sequestro...</t>
        </r>
      </text>
    </comment>
    <comment ref="C33" authorId="0">
      <text>
        <r>
          <rPr>
            <b/>
            <sz val="9"/>
            <color indexed="81"/>
            <rFont val="Tahoma"/>
            <family val="2"/>
          </rPr>
          <t>Detalhar fraudes de bypass...</t>
        </r>
      </text>
    </comment>
    <comment ref="C42" authorId="0">
      <text>
        <r>
          <rPr>
            <b/>
            <sz val="9"/>
            <color indexed="81"/>
            <rFont val="Tahoma"/>
            <charset val="1"/>
          </rPr>
          <t>Detalhar fraudes de co-billing...</t>
        </r>
      </text>
    </comment>
    <comment ref="C43" authorId="0">
      <text>
        <r>
          <rPr>
            <b/>
            <sz val="9"/>
            <color indexed="81"/>
            <rFont val="Tahoma"/>
            <family val="2"/>
          </rPr>
          <t>Detalhar fraudes de sequestro...</t>
        </r>
      </text>
    </comment>
    <comment ref="C45" authorId="0">
      <text>
        <r>
          <rPr>
            <b/>
            <sz val="9"/>
            <color indexed="81"/>
            <rFont val="Tahoma"/>
            <family val="2"/>
          </rPr>
          <t>Detalhar fraudes de bypass...</t>
        </r>
      </text>
    </comment>
    <comment ref="C74" authorId="0">
      <text>
        <r>
          <rPr>
            <b/>
            <sz val="9"/>
            <color indexed="81"/>
            <rFont val="Tahoma"/>
            <family val="2"/>
          </rPr>
          <t>Detalhar requisitos de OCR e biometria...</t>
        </r>
      </text>
    </comment>
    <comment ref="C75" authorId="0">
      <text>
        <r>
          <rPr>
            <b/>
            <sz val="9"/>
            <color indexed="81"/>
            <rFont val="Tahoma"/>
            <family val="2"/>
          </rPr>
          <t>Detalhar requisitos de integração com scores de risco externos...</t>
        </r>
      </text>
    </comment>
    <comment ref="C81" authorId="0">
      <text>
        <r>
          <rPr>
            <b/>
            <sz val="9"/>
            <color indexed="81"/>
            <rFont val="Tahoma"/>
            <family val="2"/>
          </rPr>
          <t>Detalhar demais requisitos com a equipe de Ethical Hacking...</t>
        </r>
      </text>
    </comment>
    <comment ref="C82" authorId="0">
      <text>
        <r>
          <rPr>
            <b/>
            <sz val="9"/>
            <color indexed="81"/>
            <rFont val="Tahoma"/>
            <family val="2"/>
          </rPr>
          <t>Detalhar requisitos e pontos de melhoria nos processos de negativação...</t>
        </r>
      </text>
    </comment>
    <comment ref="A85" authorId="0">
      <text>
        <r>
          <rPr>
            <sz val="9"/>
            <color indexed="81"/>
            <rFont val="Tahoma"/>
            <family val="2"/>
          </rPr>
          <t>Insira nesta coluna o ID do requisito utilizando o padrão RQTXXX, onde XXX é o identificador único do mesmo no projeto</t>
        </r>
      </text>
    </comment>
    <comment ref="B85" authorId="0">
      <text>
        <r>
          <rPr>
            <sz val="9"/>
            <color indexed="81"/>
            <rFont val="Tahoma"/>
            <family val="2"/>
          </rPr>
          <t>Apresente nesta seção a descrição do tipo/categoria ou regra de negócio do requisito.</t>
        </r>
      </text>
    </comment>
    <comment ref="C85" authorId="0">
      <text>
        <r>
          <rPr>
            <sz val="9"/>
            <color indexed="81"/>
            <rFont val="Tahoma"/>
            <family val="2"/>
          </rPr>
          <t>Apresente nesta seção a descrição do requisito.
Requitos descrevem as ações que um sistema deve ser capaz de realizar.
Exemplos: 
-O sistema deve ser capaz de emitir relatório de clientes inadimplentes.
-O sistema deve permitir a alteração de endereço do cliente.</t>
        </r>
      </text>
    </comment>
    <comment ref="D85" authorId="0">
      <text>
        <r>
          <rPr>
            <sz val="9"/>
            <color indexed="81"/>
            <rFont val="Tahoma"/>
            <family val="2"/>
          </rPr>
          <t>Grau de necessidade do requsito (obrigatório ou desejável).</t>
        </r>
      </text>
    </comment>
    <comment ref="E85" authorId="0">
      <text>
        <r>
          <rPr>
            <sz val="9"/>
            <color indexed="81"/>
            <rFont val="Tahoma"/>
            <family val="2"/>
          </rPr>
          <t>Classificar qual é o ciclo de vida da fraude  que o requisito faz parte:
Intimidação/Prevenção
Detecção
Medidas/Atuação
Análise
Investigação/Acusação
Políticas/Regulatório</t>
        </r>
      </text>
    </comment>
    <comment ref="F85" authorId="0">
      <text>
        <r>
          <rPr>
            <sz val="9"/>
            <color indexed="81"/>
            <rFont val="Tahoma"/>
            <family val="2"/>
          </rPr>
          <t>Redução de OPEX, de serviços on going, descontinuação de sistemas legados, etc</t>
        </r>
      </text>
    </comment>
    <comment ref="G85" authorId="0">
      <text>
        <r>
          <rPr>
            <sz val="9"/>
            <color indexed="81"/>
            <rFont val="Tahoma"/>
            <family val="2"/>
          </rPr>
          <t>Usabilidade, assertividade, atendimento às principais funcionalidades (ações automáticas, gestão de casos, visão 360º do cliente, capacidades de analytics, etc)</t>
        </r>
      </text>
    </comment>
    <comment ref="H85" authorId="0">
      <text>
        <r>
          <rPr>
            <sz val="9"/>
            <color indexed="81"/>
            <rFont val="Tahoma"/>
            <family val="2"/>
          </rPr>
          <t>Aderência às tendências tecnológicas para prevenção de fraudes OTT (omni-channel, machine learning, multi devices, social network, etc)</t>
        </r>
      </text>
    </comment>
    <comment ref="I85" authorId="0">
      <text>
        <r>
          <rPr>
            <sz val="9"/>
            <color indexed="81"/>
            <rFont val="Tahoma"/>
            <family val="2"/>
          </rPr>
          <t>Habilitar a redução dos principais cenários de perda de receita com fraudes da Oi e do mercado de Telecom (subscrição, spam, clonagens, etc)</t>
        </r>
      </text>
    </comment>
    <comment ref="J85" authorId="0">
      <text>
        <r>
          <rPr>
            <sz val="9"/>
            <color indexed="81"/>
            <rFont val="Tahoma"/>
            <family val="2"/>
          </rPr>
          <t>Escalabilidade/integração, performance/agilidade, disponibilidade/estabilidade e segurança/integridade das informações</t>
        </r>
      </text>
    </comment>
    <comment ref="K85" authorId="0">
      <text>
        <r>
          <rPr>
            <sz val="9"/>
            <color indexed="81"/>
            <rFont val="Tahoma"/>
            <family val="2"/>
          </rPr>
          <t>Nesta coluna o fornecedor deve informar se a solução atende (vanilla), não atende, atende com customização (desenvolvimento/nova release) ou atende com parametrização (parametrizações/configurações em durante o projeto) os requisitos funcionais.</t>
        </r>
      </text>
    </comment>
    <comment ref="L85" authorId="0">
      <text>
        <r>
          <rPr>
            <sz val="9"/>
            <color indexed="81"/>
            <rFont val="Tahoma"/>
            <family val="2"/>
          </rPr>
          <t>Nesta coluna o fornecedor deve informar o percentual de customização da solução para o requisito  em questão no caso de atendimento com customização</t>
        </r>
      </text>
    </comment>
    <comment ref="M85" authorId="0">
      <text>
        <r>
          <rPr>
            <sz val="9"/>
            <color indexed="81"/>
            <rFont val="Tahoma"/>
            <family val="2"/>
          </rPr>
          <t>O fornecedor deve informar nesta coluna o peso da implementação atrtavés de customização para este requisito em relação ao todo (Informar em %). Ou seja, o somatório de todos os percentuais dos requisitos que serão customizados deve ser igual a 100%.</t>
        </r>
      </text>
    </comment>
    <comment ref="N85" authorId="0">
      <text>
        <r>
          <rPr>
            <sz val="9"/>
            <color indexed="81"/>
            <rFont val="Tahoma"/>
            <family val="2"/>
          </rPr>
          <t>Nesta coluna o fornecedor pode incluir a justificativa sobre o atendimento e nível de customização da solução em relação aos requsiitos</t>
        </r>
      </text>
    </comment>
    <comment ref="P85" authorId="0">
      <text>
        <r>
          <rPr>
            <sz val="9"/>
            <color indexed="81"/>
            <rFont val="Tahoma"/>
            <family val="2"/>
          </rPr>
          <t>Informar como o sisterma é classificado em relação aos processos. Ex: Módulo, Macro Requisito, Macro Funcionalidade, Frente de Negócio, outros.</t>
        </r>
      </text>
    </comment>
    <comment ref="Q85" authorId="0">
      <text>
        <r>
          <rPr>
            <sz val="9"/>
            <color indexed="81"/>
            <rFont val="Tahoma"/>
            <family val="2"/>
          </rPr>
          <t>Informar como o sisterma é classificado em relação aos sub processos. Ex: Componente, Sub módulo, outros.</t>
        </r>
      </text>
    </comment>
    <comment ref="C89" authorId="0">
      <text>
        <r>
          <rPr>
            <b/>
            <sz val="9"/>
            <color indexed="81"/>
            <rFont val="Tahoma"/>
            <family val="2"/>
          </rPr>
          <t>Descrever integração com o M4U...</t>
        </r>
      </text>
    </comment>
    <comment ref="A141" authorId="0">
      <text>
        <r>
          <rPr>
            <sz val="9"/>
            <color indexed="81"/>
            <rFont val="Tahoma"/>
            <family val="2"/>
          </rPr>
          <t>Insira nesta coluna o ID do requisito utilizando o padrão RQIXXX, onde XXX é o identificador único do mesmo no projeto</t>
        </r>
      </text>
    </comment>
    <comment ref="B141" authorId="0">
      <text>
        <r>
          <rPr>
            <sz val="9"/>
            <color indexed="81"/>
            <rFont val="Tahoma"/>
            <family val="2"/>
          </rPr>
          <t>Apresente nesta seção a descrição do tipo/categoria ou regra de negócio do requisito.</t>
        </r>
      </text>
    </comment>
    <comment ref="C141" authorId="0">
      <text>
        <r>
          <rPr>
            <sz val="9"/>
            <color indexed="81"/>
            <rFont val="Tahoma"/>
            <family val="2"/>
          </rPr>
          <t>Apresente nesta seção a descrição do requisito.
Requitos descrevem as ações que um sistema deve ser capaz de realizar.
Exemplos: 
-O sistema deve ser capaz de emitir relatório de clientes inadimplentes.
-O sistema deve permitir a alteração de endereço do cliente.</t>
        </r>
      </text>
    </comment>
    <comment ref="D141" authorId="0">
      <text>
        <r>
          <rPr>
            <sz val="9"/>
            <color indexed="81"/>
            <rFont val="Tahoma"/>
            <family val="2"/>
          </rPr>
          <t>Grau de necessidade do requsito (obrigatório ou desejável).</t>
        </r>
      </text>
    </comment>
    <comment ref="E141" authorId="0">
      <text>
        <r>
          <rPr>
            <sz val="9"/>
            <color indexed="81"/>
            <rFont val="Tahoma"/>
            <family val="2"/>
          </rPr>
          <t>Classificar qual é o ciclo de vida da fraude  que o requisito faz parte:
Intimidação/Prevenção
Detecção
Medidas/Atuação
Análise
Investigação/Acusação
Políticas/Regulatório</t>
        </r>
      </text>
    </comment>
    <comment ref="F141" authorId="0">
      <text>
        <r>
          <rPr>
            <sz val="9"/>
            <color indexed="81"/>
            <rFont val="Tahoma"/>
            <family val="2"/>
          </rPr>
          <t>Redução de OPEX, de serviços on going, descontinuação de sistemas legados, etc</t>
        </r>
      </text>
    </comment>
    <comment ref="G141" authorId="0">
      <text>
        <r>
          <rPr>
            <sz val="9"/>
            <color indexed="81"/>
            <rFont val="Tahoma"/>
            <family val="2"/>
          </rPr>
          <t>Usabilidade, assertividade, atendimento às principais funcionalidades (ações automáticas, gestão de casos, visão 360º do cliente, capacidades de analytics, etc)</t>
        </r>
      </text>
    </comment>
    <comment ref="H141" authorId="0">
      <text>
        <r>
          <rPr>
            <sz val="9"/>
            <color indexed="81"/>
            <rFont val="Tahoma"/>
            <family val="2"/>
          </rPr>
          <t>Aderência às tendências tecnológicas para prevenção de fraudes OTT (omni-channel, machine learning, multi devices, social network, etc)</t>
        </r>
      </text>
    </comment>
    <comment ref="I141" authorId="0">
      <text>
        <r>
          <rPr>
            <sz val="9"/>
            <color indexed="81"/>
            <rFont val="Tahoma"/>
            <family val="2"/>
          </rPr>
          <t>Habilitar a redução dos principais cenários de perda de receita com fraudes da Oi e do mercado de Telecom (subscrição, spam, clonagens, etc)</t>
        </r>
      </text>
    </comment>
    <comment ref="J141" authorId="0">
      <text>
        <r>
          <rPr>
            <sz val="9"/>
            <color indexed="81"/>
            <rFont val="Tahoma"/>
            <family val="2"/>
          </rPr>
          <t>Escalabilidade/integração, performance/agilidade, disponibilidade/estabilidade e segurança/integridade das informações</t>
        </r>
      </text>
    </comment>
    <comment ref="K141" authorId="0">
      <text>
        <r>
          <rPr>
            <sz val="9"/>
            <color indexed="81"/>
            <rFont val="Tahoma"/>
            <family val="2"/>
          </rPr>
          <t>Nesta coluna o fornecedor deve informar se a solução atende (vanilla), não atende, atende com customização (desenvolvimento/nova release) ou atende com parametrização (parametrizações/configurações em durante o projeto) os requisitos funcionais.</t>
        </r>
      </text>
    </comment>
    <comment ref="L141" authorId="0">
      <text>
        <r>
          <rPr>
            <sz val="9"/>
            <color indexed="81"/>
            <rFont val="Tahoma"/>
            <family val="2"/>
          </rPr>
          <t>Nesta coluna o fornecedor deve informar o percentual de customização da solução para o requisito  em questão no caso de atendimento com customização</t>
        </r>
      </text>
    </comment>
    <comment ref="M141" authorId="0">
      <text>
        <r>
          <rPr>
            <sz val="9"/>
            <color indexed="81"/>
            <rFont val="Tahoma"/>
            <family val="2"/>
          </rPr>
          <t>O fornecedor deve informar nesta coluna o peso da implementação atrtavés de customização para este requisito em relação ao todo (Informar em %). Ou seja, o somatório de todos os percentuais dos requisitos que serão customizados deve ser igual a 100%.</t>
        </r>
      </text>
    </comment>
    <comment ref="N141" authorId="0">
      <text>
        <r>
          <rPr>
            <sz val="9"/>
            <color indexed="81"/>
            <rFont val="Tahoma"/>
            <family val="2"/>
          </rPr>
          <t>Nesta coluna o fornecedor pode incluir a justificativa sobre o atendimento e nível de customização da solução em relação aos requsiitos</t>
        </r>
      </text>
    </comment>
    <comment ref="A157" authorId="0">
      <text>
        <r>
          <rPr>
            <sz val="9"/>
            <color indexed="81"/>
            <rFont val="Tahoma"/>
            <family val="2"/>
          </rPr>
          <t>Insira nesta coluna o ID do requisito utilizando o padrão RQSXXX, onde XXX é o identificador único do mesmo no projeto</t>
        </r>
      </text>
    </comment>
    <comment ref="B157" authorId="0">
      <text>
        <r>
          <rPr>
            <sz val="9"/>
            <color indexed="81"/>
            <rFont val="Tahoma"/>
            <family val="2"/>
          </rPr>
          <t>Apresente nesta seção a descrição do tipo/categoria ou regra de negócio do requisito.</t>
        </r>
      </text>
    </comment>
    <comment ref="C157" authorId="0">
      <text>
        <r>
          <rPr>
            <sz val="9"/>
            <color indexed="81"/>
            <rFont val="Tahoma"/>
            <family val="2"/>
          </rPr>
          <t>Apresente nesta seção a descrição do requisito.
Requitos descrevem as ações que um sistema deve ser capaz de realizar.
Exemplos: 
-O sistema deve ser capaz de emitir relatório de clientes inadimplentes.
-O sistema deve permitir a alteração de endereço do cliente.</t>
        </r>
      </text>
    </comment>
    <comment ref="D157" authorId="0">
      <text>
        <r>
          <rPr>
            <sz val="9"/>
            <color indexed="81"/>
            <rFont val="Tahoma"/>
            <family val="2"/>
          </rPr>
          <t>Grau de necessidade do requsito (obrigatório ou desejável).</t>
        </r>
      </text>
    </comment>
    <comment ref="E157" authorId="0">
      <text>
        <r>
          <rPr>
            <sz val="9"/>
            <color indexed="81"/>
            <rFont val="Tahoma"/>
            <family val="2"/>
          </rPr>
          <t>Classificar qual é o ciclo de vida da fraude  que o requisito faz parte:
Intimidação/Prevenção
Detecção
Medidas/Atuação
Análise
Investigação/Acusação
Políticas/Regulatório</t>
        </r>
      </text>
    </comment>
    <comment ref="F157" authorId="0">
      <text>
        <r>
          <rPr>
            <sz val="9"/>
            <color indexed="81"/>
            <rFont val="Tahoma"/>
            <family val="2"/>
          </rPr>
          <t>Redução de OPEX, de serviços on going, descontinuação de sistemas legados, etc</t>
        </r>
      </text>
    </comment>
    <comment ref="G157" authorId="0">
      <text>
        <r>
          <rPr>
            <sz val="9"/>
            <color indexed="81"/>
            <rFont val="Tahoma"/>
            <family val="2"/>
          </rPr>
          <t>Usabilidade, assertividade, atendimento às principais funcionalidades (ações automáticas, gestão de casos, visão 360º do cliente, capacidades de analytics, etc)</t>
        </r>
      </text>
    </comment>
    <comment ref="H157" authorId="0">
      <text>
        <r>
          <rPr>
            <sz val="9"/>
            <color indexed="81"/>
            <rFont val="Tahoma"/>
            <family val="2"/>
          </rPr>
          <t>Aderência às tendências tecnológicas para prevenção de fraudes OTT (omni-channel, machine learning, multi devices, social network, etc)</t>
        </r>
      </text>
    </comment>
    <comment ref="I157" authorId="0">
      <text>
        <r>
          <rPr>
            <sz val="9"/>
            <color indexed="81"/>
            <rFont val="Tahoma"/>
            <family val="2"/>
          </rPr>
          <t>Habilitar a redução dos principais cenários de perda de receita com fraudes da Oi e do mercado de Telecom (subscrição, spam, clonagens, etc)</t>
        </r>
      </text>
    </comment>
    <comment ref="J157" authorId="0">
      <text>
        <r>
          <rPr>
            <sz val="9"/>
            <color indexed="81"/>
            <rFont val="Tahoma"/>
            <family val="2"/>
          </rPr>
          <t>Escalabilidade/integração, performance/agilidade, disponibilidade/estabilidade e segurança/integridade das informações</t>
        </r>
      </text>
    </comment>
    <comment ref="K157" authorId="0">
      <text>
        <r>
          <rPr>
            <sz val="9"/>
            <color indexed="81"/>
            <rFont val="Tahoma"/>
            <family val="2"/>
          </rPr>
          <t>Nesta coluna o fornecedor deve informar se a solução atende (vanilla), não atende, atende com customização (desenvolvimento/nova release) ou atende com parametrização (parametrizações/configurações em durante o projeto) os requisitos funcionais.</t>
        </r>
      </text>
    </comment>
    <comment ref="L157" authorId="0">
      <text>
        <r>
          <rPr>
            <sz val="9"/>
            <color indexed="81"/>
            <rFont val="Tahoma"/>
            <family val="2"/>
          </rPr>
          <t>Nesta coluna o fornecedor deve informar o percentual de customização da solução para o requisito  em questão no caso de atendimento com customização</t>
        </r>
      </text>
    </comment>
    <comment ref="M157" authorId="0">
      <text>
        <r>
          <rPr>
            <sz val="9"/>
            <color indexed="81"/>
            <rFont val="Tahoma"/>
            <family val="2"/>
          </rPr>
          <t>O fornecedor deve informar nesta coluna o peso da implementação atrtavés de customização para este requisito em relação ao todo (Informar em %). Ou seja, o somatório de todos os percentuais dos requisitos que serão customizados deve ser igual a 100%.</t>
        </r>
      </text>
    </comment>
    <comment ref="N157" authorId="0">
      <text>
        <r>
          <rPr>
            <sz val="9"/>
            <color indexed="81"/>
            <rFont val="Tahoma"/>
            <family val="2"/>
          </rPr>
          <t>Nesta coluna o fornecedor pode incluir a justificativa sobre o atendimento e nível de customização da solução em relação aos requsiitos</t>
        </r>
      </text>
    </comment>
    <comment ref="P157" authorId="0">
      <text>
        <r>
          <rPr>
            <sz val="9"/>
            <color indexed="81"/>
            <rFont val="Tahoma"/>
            <family val="2"/>
          </rPr>
          <t>Informar como o sisterma é classificado em relação aos processos. Ex: Módulo, Macro Requisito, Macro Funcionalidade, Frente de Negócio, outros.</t>
        </r>
      </text>
    </comment>
    <comment ref="Q157" authorId="0">
      <text>
        <r>
          <rPr>
            <sz val="9"/>
            <color indexed="81"/>
            <rFont val="Tahoma"/>
            <family val="2"/>
          </rPr>
          <t>Informar como o sisterma é classificado em relação aos sub processos. Ex: Componente, Sub módulo, outros.</t>
        </r>
      </text>
    </comment>
  </commentList>
</comments>
</file>

<file path=xl/comments2.xml><?xml version="1.0" encoding="utf-8"?>
<comments xmlns="http://schemas.openxmlformats.org/spreadsheetml/2006/main">
  <authors>
    <author>Hildebrando Mangabeira</author>
  </authors>
  <commentList>
    <comment ref="B191" authorId="0">
      <text>
        <r>
          <rPr>
            <sz val="9"/>
            <color indexed="81"/>
            <rFont val="Tahoma"/>
            <family val="2"/>
          </rPr>
          <t>Descriçção do perfil e se é software Básico ou Aplicativo</t>
        </r>
      </text>
    </comment>
    <comment ref="H191" authorId="0">
      <text>
        <r>
          <rPr>
            <sz val="9"/>
            <color indexed="81"/>
            <rFont val="Tahoma"/>
            <family val="2"/>
          </rPr>
          <t>Produção - com ou sem alta disponibilidade, Homologação, Teste e/ou Desenvolvimento</t>
        </r>
      </text>
    </comment>
    <comment ref="I191" authorId="0">
      <text>
        <r>
          <rPr>
            <sz val="9"/>
            <color indexed="81"/>
            <rFont val="Tahoma"/>
            <family val="2"/>
          </rPr>
          <t>Exemplos: Pagamento único por Empresa/Servidor ou Pagamento por da Volumetria de Usuários/Registros</t>
        </r>
      </text>
    </comment>
    <comment ref="J191" authorId="0">
      <text>
        <r>
          <rPr>
            <sz val="9"/>
            <color indexed="81"/>
            <rFont val="Tahoma"/>
            <family val="2"/>
          </rPr>
          <t>Suite, Módulo, Add On, Add In, API Nativa ou API SDK</t>
        </r>
      </text>
    </comment>
    <comment ref="K191" authorId="0">
      <text>
        <r>
          <rPr>
            <sz val="9"/>
            <color indexed="81"/>
            <rFont val="Tahoma"/>
            <family val="2"/>
          </rPr>
          <t>Perpetuo, Aluguel ou Subscrição</t>
        </r>
      </text>
    </comment>
  </commentList>
</comments>
</file>

<file path=xl/comments3.xml><?xml version="1.0" encoding="utf-8"?>
<comments xmlns="http://schemas.openxmlformats.org/spreadsheetml/2006/main">
  <authors>
    <author>profile</author>
    <author>Hildebrando Mangabeira</author>
  </authors>
  <commentList>
    <comment ref="A7" authorId="0">
      <text>
        <r>
          <rPr>
            <b/>
            <sz val="9"/>
            <color indexed="81"/>
            <rFont val="Tahoma"/>
            <family val="2"/>
          </rPr>
          <t>profile:</t>
        </r>
        <r>
          <rPr>
            <sz val="9"/>
            <color indexed="81"/>
            <rFont val="Tahoma"/>
            <family val="2"/>
          </rPr>
          <t xml:space="preserve">
Insira nesta coluna o ID do requisito funcional utilizando o padrão RQFXXX, onde XXX é o identificador único do mesmo no projeto</t>
        </r>
      </text>
    </comment>
    <comment ref="B7" authorId="0">
      <text>
        <r>
          <rPr>
            <b/>
            <sz val="9"/>
            <color indexed="81"/>
            <rFont val="Tahoma"/>
            <family val="2"/>
          </rPr>
          <t>profile:</t>
        </r>
        <r>
          <rPr>
            <sz val="9"/>
            <color indexed="81"/>
            <rFont val="Tahoma"/>
            <family val="2"/>
          </rPr>
          <t xml:space="preserve">
Apresente nesta seção a descrição do requisito funcional.
Requitos funcionais descrevem as ações que um sistema deve ser capaz de realizar.
Exemplos: 
-O sistema deve ser capaz de emitir relatório de clientes inadimplentes.
-O sistema deve permitir a alteração de endereço do cliente.</t>
        </r>
      </text>
    </comment>
    <comment ref="F7"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funcionais.</t>
        </r>
      </text>
    </comment>
    <comment ref="H7"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7"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funcionais deve ser igual a 100%.</t>
        </r>
      </text>
    </comment>
    <comment ref="J7" authorId="0">
      <text>
        <r>
          <rPr>
            <b/>
            <sz val="9"/>
            <color indexed="81"/>
            <rFont val="Tahoma"/>
            <family val="2"/>
          </rPr>
          <t>profile:</t>
        </r>
        <r>
          <rPr>
            <sz val="9"/>
            <color indexed="81"/>
            <rFont val="Tahoma"/>
            <family val="2"/>
          </rPr>
          <t xml:space="preserve">
Nesta coluna o fornecedor pode incluir a justificativa sobre o atendimento e nível de customização da solução em relação aos requisitos funcionais.</t>
        </r>
      </text>
    </comment>
    <comment ref="L7" authorId="0">
      <text>
        <r>
          <rPr>
            <sz val="9"/>
            <color indexed="81"/>
            <rFont val="Tahoma"/>
            <family val="2"/>
          </rPr>
          <t>Informar como o sisterma é classificado em relação aos processos. Ex: Módulo, Macro Requisito, Macro Funcionalidade, Frente de Negócio, outros.</t>
        </r>
      </text>
    </comment>
    <comment ref="M7" authorId="0">
      <text>
        <r>
          <rPr>
            <sz val="9"/>
            <color indexed="81"/>
            <rFont val="Tahoma"/>
            <family val="2"/>
          </rPr>
          <t>Informar como o sisterma é classificado em relação aos sub processos. Ex: Componente, Sub módulo, outros.</t>
        </r>
      </text>
    </comment>
    <comment ref="A11" authorId="0">
      <text>
        <r>
          <rPr>
            <b/>
            <sz val="9"/>
            <color indexed="81"/>
            <rFont val="Tahoma"/>
            <family val="2"/>
          </rPr>
          <t>profile:</t>
        </r>
        <r>
          <rPr>
            <sz val="9"/>
            <color indexed="81"/>
            <rFont val="Tahoma"/>
            <family val="2"/>
          </rPr>
          <t xml:space="preserve">
Insira nesta coluna o ID do requisito funcional utilizando o padrão RQNFXXX, onde XXX é o identificador único do mesmo no projeto</t>
        </r>
      </text>
    </comment>
    <comment ref="B11" authorId="0">
      <text>
        <r>
          <rPr>
            <b/>
            <sz val="9"/>
            <color indexed="81"/>
            <rFont val="Tahoma"/>
            <family val="2"/>
          </rPr>
          <t>profile:</t>
        </r>
        <r>
          <rPr>
            <sz val="9"/>
            <color indexed="81"/>
            <rFont val="Tahoma"/>
            <family val="2"/>
          </rPr>
          <t xml:space="preserve">
Apresente nesta seção a descrição do requisito não-funcional.
Requitos não funcionais são relacionados ao uso da aplicação em termos de desempenho, usabilidade, confiabilidade, segurança, disponibilidade, manutenibilidade e tecnologias envolvidas.</t>
        </r>
      </text>
    </comment>
    <comment ref="F11"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não-funcionais.</t>
        </r>
      </text>
    </comment>
    <comment ref="H11"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1"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não-funcionais deve ser igual a 100%.</t>
        </r>
      </text>
    </comment>
    <comment ref="J11"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não-funcionais.</t>
        </r>
      </text>
    </comment>
    <comment ref="L11" authorId="0">
      <text>
        <r>
          <rPr>
            <sz val="9"/>
            <color indexed="81"/>
            <rFont val="Tahoma"/>
            <family val="2"/>
          </rPr>
          <t>Informar como o sisterma é classificado em relação aos processos. Ex: Módulo, Macro Requisito, Macro Funcionalidade, Frente de Negócio, outros.</t>
        </r>
      </text>
    </comment>
    <comment ref="M11" authorId="0">
      <text>
        <r>
          <rPr>
            <sz val="9"/>
            <color indexed="81"/>
            <rFont val="Tahoma"/>
            <family val="2"/>
          </rPr>
          <t>Informar como o sisterma é classificado em relação aos sub processos. Ex: Componente, Sub módulo, outros.</t>
        </r>
      </text>
    </comment>
    <comment ref="A15" authorId="0">
      <text>
        <r>
          <rPr>
            <b/>
            <sz val="9"/>
            <color indexed="81"/>
            <rFont val="Tahoma"/>
            <family val="2"/>
          </rPr>
          <t>profile:</t>
        </r>
        <r>
          <rPr>
            <sz val="9"/>
            <color indexed="81"/>
            <rFont val="Tahoma"/>
            <family val="2"/>
          </rPr>
          <t xml:space="preserve">
Insira nesta coluna o ID do requisito de segurança da informação utilizando o padrão RQSXXX, onde XXX é o identificador único do mesmo no projeto</t>
        </r>
      </text>
    </comment>
    <comment ref="B15" authorId="0">
      <text>
        <r>
          <rPr>
            <b/>
            <sz val="9"/>
            <color indexed="81"/>
            <rFont val="Tahoma"/>
            <family val="2"/>
          </rPr>
          <t>profile:</t>
        </r>
        <r>
          <rPr>
            <sz val="9"/>
            <color indexed="81"/>
            <rFont val="Tahoma"/>
            <family val="2"/>
          </rPr>
          <t xml:space="preserve">
Apresente nesta seção a descrição do requisito de segurança da informação</t>
        </r>
      </text>
    </comment>
    <comment ref="F15"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segurança da informação.</t>
        </r>
      </text>
    </comment>
    <comment ref="H15"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5"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segurança da informação deve ser igual a 100%.</t>
        </r>
      </text>
    </comment>
    <comment ref="J15"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segurança da informação.</t>
        </r>
      </text>
    </comment>
    <comment ref="L15" authorId="0">
      <text>
        <r>
          <rPr>
            <sz val="9"/>
            <color indexed="81"/>
            <rFont val="Tahoma"/>
            <family val="2"/>
          </rPr>
          <t>Informar como o sisterma é classificado em relação aos processos. Ex: Módulo, Macro Requisito, Macro Funcionalidade, Frente de Negócio, outros.</t>
        </r>
      </text>
    </comment>
    <comment ref="M15" authorId="0">
      <text>
        <r>
          <rPr>
            <sz val="9"/>
            <color indexed="81"/>
            <rFont val="Tahoma"/>
            <family val="2"/>
          </rPr>
          <t>Informar como o sisterma é classificado em relação aos sub processos. Ex: Componente, Sub módulo, outros.</t>
        </r>
      </text>
    </comment>
    <comment ref="A19" authorId="0">
      <text>
        <r>
          <rPr>
            <b/>
            <sz val="9"/>
            <color indexed="81"/>
            <rFont val="Tahoma"/>
            <family val="2"/>
          </rPr>
          <t>profile:</t>
        </r>
        <r>
          <rPr>
            <sz val="9"/>
            <color indexed="81"/>
            <rFont val="Tahoma"/>
            <family val="2"/>
          </rPr>
          <t xml:space="preserve">
Insira nesta coluna o ID do requisito funcional utilizando o padrão RQMCFXXX, onde XXX é o identificador único do mesmo no projeto</t>
        </r>
      </text>
    </comment>
    <comment ref="B19" authorId="0">
      <text>
        <r>
          <rPr>
            <b/>
            <sz val="9"/>
            <color indexed="81"/>
            <rFont val="Tahoma"/>
            <family val="2"/>
          </rPr>
          <t>profile:</t>
        </r>
        <r>
          <rPr>
            <sz val="9"/>
            <color indexed="81"/>
            <rFont val="Tahoma"/>
            <family val="2"/>
          </rPr>
          <t xml:space="preserve">
Apresente nesta seção a descrição do requisito de monitoração e controle.</t>
        </r>
      </text>
    </comment>
    <comment ref="F19"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monitoração e controle.</t>
        </r>
      </text>
    </comment>
    <comment ref="H19"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9"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monitoração e controle deve ser igual a 100%.</t>
        </r>
      </text>
    </comment>
    <comment ref="J19"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monitoração e controle.</t>
        </r>
      </text>
    </comment>
    <comment ref="L19" authorId="0">
      <text>
        <r>
          <rPr>
            <sz val="9"/>
            <color indexed="81"/>
            <rFont val="Tahoma"/>
            <family val="2"/>
          </rPr>
          <t>Informar como o sisterma é classificado em relação aos processos. Ex: Módulo, Macro Requisito, Macro Funcionalidade, Frente de Negócio, outros.</t>
        </r>
      </text>
    </comment>
    <comment ref="M19" authorId="0">
      <text>
        <r>
          <rPr>
            <sz val="9"/>
            <color indexed="81"/>
            <rFont val="Tahoma"/>
            <family val="2"/>
          </rPr>
          <t>Informar como o sisterma é classificado em relação aos sub processos. Ex: Componente, Sub módulo, outros.</t>
        </r>
      </text>
    </comment>
    <comment ref="A23" authorId="0">
      <text>
        <r>
          <rPr>
            <b/>
            <sz val="9"/>
            <color indexed="81"/>
            <rFont val="Tahoma"/>
            <family val="2"/>
          </rPr>
          <t>profile:</t>
        </r>
        <r>
          <rPr>
            <sz val="9"/>
            <color indexed="81"/>
            <rFont val="Tahoma"/>
            <family val="2"/>
          </rPr>
          <t xml:space="preserve">
Insira nesta coluna o ID do requisito funcional utilizando o padrão RQIXXX, onde XXX é o identificador único do mesmo no projeto</t>
        </r>
      </text>
    </comment>
    <comment ref="B23" authorId="0">
      <text>
        <r>
          <rPr>
            <b/>
            <sz val="9"/>
            <color indexed="81"/>
            <rFont val="Tahoma"/>
            <family val="2"/>
          </rPr>
          <t>profile:</t>
        </r>
        <r>
          <rPr>
            <sz val="9"/>
            <color indexed="81"/>
            <rFont val="Tahoma"/>
            <family val="2"/>
          </rPr>
          <t xml:space="preserve">
Apresente nesta seção a descrição do requisito de integração</t>
        </r>
      </text>
    </comment>
    <comment ref="F23"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integração.</t>
        </r>
      </text>
    </comment>
    <comment ref="H23"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3"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integração deve ser igual a 100%.</t>
        </r>
      </text>
    </comment>
    <comment ref="J23"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integração.</t>
        </r>
      </text>
    </comment>
    <comment ref="L23" authorId="0">
      <text>
        <r>
          <rPr>
            <sz val="9"/>
            <color indexed="81"/>
            <rFont val="Tahoma"/>
            <family val="2"/>
          </rPr>
          <t>Informar como o sisterma é classificado em relação aos processos. Ex: Módulo, Macro Requisito, Macro Funcionalidade, Frente de Negócio, outros.</t>
        </r>
      </text>
    </comment>
    <comment ref="M23" authorId="0">
      <text>
        <r>
          <rPr>
            <sz val="9"/>
            <color indexed="81"/>
            <rFont val="Tahoma"/>
            <family val="2"/>
          </rPr>
          <t>Informar como o sisterma é classificado em relação aos sub processos. Ex: Componente, Sub módulo, outros.</t>
        </r>
      </text>
    </comment>
  </commentList>
</comments>
</file>

<file path=xl/comments4.xml><?xml version="1.0" encoding="utf-8"?>
<comments xmlns="http://schemas.openxmlformats.org/spreadsheetml/2006/main">
  <authors>
    <author>Hildebrando Mangabeira</author>
  </authors>
  <commentList>
    <comment ref="B191" authorId="0">
      <text>
        <r>
          <rPr>
            <sz val="9"/>
            <color indexed="81"/>
            <rFont val="Tahoma"/>
            <family val="2"/>
          </rPr>
          <t>Descriçção do perfil e se é software Básico ou Aplicativo</t>
        </r>
      </text>
    </comment>
    <comment ref="H191" authorId="0">
      <text>
        <r>
          <rPr>
            <sz val="9"/>
            <color indexed="81"/>
            <rFont val="Tahoma"/>
            <family val="2"/>
          </rPr>
          <t>Produção - com ou sem alta disponibilidade, Homologação, Teste e/ou Desenvolvimento</t>
        </r>
      </text>
    </comment>
    <comment ref="I191" authorId="0">
      <text>
        <r>
          <rPr>
            <sz val="9"/>
            <color indexed="81"/>
            <rFont val="Tahoma"/>
            <family val="2"/>
          </rPr>
          <t>Exemplos: Pagamento único por Empresa/Servidor ou Pagamento por da Volumetria de Usuários/Registros</t>
        </r>
      </text>
    </comment>
    <comment ref="J191" authorId="0">
      <text>
        <r>
          <rPr>
            <sz val="9"/>
            <color indexed="81"/>
            <rFont val="Tahoma"/>
            <family val="2"/>
          </rPr>
          <t>Suite, Módulo, Add On, Add In, API Nativa ou API SDK</t>
        </r>
      </text>
    </comment>
    <comment ref="K191" authorId="0">
      <text>
        <r>
          <rPr>
            <sz val="9"/>
            <color indexed="81"/>
            <rFont val="Tahoma"/>
            <family val="2"/>
          </rPr>
          <t>Perpetuo, Aluguel ou Subscrição</t>
        </r>
      </text>
    </comment>
  </commentList>
</comments>
</file>

<file path=xl/comments5.xml><?xml version="1.0" encoding="utf-8"?>
<comments xmlns="http://schemas.openxmlformats.org/spreadsheetml/2006/main">
  <authors>
    <author>profile</author>
    <author>Hildebrando Mangabeira</author>
  </authors>
  <commentList>
    <comment ref="A7" authorId="0">
      <text>
        <r>
          <rPr>
            <b/>
            <sz val="9"/>
            <color indexed="81"/>
            <rFont val="Tahoma"/>
            <family val="2"/>
          </rPr>
          <t>profile:</t>
        </r>
        <r>
          <rPr>
            <sz val="9"/>
            <color indexed="81"/>
            <rFont val="Tahoma"/>
            <family val="2"/>
          </rPr>
          <t xml:space="preserve">
Insira nesta coluna o ID do requisito funcional utilizando o padrão RQFXXX, onde XXX é o identificador único do mesmo no projeto</t>
        </r>
      </text>
    </comment>
    <comment ref="B7" authorId="0">
      <text>
        <r>
          <rPr>
            <b/>
            <sz val="9"/>
            <color indexed="81"/>
            <rFont val="Tahoma"/>
            <family val="2"/>
          </rPr>
          <t>profile:</t>
        </r>
        <r>
          <rPr>
            <sz val="9"/>
            <color indexed="81"/>
            <rFont val="Tahoma"/>
            <family val="2"/>
          </rPr>
          <t xml:space="preserve">
Apresente nesta seção a descrição do requisito funcional.
Requitos funcionais descrevem as ações que um sistema deve ser capaz de realizar.
Exemplos: 
-O sistema deve ser capaz de emitir relatório de clientes inadimplentes.
-O sistema deve permitir a alteração de endereço do cliente.</t>
        </r>
      </text>
    </comment>
    <comment ref="F7"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funcionais.</t>
        </r>
      </text>
    </comment>
    <comment ref="H7"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7"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funcionais deve ser igual a 100%.</t>
        </r>
      </text>
    </comment>
    <comment ref="J7" authorId="0">
      <text>
        <r>
          <rPr>
            <b/>
            <sz val="9"/>
            <color indexed="81"/>
            <rFont val="Tahoma"/>
            <family val="2"/>
          </rPr>
          <t>profile:</t>
        </r>
        <r>
          <rPr>
            <sz val="9"/>
            <color indexed="81"/>
            <rFont val="Tahoma"/>
            <family val="2"/>
          </rPr>
          <t xml:space="preserve">
Nesta coluna o fornecedor pode incluir a justificativa sobre o atendimento e nível de customização da solução em relação aos requisitos funcionais.</t>
        </r>
      </text>
    </comment>
    <comment ref="L7" authorId="0">
      <text>
        <r>
          <rPr>
            <sz val="9"/>
            <color indexed="81"/>
            <rFont val="Tahoma"/>
            <family val="2"/>
          </rPr>
          <t>Informar como o sisterma é classificado em relação aos processos. Ex: Módulo, Macro Requisito, Macro Funcionalidade, Frente de Negócio, outros.</t>
        </r>
      </text>
    </comment>
    <comment ref="M7" authorId="0">
      <text>
        <r>
          <rPr>
            <sz val="9"/>
            <color indexed="81"/>
            <rFont val="Tahoma"/>
            <family val="2"/>
          </rPr>
          <t>Informar como o sisterma é classificado em relação aos sub processos. Ex: Componente, Sub módulo, outros.</t>
        </r>
      </text>
    </comment>
    <comment ref="A11" authorId="0">
      <text>
        <r>
          <rPr>
            <b/>
            <sz val="9"/>
            <color indexed="81"/>
            <rFont val="Tahoma"/>
            <family val="2"/>
          </rPr>
          <t>profile:</t>
        </r>
        <r>
          <rPr>
            <sz val="9"/>
            <color indexed="81"/>
            <rFont val="Tahoma"/>
            <family val="2"/>
          </rPr>
          <t xml:space="preserve">
Insira nesta coluna o ID do requisito funcional utilizando o padrão RQNFXXX, onde XXX é o identificador único do mesmo no projeto</t>
        </r>
      </text>
    </comment>
    <comment ref="B11" authorId="0">
      <text>
        <r>
          <rPr>
            <b/>
            <sz val="9"/>
            <color indexed="81"/>
            <rFont val="Tahoma"/>
            <family val="2"/>
          </rPr>
          <t>profile:</t>
        </r>
        <r>
          <rPr>
            <sz val="9"/>
            <color indexed="81"/>
            <rFont val="Tahoma"/>
            <family val="2"/>
          </rPr>
          <t xml:space="preserve">
Apresente nesta seção a descrição do requisito não-funcional.
Requitos não funcionais são relacionados ao uso da aplicação em termos de desempenho, usabilidade, confiabilidade, segurança, disponibilidade, manutenibilidade e tecnologias envolvidas.</t>
        </r>
      </text>
    </comment>
    <comment ref="F11"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não-funcionais.</t>
        </r>
      </text>
    </comment>
    <comment ref="H11"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1"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não-funcionais deve ser igual a 100%.</t>
        </r>
      </text>
    </comment>
    <comment ref="J11"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não-funcionais.</t>
        </r>
      </text>
    </comment>
    <comment ref="L11" authorId="0">
      <text>
        <r>
          <rPr>
            <sz val="9"/>
            <color indexed="81"/>
            <rFont val="Tahoma"/>
            <family val="2"/>
          </rPr>
          <t>Informar como o sisterma é classificado em relação aos processos. Ex: Módulo, Macro Requisito, Macro Funcionalidade, Frente de Negócio, outros.</t>
        </r>
      </text>
    </comment>
    <comment ref="M11" authorId="0">
      <text>
        <r>
          <rPr>
            <sz val="9"/>
            <color indexed="81"/>
            <rFont val="Tahoma"/>
            <family val="2"/>
          </rPr>
          <t>Informar como o sisterma é classificado em relação aos sub processos. Ex: Componente, Sub módulo, outros.</t>
        </r>
      </text>
    </comment>
    <comment ref="A15" authorId="0">
      <text>
        <r>
          <rPr>
            <b/>
            <sz val="9"/>
            <color indexed="81"/>
            <rFont val="Tahoma"/>
            <family val="2"/>
          </rPr>
          <t>profile:</t>
        </r>
        <r>
          <rPr>
            <sz val="9"/>
            <color indexed="81"/>
            <rFont val="Tahoma"/>
            <family val="2"/>
          </rPr>
          <t xml:space="preserve">
Insira nesta coluna o ID do requisito de segurança da informação utilizando o padrão RQSXXX, onde XXX é o identificador único do mesmo no projeto</t>
        </r>
      </text>
    </comment>
    <comment ref="B15" authorId="0">
      <text>
        <r>
          <rPr>
            <b/>
            <sz val="9"/>
            <color indexed="81"/>
            <rFont val="Tahoma"/>
            <family val="2"/>
          </rPr>
          <t>profile:</t>
        </r>
        <r>
          <rPr>
            <sz val="9"/>
            <color indexed="81"/>
            <rFont val="Tahoma"/>
            <family val="2"/>
          </rPr>
          <t xml:space="preserve">
Apresente nesta seção a descrição do requisito de segurança da informação</t>
        </r>
      </text>
    </comment>
    <comment ref="F15"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segurança da informação.</t>
        </r>
      </text>
    </comment>
    <comment ref="H15"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5"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segurança da informação deve ser igual a 100%.</t>
        </r>
      </text>
    </comment>
    <comment ref="J15"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segurança da informação.</t>
        </r>
      </text>
    </comment>
    <comment ref="L15" authorId="0">
      <text>
        <r>
          <rPr>
            <sz val="9"/>
            <color indexed="81"/>
            <rFont val="Tahoma"/>
            <family val="2"/>
          </rPr>
          <t>Informar como o sisterma é classificado em relação aos processos. Ex: Módulo, Macro Requisito, Macro Funcionalidade, Frente de Negócio, outros.</t>
        </r>
      </text>
    </comment>
    <comment ref="M15" authorId="0">
      <text>
        <r>
          <rPr>
            <sz val="9"/>
            <color indexed="81"/>
            <rFont val="Tahoma"/>
            <family val="2"/>
          </rPr>
          <t>Informar como o sisterma é classificado em relação aos sub processos. Ex: Componente, Sub módulo, outros.</t>
        </r>
      </text>
    </comment>
    <comment ref="A19" authorId="0">
      <text>
        <r>
          <rPr>
            <b/>
            <sz val="9"/>
            <color indexed="81"/>
            <rFont val="Tahoma"/>
            <family val="2"/>
          </rPr>
          <t>profile:</t>
        </r>
        <r>
          <rPr>
            <sz val="9"/>
            <color indexed="81"/>
            <rFont val="Tahoma"/>
            <family val="2"/>
          </rPr>
          <t xml:space="preserve">
Insira nesta coluna o ID do requisito funcional utilizando o padrão RQMCFXXX, onde XXX é o identificador único do mesmo no projeto</t>
        </r>
      </text>
    </comment>
    <comment ref="B19" authorId="0">
      <text>
        <r>
          <rPr>
            <b/>
            <sz val="9"/>
            <color indexed="81"/>
            <rFont val="Tahoma"/>
            <family val="2"/>
          </rPr>
          <t>profile:</t>
        </r>
        <r>
          <rPr>
            <sz val="9"/>
            <color indexed="81"/>
            <rFont val="Tahoma"/>
            <family val="2"/>
          </rPr>
          <t xml:space="preserve">
Apresente nesta seção a descrição do requisito de monitoração e controle.</t>
        </r>
      </text>
    </comment>
    <comment ref="F19"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monitoração e controle.</t>
        </r>
      </text>
    </comment>
    <comment ref="H19"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9"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monitoração e controle deve ser igual a 100%.</t>
        </r>
      </text>
    </comment>
    <comment ref="J19"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monitoração e controle.</t>
        </r>
      </text>
    </comment>
    <comment ref="L19" authorId="0">
      <text>
        <r>
          <rPr>
            <sz val="9"/>
            <color indexed="81"/>
            <rFont val="Tahoma"/>
            <family val="2"/>
          </rPr>
          <t>Informar como o sisterma é classificado em relação aos processos. Ex: Módulo, Macro Requisito, Macro Funcionalidade, Frente de Negócio, outros.</t>
        </r>
      </text>
    </comment>
    <comment ref="M19" authorId="0">
      <text>
        <r>
          <rPr>
            <sz val="9"/>
            <color indexed="81"/>
            <rFont val="Tahoma"/>
            <family val="2"/>
          </rPr>
          <t>Informar como o sisterma é classificado em relação aos sub processos. Ex: Componente, Sub módulo, outros.</t>
        </r>
      </text>
    </comment>
    <comment ref="A23" authorId="0">
      <text>
        <r>
          <rPr>
            <b/>
            <sz val="9"/>
            <color indexed="81"/>
            <rFont val="Tahoma"/>
            <family val="2"/>
          </rPr>
          <t>profile:</t>
        </r>
        <r>
          <rPr>
            <sz val="9"/>
            <color indexed="81"/>
            <rFont val="Tahoma"/>
            <family val="2"/>
          </rPr>
          <t xml:space="preserve">
Insira nesta coluna o ID do requisito funcional utilizando o padrão RQIXXX, onde XXX é o identificador único do mesmo no projeto</t>
        </r>
      </text>
    </comment>
    <comment ref="B23" authorId="0">
      <text>
        <r>
          <rPr>
            <b/>
            <sz val="9"/>
            <color indexed="81"/>
            <rFont val="Tahoma"/>
            <family val="2"/>
          </rPr>
          <t>profile:</t>
        </r>
        <r>
          <rPr>
            <sz val="9"/>
            <color indexed="81"/>
            <rFont val="Tahoma"/>
            <family val="2"/>
          </rPr>
          <t xml:space="preserve">
Apresente nesta seção a descrição do requisito de integração</t>
        </r>
      </text>
    </comment>
    <comment ref="F23"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integração.</t>
        </r>
      </text>
    </comment>
    <comment ref="H23"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3"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integração deve ser igual a 100%.</t>
        </r>
      </text>
    </comment>
    <comment ref="J23"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integração.</t>
        </r>
      </text>
    </comment>
    <comment ref="L23" authorId="0">
      <text>
        <r>
          <rPr>
            <sz val="9"/>
            <color indexed="81"/>
            <rFont val="Tahoma"/>
            <family val="2"/>
          </rPr>
          <t>Informar como o sisterma é classificado em relação aos processos. Ex: Módulo, Macro Requisito, Macro Funcionalidade, Frente de Negócio, outros.</t>
        </r>
      </text>
    </comment>
    <comment ref="M23" authorId="0">
      <text>
        <r>
          <rPr>
            <sz val="9"/>
            <color indexed="81"/>
            <rFont val="Tahoma"/>
            <family val="2"/>
          </rPr>
          <t>Informar como o sisterma é classificado em relação aos sub processos. Ex: Componente, Sub módulo, outros.</t>
        </r>
      </text>
    </comment>
  </commentList>
</comments>
</file>

<file path=xl/comments6.xml><?xml version="1.0" encoding="utf-8"?>
<comments xmlns="http://schemas.openxmlformats.org/spreadsheetml/2006/main">
  <authors>
    <author>Hildebrando Mangabeira</author>
  </authors>
  <commentList>
    <comment ref="B191" authorId="0">
      <text>
        <r>
          <rPr>
            <sz val="9"/>
            <color indexed="81"/>
            <rFont val="Tahoma"/>
            <family val="2"/>
          </rPr>
          <t>Descriçção do perfil e se é software Básico ou Aplicativo</t>
        </r>
      </text>
    </comment>
    <comment ref="H191" authorId="0">
      <text>
        <r>
          <rPr>
            <sz val="9"/>
            <color indexed="81"/>
            <rFont val="Tahoma"/>
            <family val="2"/>
          </rPr>
          <t>Produção - com ou sem alta disponibilidade, Homologação, Teste e/ou Desenvolvimento</t>
        </r>
      </text>
    </comment>
    <comment ref="I191" authorId="0">
      <text>
        <r>
          <rPr>
            <sz val="9"/>
            <color indexed="81"/>
            <rFont val="Tahoma"/>
            <family val="2"/>
          </rPr>
          <t>Exemplos: Pagamento único por Empresa/Servidor ou Pagamento por da Volumetria de Usuários/Registros</t>
        </r>
      </text>
    </comment>
    <comment ref="J191" authorId="0">
      <text>
        <r>
          <rPr>
            <sz val="9"/>
            <color indexed="81"/>
            <rFont val="Tahoma"/>
            <family val="2"/>
          </rPr>
          <t>Suite, Módulo, Add On, Add In, API Nativa ou API SDK</t>
        </r>
      </text>
    </comment>
    <comment ref="K191" authorId="0">
      <text>
        <r>
          <rPr>
            <sz val="9"/>
            <color indexed="81"/>
            <rFont val="Tahoma"/>
            <family val="2"/>
          </rPr>
          <t>Perpetuo, Aluguel ou Subscrição</t>
        </r>
      </text>
    </comment>
  </commentList>
</comments>
</file>

<file path=xl/comments7.xml><?xml version="1.0" encoding="utf-8"?>
<comments xmlns="http://schemas.openxmlformats.org/spreadsheetml/2006/main">
  <authors>
    <author>profile</author>
    <author>Hildebrando Mangabeira</author>
  </authors>
  <commentList>
    <comment ref="A7" authorId="0">
      <text>
        <r>
          <rPr>
            <b/>
            <sz val="9"/>
            <color indexed="81"/>
            <rFont val="Tahoma"/>
            <family val="2"/>
          </rPr>
          <t>profile:</t>
        </r>
        <r>
          <rPr>
            <sz val="9"/>
            <color indexed="81"/>
            <rFont val="Tahoma"/>
            <family val="2"/>
          </rPr>
          <t xml:space="preserve">
Insira nesta coluna o ID do requisito funcional utilizando o padrão RQFXXX, onde XXX é o identificador único do mesmo no projeto</t>
        </r>
      </text>
    </comment>
    <comment ref="B7" authorId="0">
      <text>
        <r>
          <rPr>
            <b/>
            <sz val="9"/>
            <color indexed="81"/>
            <rFont val="Tahoma"/>
            <family val="2"/>
          </rPr>
          <t>profile:</t>
        </r>
        <r>
          <rPr>
            <sz val="9"/>
            <color indexed="81"/>
            <rFont val="Tahoma"/>
            <family val="2"/>
          </rPr>
          <t xml:space="preserve">
Apresente nesta seção a descrição do requisito funcional.
Requitos funcionais descrevem as ações que um sistema deve ser capaz de realizar.
Exemplos: 
-O sistema deve ser capaz de emitir relatório de clientes inadimplentes.
-O sistema deve permitir a alteração de endereço do cliente.</t>
        </r>
      </text>
    </comment>
    <comment ref="F7"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funcionais.</t>
        </r>
      </text>
    </comment>
    <comment ref="H7"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7"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funcionais deve ser igual a 100%.</t>
        </r>
      </text>
    </comment>
    <comment ref="J7" authorId="0">
      <text>
        <r>
          <rPr>
            <b/>
            <sz val="9"/>
            <color indexed="81"/>
            <rFont val="Tahoma"/>
            <family val="2"/>
          </rPr>
          <t>profile:</t>
        </r>
        <r>
          <rPr>
            <sz val="9"/>
            <color indexed="81"/>
            <rFont val="Tahoma"/>
            <family val="2"/>
          </rPr>
          <t xml:space="preserve">
Nesta coluna o fornecedor pode incluir a justificativa sobre o atendimento e nível de customização da solução em relação aos requisitos funcionais.</t>
        </r>
      </text>
    </comment>
    <comment ref="L7" authorId="0">
      <text>
        <r>
          <rPr>
            <sz val="9"/>
            <color indexed="81"/>
            <rFont val="Tahoma"/>
            <family val="2"/>
          </rPr>
          <t>Informar como o sisterma é classificado em relação aos processos. Ex: Módulo, Macro Requisito, Macro Funcionalidade, Frente de Negócio, outros.</t>
        </r>
      </text>
    </comment>
    <comment ref="M7" authorId="0">
      <text>
        <r>
          <rPr>
            <sz val="9"/>
            <color indexed="81"/>
            <rFont val="Tahoma"/>
            <family val="2"/>
          </rPr>
          <t>Informar como o sisterma é classificado em relação aos sub processos. Ex: Componente, Sub módulo, outros.</t>
        </r>
      </text>
    </comment>
    <comment ref="A11" authorId="0">
      <text>
        <r>
          <rPr>
            <b/>
            <sz val="9"/>
            <color indexed="81"/>
            <rFont val="Tahoma"/>
            <family val="2"/>
          </rPr>
          <t>profile:</t>
        </r>
        <r>
          <rPr>
            <sz val="9"/>
            <color indexed="81"/>
            <rFont val="Tahoma"/>
            <family val="2"/>
          </rPr>
          <t xml:space="preserve">
Insira nesta coluna o ID do requisito funcional utilizando o padrão RQNFXXX, onde XXX é o identificador único do mesmo no projeto</t>
        </r>
      </text>
    </comment>
    <comment ref="B11" authorId="0">
      <text>
        <r>
          <rPr>
            <b/>
            <sz val="9"/>
            <color indexed="81"/>
            <rFont val="Tahoma"/>
            <family val="2"/>
          </rPr>
          <t>profile:</t>
        </r>
        <r>
          <rPr>
            <sz val="9"/>
            <color indexed="81"/>
            <rFont val="Tahoma"/>
            <family val="2"/>
          </rPr>
          <t xml:space="preserve">
Apresente nesta seção a descrição do requisito não-funcional.
Requitos não funcionais são relacionados ao uso da aplicação em termos de desempenho, usabilidade, confiabilidade, segurança, disponibilidade, manutenibilidade e tecnologias envolvidas.</t>
        </r>
      </text>
    </comment>
    <comment ref="F11"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não-funcionais.</t>
        </r>
      </text>
    </comment>
    <comment ref="H11"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1"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não-funcionais deve ser igual a 100%.</t>
        </r>
      </text>
    </comment>
    <comment ref="J11"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não-funcionais.</t>
        </r>
      </text>
    </comment>
    <comment ref="L11" authorId="0">
      <text>
        <r>
          <rPr>
            <sz val="9"/>
            <color indexed="81"/>
            <rFont val="Tahoma"/>
            <family val="2"/>
          </rPr>
          <t>Informar como o sisterma é classificado em relação aos processos. Ex: Módulo, Macro Requisito, Macro Funcionalidade, Frente de Negócio, outros.</t>
        </r>
      </text>
    </comment>
    <comment ref="M11" authorId="0">
      <text>
        <r>
          <rPr>
            <sz val="9"/>
            <color indexed="81"/>
            <rFont val="Tahoma"/>
            <family val="2"/>
          </rPr>
          <t>Informar como o sisterma é classificado em relação aos sub processos. Ex: Componente, Sub módulo, outros.</t>
        </r>
      </text>
    </comment>
    <comment ref="A15" authorId="0">
      <text>
        <r>
          <rPr>
            <b/>
            <sz val="9"/>
            <color indexed="81"/>
            <rFont val="Tahoma"/>
            <family val="2"/>
          </rPr>
          <t>profile:</t>
        </r>
        <r>
          <rPr>
            <sz val="9"/>
            <color indexed="81"/>
            <rFont val="Tahoma"/>
            <family val="2"/>
          </rPr>
          <t xml:space="preserve">
Insira nesta coluna o ID do requisito de segurança da informação utilizando o padrão RQSXXX, onde XXX é o identificador único do mesmo no projeto</t>
        </r>
      </text>
    </comment>
    <comment ref="B15" authorId="0">
      <text>
        <r>
          <rPr>
            <b/>
            <sz val="9"/>
            <color indexed="81"/>
            <rFont val="Tahoma"/>
            <family val="2"/>
          </rPr>
          <t>profile:</t>
        </r>
        <r>
          <rPr>
            <sz val="9"/>
            <color indexed="81"/>
            <rFont val="Tahoma"/>
            <family val="2"/>
          </rPr>
          <t xml:space="preserve">
Apresente nesta seção a descrição do requisito de segurança da informação</t>
        </r>
      </text>
    </comment>
    <comment ref="F15"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segurança da informação.</t>
        </r>
      </text>
    </comment>
    <comment ref="H15"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5"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segurança da informação deve ser igual a 100%.</t>
        </r>
      </text>
    </comment>
    <comment ref="J15"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segurança da informação.</t>
        </r>
      </text>
    </comment>
    <comment ref="L15" authorId="0">
      <text>
        <r>
          <rPr>
            <sz val="9"/>
            <color indexed="81"/>
            <rFont val="Tahoma"/>
            <family val="2"/>
          </rPr>
          <t>Informar como o sisterma é classificado em relação aos processos. Ex: Módulo, Macro Requisito, Macro Funcionalidade, Frente de Negócio, outros.</t>
        </r>
      </text>
    </comment>
    <comment ref="M15" authorId="0">
      <text>
        <r>
          <rPr>
            <sz val="9"/>
            <color indexed="81"/>
            <rFont val="Tahoma"/>
            <family val="2"/>
          </rPr>
          <t>Informar como o sisterma é classificado em relação aos sub processos. Ex: Componente, Sub módulo, outros.</t>
        </r>
      </text>
    </comment>
    <comment ref="A19" authorId="0">
      <text>
        <r>
          <rPr>
            <b/>
            <sz val="9"/>
            <color indexed="81"/>
            <rFont val="Tahoma"/>
            <family val="2"/>
          </rPr>
          <t>profile:</t>
        </r>
        <r>
          <rPr>
            <sz val="9"/>
            <color indexed="81"/>
            <rFont val="Tahoma"/>
            <family val="2"/>
          </rPr>
          <t xml:space="preserve">
Insira nesta coluna o ID do requisito funcional utilizando o padrão RQMCFXXX, onde XXX é o identificador único do mesmo no projeto</t>
        </r>
      </text>
    </comment>
    <comment ref="B19" authorId="0">
      <text>
        <r>
          <rPr>
            <b/>
            <sz val="9"/>
            <color indexed="81"/>
            <rFont val="Tahoma"/>
            <family val="2"/>
          </rPr>
          <t>profile:</t>
        </r>
        <r>
          <rPr>
            <sz val="9"/>
            <color indexed="81"/>
            <rFont val="Tahoma"/>
            <family val="2"/>
          </rPr>
          <t xml:space="preserve">
Apresente nesta seção a descrição do requisito de monitoração e controle.</t>
        </r>
      </text>
    </comment>
    <comment ref="F19"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monitoração e controle.</t>
        </r>
      </text>
    </comment>
    <comment ref="H19"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9"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monitoração e controle deve ser igual a 100%.</t>
        </r>
      </text>
    </comment>
    <comment ref="J19"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monitoração e controle.</t>
        </r>
      </text>
    </comment>
    <comment ref="L19" authorId="0">
      <text>
        <r>
          <rPr>
            <sz val="9"/>
            <color indexed="81"/>
            <rFont val="Tahoma"/>
            <family val="2"/>
          </rPr>
          <t>Informar como o sisterma é classificado em relação aos processos. Ex: Módulo, Macro Requisito, Macro Funcionalidade, Frente de Negócio, outros.</t>
        </r>
      </text>
    </comment>
    <comment ref="M19" authorId="0">
      <text>
        <r>
          <rPr>
            <sz val="9"/>
            <color indexed="81"/>
            <rFont val="Tahoma"/>
            <family val="2"/>
          </rPr>
          <t>Informar como o sisterma é classificado em relação aos sub processos. Ex: Componente, Sub módulo, outros.</t>
        </r>
      </text>
    </comment>
    <comment ref="A23" authorId="0">
      <text>
        <r>
          <rPr>
            <b/>
            <sz val="9"/>
            <color indexed="81"/>
            <rFont val="Tahoma"/>
            <family val="2"/>
          </rPr>
          <t>profile:</t>
        </r>
        <r>
          <rPr>
            <sz val="9"/>
            <color indexed="81"/>
            <rFont val="Tahoma"/>
            <family val="2"/>
          </rPr>
          <t xml:space="preserve">
Insira nesta coluna o ID do requisito funcional utilizando o padrão RQIXXX, onde XXX é o identificador único do mesmo no projeto</t>
        </r>
      </text>
    </comment>
    <comment ref="B23" authorId="0">
      <text>
        <r>
          <rPr>
            <b/>
            <sz val="9"/>
            <color indexed="81"/>
            <rFont val="Tahoma"/>
            <family val="2"/>
          </rPr>
          <t>profile:</t>
        </r>
        <r>
          <rPr>
            <sz val="9"/>
            <color indexed="81"/>
            <rFont val="Tahoma"/>
            <family val="2"/>
          </rPr>
          <t xml:space="preserve">
Apresente nesta seção a descrição do requisito de integração</t>
        </r>
      </text>
    </comment>
    <comment ref="F23"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integração.</t>
        </r>
      </text>
    </comment>
    <comment ref="H23"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3"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integração deve ser igual a 100%.</t>
        </r>
      </text>
    </comment>
    <comment ref="J23"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integração.</t>
        </r>
      </text>
    </comment>
    <comment ref="L23" authorId="0">
      <text>
        <r>
          <rPr>
            <sz val="9"/>
            <color indexed="81"/>
            <rFont val="Tahoma"/>
            <family val="2"/>
          </rPr>
          <t>Informar como o sisterma é classificado em relação aos processos. Ex: Módulo, Macro Requisito, Macro Funcionalidade, Frente de Negócio, outros.</t>
        </r>
      </text>
    </comment>
    <comment ref="M23" authorId="0">
      <text>
        <r>
          <rPr>
            <sz val="9"/>
            <color indexed="81"/>
            <rFont val="Tahoma"/>
            <family val="2"/>
          </rPr>
          <t>Informar como o sisterma é classificado em relação aos sub processos. Ex: Componente, Sub módulo, outros.</t>
        </r>
      </text>
    </comment>
  </commentList>
</comments>
</file>

<file path=xl/comments8.xml><?xml version="1.0" encoding="utf-8"?>
<comments xmlns="http://schemas.openxmlformats.org/spreadsheetml/2006/main">
  <authors>
    <author>Hildebrando Mangabeira</author>
  </authors>
  <commentList>
    <comment ref="B191" authorId="0">
      <text>
        <r>
          <rPr>
            <sz val="9"/>
            <color indexed="81"/>
            <rFont val="Tahoma"/>
            <family val="2"/>
          </rPr>
          <t>Descriçção do perfil e se é software Básico ou Aplicativo</t>
        </r>
      </text>
    </comment>
    <comment ref="H191" authorId="0">
      <text>
        <r>
          <rPr>
            <sz val="9"/>
            <color indexed="81"/>
            <rFont val="Tahoma"/>
            <family val="2"/>
          </rPr>
          <t>Produção - com ou sem alta disponibilidade, Homologação, Teste e/ou Desenvolvimento</t>
        </r>
      </text>
    </comment>
    <comment ref="I191" authorId="0">
      <text>
        <r>
          <rPr>
            <sz val="9"/>
            <color indexed="81"/>
            <rFont val="Tahoma"/>
            <family val="2"/>
          </rPr>
          <t>Exemplos: Pagamento único por Empresa/Servidor ou Pagamento por da Volumetria de Usuários/Registros</t>
        </r>
      </text>
    </comment>
    <comment ref="J191" authorId="0">
      <text>
        <r>
          <rPr>
            <sz val="9"/>
            <color indexed="81"/>
            <rFont val="Tahoma"/>
            <family val="2"/>
          </rPr>
          <t>Suite, Módulo, Add On, Add In, API Nativa ou API SDK</t>
        </r>
      </text>
    </comment>
    <comment ref="K191" authorId="0">
      <text>
        <r>
          <rPr>
            <sz val="9"/>
            <color indexed="81"/>
            <rFont val="Tahoma"/>
            <family val="2"/>
          </rPr>
          <t>Perpetuo, Aluguel ou Subscrição</t>
        </r>
      </text>
    </comment>
  </commentList>
</comments>
</file>

<file path=xl/comments9.xml><?xml version="1.0" encoding="utf-8"?>
<comments xmlns="http://schemas.openxmlformats.org/spreadsheetml/2006/main">
  <authors>
    <author>profile</author>
    <author>Hildebrando Mangabeira</author>
  </authors>
  <commentList>
    <comment ref="A7" authorId="0">
      <text>
        <r>
          <rPr>
            <b/>
            <sz val="9"/>
            <color indexed="81"/>
            <rFont val="Tahoma"/>
            <family val="2"/>
          </rPr>
          <t>profile:</t>
        </r>
        <r>
          <rPr>
            <sz val="9"/>
            <color indexed="81"/>
            <rFont val="Tahoma"/>
            <family val="2"/>
          </rPr>
          <t xml:space="preserve">
Insira nesta coluna o ID do requisito funcional utilizando o padrão RQFXXX, onde XXX é o identificador único do mesmo no projeto</t>
        </r>
      </text>
    </comment>
    <comment ref="B7" authorId="0">
      <text>
        <r>
          <rPr>
            <b/>
            <sz val="9"/>
            <color indexed="81"/>
            <rFont val="Tahoma"/>
            <family val="2"/>
          </rPr>
          <t>profile:</t>
        </r>
        <r>
          <rPr>
            <sz val="9"/>
            <color indexed="81"/>
            <rFont val="Tahoma"/>
            <family val="2"/>
          </rPr>
          <t xml:space="preserve">
Apresente nesta seção a descrição do requisito funcional.
Requitos funcionais descrevem as ações que um sistema deve ser capaz de realizar.
Exemplos: 
-O sistema deve ser capaz de emitir relatório de clientes inadimplentes.
-O sistema deve permitir a alteração de endereço do cliente.</t>
        </r>
      </text>
    </comment>
    <comment ref="F7"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funcionais.</t>
        </r>
      </text>
    </comment>
    <comment ref="H7"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7"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funcionais deve ser igual a 100%.</t>
        </r>
      </text>
    </comment>
    <comment ref="J7" authorId="0">
      <text>
        <r>
          <rPr>
            <b/>
            <sz val="9"/>
            <color indexed="81"/>
            <rFont val="Tahoma"/>
            <family val="2"/>
          </rPr>
          <t>profile:</t>
        </r>
        <r>
          <rPr>
            <sz val="9"/>
            <color indexed="81"/>
            <rFont val="Tahoma"/>
            <family val="2"/>
          </rPr>
          <t xml:space="preserve">
Nesta coluna o fornecedor pode incluir a justificativa sobre o atendimento e nível de customização da solução em relação aos requisitos funcionais.</t>
        </r>
      </text>
    </comment>
    <comment ref="L7" authorId="0">
      <text>
        <r>
          <rPr>
            <sz val="9"/>
            <color indexed="81"/>
            <rFont val="Tahoma"/>
            <family val="2"/>
          </rPr>
          <t>Informar como o sisterma é classificado em relação aos processos. Ex: Módulo, Macro Requisito, Macro Funcionalidade, Frente de Negócio, outros.</t>
        </r>
      </text>
    </comment>
    <comment ref="M7" authorId="0">
      <text>
        <r>
          <rPr>
            <sz val="9"/>
            <color indexed="81"/>
            <rFont val="Tahoma"/>
            <family val="2"/>
          </rPr>
          <t>Informar como o sisterma é classificado em relação aos sub processos. Ex: Componente, Sub módulo, outros.</t>
        </r>
      </text>
    </comment>
    <comment ref="A11" authorId="0">
      <text>
        <r>
          <rPr>
            <b/>
            <sz val="9"/>
            <color indexed="81"/>
            <rFont val="Tahoma"/>
            <family val="2"/>
          </rPr>
          <t>profile:</t>
        </r>
        <r>
          <rPr>
            <sz val="9"/>
            <color indexed="81"/>
            <rFont val="Tahoma"/>
            <family val="2"/>
          </rPr>
          <t xml:space="preserve">
Insira nesta coluna o ID do requisito funcional utilizando o padrão RQNFXXX, onde XXX é o identificador único do mesmo no projeto</t>
        </r>
      </text>
    </comment>
    <comment ref="B11" authorId="0">
      <text>
        <r>
          <rPr>
            <b/>
            <sz val="9"/>
            <color indexed="81"/>
            <rFont val="Tahoma"/>
            <family val="2"/>
          </rPr>
          <t>profile:</t>
        </r>
        <r>
          <rPr>
            <sz val="9"/>
            <color indexed="81"/>
            <rFont val="Tahoma"/>
            <family val="2"/>
          </rPr>
          <t xml:space="preserve">
Apresente nesta seção a descrição do requisito não-funcional.
Requitos não funcionais são relacionados ao uso da aplicação em termos de desempenho, usabilidade, confiabilidade, segurança, disponibilidade, manutenibilidade e tecnologias envolvidas.</t>
        </r>
      </text>
    </comment>
    <comment ref="F11"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não-funcionais.</t>
        </r>
      </text>
    </comment>
    <comment ref="H11"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1"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não-funcionais deve ser igual a 100%.</t>
        </r>
      </text>
    </comment>
    <comment ref="J11"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não-funcionais.</t>
        </r>
      </text>
    </comment>
    <comment ref="L11" authorId="0">
      <text>
        <r>
          <rPr>
            <sz val="9"/>
            <color indexed="81"/>
            <rFont val="Tahoma"/>
            <family val="2"/>
          </rPr>
          <t>Informar como o sisterma é classificado em relação aos processos. Ex: Módulo, Macro Requisito, Macro Funcionalidade, Frente de Negócio, outros.</t>
        </r>
      </text>
    </comment>
    <comment ref="M11" authorId="0">
      <text>
        <r>
          <rPr>
            <sz val="9"/>
            <color indexed="81"/>
            <rFont val="Tahoma"/>
            <family val="2"/>
          </rPr>
          <t>Informar como o sisterma é classificado em relação aos sub processos. Ex: Componente, Sub módulo, outros.</t>
        </r>
      </text>
    </comment>
    <comment ref="A15" authorId="0">
      <text>
        <r>
          <rPr>
            <b/>
            <sz val="9"/>
            <color indexed="81"/>
            <rFont val="Tahoma"/>
            <family val="2"/>
          </rPr>
          <t>profile:</t>
        </r>
        <r>
          <rPr>
            <sz val="9"/>
            <color indexed="81"/>
            <rFont val="Tahoma"/>
            <family val="2"/>
          </rPr>
          <t xml:space="preserve">
Insira nesta coluna o ID do requisito de segurança da informação utilizando o padrão RQSXXX, onde XXX é o identificador único do mesmo no projeto</t>
        </r>
      </text>
    </comment>
    <comment ref="B15" authorId="0">
      <text>
        <r>
          <rPr>
            <b/>
            <sz val="9"/>
            <color indexed="81"/>
            <rFont val="Tahoma"/>
            <family val="2"/>
          </rPr>
          <t>profile:</t>
        </r>
        <r>
          <rPr>
            <sz val="9"/>
            <color indexed="81"/>
            <rFont val="Tahoma"/>
            <family val="2"/>
          </rPr>
          <t xml:space="preserve">
Apresente nesta seção a descrição do requisito de segurança da informação</t>
        </r>
      </text>
    </comment>
    <comment ref="F15"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segurança da informação.</t>
        </r>
      </text>
    </comment>
    <comment ref="H15"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5"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segurança da informação deve ser igual a 100%.</t>
        </r>
      </text>
    </comment>
    <comment ref="J15"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segurança da informação.</t>
        </r>
      </text>
    </comment>
    <comment ref="L15" authorId="0">
      <text>
        <r>
          <rPr>
            <sz val="9"/>
            <color indexed="81"/>
            <rFont val="Tahoma"/>
            <family val="2"/>
          </rPr>
          <t>Informar como o sisterma é classificado em relação aos processos. Ex: Módulo, Macro Requisito, Macro Funcionalidade, Frente de Negócio, outros.</t>
        </r>
      </text>
    </comment>
    <comment ref="M15" authorId="0">
      <text>
        <r>
          <rPr>
            <sz val="9"/>
            <color indexed="81"/>
            <rFont val="Tahoma"/>
            <family val="2"/>
          </rPr>
          <t>Informar como o sisterma é classificado em relação aos sub processos. Ex: Componente, Sub módulo, outros.</t>
        </r>
      </text>
    </comment>
    <comment ref="A19" authorId="0">
      <text>
        <r>
          <rPr>
            <b/>
            <sz val="9"/>
            <color indexed="81"/>
            <rFont val="Tahoma"/>
            <family val="2"/>
          </rPr>
          <t>profile:</t>
        </r>
        <r>
          <rPr>
            <sz val="9"/>
            <color indexed="81"/>
            <rFont val="Tahoma"/>
            <family val="2"/>
          </rPr>
          <t xml:space="preserve">
Insira nesta coluna o ID do requisito funcional utilizando o padrão RQMCFXXX, onde XXX é o identificador único do mesmo no projeto</t>
        </r>
      </text>
    </comment>
    <comment ref="B19" authorId="0">
      <text>
        <r>
          <rPr>
            <b/>
            <sz val="9"/>
            <color indexed="81"/>
            <rFont val="Tahoma"/>
            <family val="2"/>
          </rPr>
          <t>profile:</t>
        </r>
        <r>
          <rPr>
            <sz val="9"/>
            <color indexed="81"/>
            <rFont val="Tahoma"/>
            <family val="2"/>
          </rPr>
          <t xml:space="preserve">
Apresente nesta seção a descrição do requisito de monitoração e controle.</t>
        </r>
      </text>
    </comment>
    <comment ref="F19"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monitoração e controle.</t>
        </r>
      </text>
    </comment>
    <comment ref="H19"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9"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monitoração e controle deve ser igual a 100%.</t>
        </r>
      </text>
    </comment>
    <comment ref="J19"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monitoração e controle.</t>
        </r>
      </text>
    </comment>
    <comment ref="L19" authorId="0">
      <text>
        <r>
          <rPr>
            <sz val="9"/>
            <color indexed="81"/>
            <rFont val="Tahoma"/>
            <family val="2"/>
          </rPr>
          <t>Informar como o sisterma é classificado em relação aos processos. Ex: Módulo, Macro Requisito, Macro Funcionalidade, Frente de Negócio, outros.</t>
        </r>
      </text>
    </comment>
    <comment ref="M19" authorId="0">
      <text>
        <r>
          <rPr>
            <sz val="9"/>
            <color indexed="81"/>
            <rFont val="Tahoma"/>
            <family val="2"/>
          </rPr>
          <t>Informar como o sisterma é classificado em relação aos sub processos. Ex: Componente, Sub módulo, outros.</t>
        </r>
      </text>
    </comment>
    <comment ref="A23" authorId="0">
      <text>
        <r>
          <rPr>
            <b/>
            <sz val="9"/>
            <color indexed="81"/>
            <rFont val="Tahoma"/>
            <family val="2"/>
          </rPr>
          <t>profile:</t>
        </r>
        <r>
          <rPr>
            <sz val="9"/>
            <color indexed="81"/>
            <rFont val="Tahoma"/>
            <family val="2"/>
          </rPr>
          <t xml:space="preserve">
Insira nesta coluna o ID do requisito funcional utilizando o padrão RQIXXX, onde XXX é o identificador único do mesmo no projeto</t>
        </r>
      </text>
    </comment>
    <comment ref="B23" authorId="0">
      <text>
        <r>
          <rPr>
            <b/>
            <sz val="9"/>
            <color indexed="81"/>
            <rFont val="Tahoma"/>
            <family val="2"/>
          </rPr>
          <t>profile:</t>
        </r>
        <r>
          <rPr>
            <sz val="9"/>
            <color indexed="81"/>
            <rFont val="Tahoma"/>
            <family val="2"/>
          </rPr>
          <t xml:space="preserve">
Apresente nesta seção a descrição do requisito de integração</t>
        </r>
      </text>
    </comment>
    <comment ref="F23"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integração.</t>
        </r>
      </text>
    </comment>
    <comment ref="H23"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3"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integração deve ser igual a 100%.</t>
        </r>
      </text>
    </comment>
    <comment ref="J23"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integração.</t>
        </r>
      </text>
    </comment>
    <comment ref="L23" authorId="0">
      <text>
        <r>
          <rPr>
            <sz val="9"/>
            <color indexed="81"/>
            <rFont val="Tahoma"/>
            <family val="2"/>
          </rPr>
          <t>Informar como o sisterma é classificado em relação aos processos. Ex: Módulo, Macro Requisito, Macro Funcionalidade, Frente de Negócio, outros.</t>
        </r>
      </text>
    </comment>
    <comment ref="M23" authorId="0">
      <text>
        <r>
          <rPr>
            <sz val="9"/>
            <color indexed="81"/>
            <rFont val="Tahoma"/>
            <family val="2"/>
          </rPr>
          <t>Informar como o sisterma é classificado em relação aos sub processos. Ex: Componente, Sub módulo, outros.</t>
        </r>
      </text>
    </comment>
  </commentList>
</comments>
</file>

<file path=xl/comments10.xml><?xml version="1.0" encoding="utf-8"?>
<comments xmlns="http://schemas.openxmlformats.org/spreadsheetml/2006/main">
  <authors>
    <author>Hildebrando Mangabeira</author>
  </authors>
  <commentList>
    <comment ref="B191" authorId="0">
      <text>
        <r>
          <rPr>
            <sz val="9"/>
            <color indexed="81"/>
            <rFont val="Tahoma"/>
            <family val="2"/>
          </rPr>
          <t>Descriçção do perfil e se é software Básico ou Aplicativo</t>
        </r>
      </text>
    </comment>
    <comment ref="H191" authorId="0">
      <text>
        <r>
          <rPr>
            <sz val="9"/>
            <color indexed="81"/>
            <rFont val="Tahoma"/>
            <family val="2"/>
          </rPr>
          <t>Produção - com ou sem alta disponibilidade, Homologação, Teste e/ou Desenvolvimento</t>
        </r>
      </text>
    </comment>
    <comment ref="I191" authorId="0">
      <text>
        <r>
          <rPr>
            <sz val="9"/>
            <color indexed="81"/>
            <rFont val="Tahoma"/>
            <family val="2"/>
          </rPr>
          <t>Exemplos: Pagamento único por Empresa/Servidor ou Pagamento por da Volumetria de Usuários/Registros</t>
        </r>
      </text>
    </comment>
    <comment ref="J191" authorId="0">
      <text>
        <r>
          <rPr>
            <sz val="9"/>
            <color indexed="81"/>
            <rFont val="Tahoma"/>
            <family val="2"/>
          </rPr>
          <t>Suite, Módulo, Add On, Add In, API Nativa ou API SDK</t>
        </r>
      </text>
    </comment>
    <comment ref="K191" authorId="0">
      <text>
        <r>
          <rPr>
            <sz val="9"/>
            <color indexed="81"/>
            <rFont val="Tahoma"/>
            <family val="2"/>
          </rPr>
          <t>Perpetuo, Aluguel ou Subscrição</t>
        </r>
      </text>
    </comment>
  </commentList>
</comments>
</file>

<file path=xl/comments11.xml><?xml version="1.0" encoding="utf-8"?>
<comments xmlns="http://schemas.openxmlformats.org/spreadsheetml/2006/main">
  <authors>
    <author>profile</author>
    <author>Hildebrando Mangabeira</author>
  </authors>
  <commentList>
    <comment ref="A7" authorId="0">
      <text>
        <r>
          <rPr>
            <b/>
            <sz val="9"/>
            <color indexed="81"/>
            <rFont val="Tahoma"/>
            <family val="2"/>
          </rPr>
          <t>profile:</t>
        </r>
        <r>
          <rPr>
            <sz val="9"/>
            <color indexed="81"/>
            <rFont val="Tahoma"/>
            <family val="2"/>
          </rPr>
          <t xml:space="preserve">
Insira nesta coluna o ID do requisito funcional utilizando o padrão RQFXXX, onde XXX é o identificador único do mesmo no projeto</t>
        </r>
      </text>
    </comment>
    <comment ref="B7" authorId="0">
      <text>
        <r>
          <rPr>
            <b/>
            <sz val="9"/>
            <color indexed="81"/>
            <rFont val="Tahoma"/>
            <family val="2"/>
          </rPr>
          <t>profile:</t>
        </r>
        <r>
          <rPr>
            <sz val="9"/>
            <color indexed="81"/>
            <rFont val="Tahoma"/>
            <family val="2"/>
          </rPr>
          <t xml:space="preserve">
Apresente nesta seção a descrição do requisito funcional.
Requitos funcionais descrevem as ações que um sistema deve ser capaz de realizar.
Exemplos: 
-O sistema deve ser capaz de emitir relatório de clientes inadimplentes.
-O sistema deve permitir a alteração de endereço do cliente.</t>
        </r>
      </text>
    </comment>
    <comment ref="F7"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funcionais.</t>
        </r>
      </text>
    </comment>
    <comment ref="H7"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7"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funcionais deve ser igual a 100%.</t>
        </r>
      </text>
    </comment>
    <comment ref="J7" authorId="0">
      <text>
        <r>
          <rPr>
            <b/>
            <sz val="9"/>
            <color indexed="81"/>
            <rFont val="Tahoma"/>
            <family val="2"/>
          </rPr>
          <t>profile:</t>
        </r>
        <r>
          <rPr>
            <sz val="9"/>
            <color indexed="81"/>
            <rFont val="Tahoma"/>
            <family val="2"/>
          </rPr>
          <t xml:space="preserve">
Nesta coluna o fornecedor pode incluir a justificativa sobre o atendimento e nível de customização da solução em relação aos requisitos funcionais.</t>
        </r>
      </text>
    </comment>
    <comment ref="L7" authorId="0">
      <text>
        <r>
          <rPr>
            <sz val="9"/>
            <color indexed="81"/>
            <rFont val="Tahoma"/>
            <family val="2"/>
          </rPr>
          <t>Informar como o sisterma é classificado em relação aos processos. Ex: Módulo, Macro Requisito, Macro Funcionalidade, Frente de Negócio, outros.</t>
        </r>
      </text>
    </comment>
    <comment ref="M7" authorId="0">
      <text>
        <r>
          <rPr>
            <sz val="9"/>
            <color indexed="81"/>
            <rFont val="Tahoma"/>
            <family val="2"/>
          </rPr>
          <t>Informar como o sisterma é classificado em relação aos sub processos. Ex: Componente, Sub módulo, outros.</t>
        </r>
      </text>
    </comment>
    <comment ref="A11" authorId="0">
      <text>
        <r>
          <rPr>
            <b/>
            <sz val="9"/>
            <color indexed="81"/>
            <rFont val="Tahoma"/>
            <family val="2"/>
          </rPr>
          <t>profile:</t>
        </r>
        <r>
          <rPr>
            <sz val="9"/>
            <color indexed="81"/>
            <rFont val="Tahoma"/>
            <family val="2"/>
          </rPr>
          <t xml:space="preserve">
Insira nesta coluna o ID do requisito funcional utilizando o padrão RQNFXXX, onde XXX é o identificador único do mesmo no projeto</t>
        </r>
      </text>
    </comment>
    <comment ref="B11" authorId="0">
      <text>
        <r>
          <rPr>
            <b/>
            <sz val="9"/>
            <color indexed="81"/>
            <rFont val="Tahoma"/>
            <family val="2"/>
          </rPr>
          <t>profile:</t>
        </r>
        <r>
          <rPr>
            <sz val="9"/>
            <color indexed="81"/>
            <rFont val="Tahoma"/>
            <family val="2"/>
          </rPr>
          <t xml:space="preserve">
Apresente nesta seção a descrição do requisito não-funcional.
Requitos não funcionais são relacionados ao uso da aplicação em termos de desempenho, usabilidade, confiabilidade, segurança, disponibilidade, manutenibilidade e tecnologias envolvidas.</t>
        </r>
      </text>
    </comment>
    <comment ref="F11"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não-funcionais.</t>
        </r>
      </text>
    </comment>
    <comment ref="H11"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1"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não-funcionais deve ser igual a 100%.</t>
        </r>
      </text>
    </comment>
    <comment ref="J11"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não-funcionais.</t>
        </r>
      </text>
    </comment>
    <comment ref="L11" authorId="0">
      <text>
        <r>
          <rPr>
            <sz val="9"/>
            <color indexed="81"/>
            <rFont val="Tahoma"/>
            <family val="2"/>
          </rPr>
          <t>Informar como o sisterma é classificado em relação aos processos. Ex: Módulo, Macro Requisito, Macro Funcionalidade, Frente de Negócio, outros.</t>
        </r>
      </text>
    </comment>
    <comment ref="M11" authorId="0">
      <text>
        <r>
          <rPr>
            <sz val="9"/>
            <color indexed="81"/>
            <rFont val="Tahoma"/>
            <family val="2"/>
          </rPr>
          <t>Informar como o sisterma é classificado em relação aos sub processos. Ex: Componente, Sub módulo, outros.</t>
        </r>
      </text>
    </comment>
    <comment ref="A15" authorId="0">
      <text>
        <r>
          <rPr>
            <b/>
            <sz val="9"/>
            <color indexed="81"/>
            <rFont val="Tahoma"/>
            <family val="2"/>
          </rPr>
          <t>profile:</t>
        </r>
        <r>
          <rPr>
            <sz val="9"/>
            <color indexed="81"/>
            <rFont val="Tahoma"/>
            <family val="2"/>
          </rPr>
          <t xml:space="preserve">
Insira nesta coluna o ID do requisito de segurança da informação utilizando o padrão RQSXXX, onde XXX é o identificador único do mesmo no projeto</t>
        </r>
      </text>
    </comment>
    <comment ref="B15" authorId="0">
      <text>
        <r>
          <rPr>
            <b/>
            <sz val="9"/>
            <color indexed="81"/>
            <rFont val="Tahoma"/>
            <family val="2"/>
          </rPr>
          <t>profile:</t>
        </r>
        <r>
          <rPr>
            <sz val="9"/>
            <color indexed="81"/>
            <rFont val="Tahoma"/>
            <family val="2"/>
          </rPr>
          <t xml:space="preserve">
Apresente nesta seção a descrição do requisito de segurança da informação</t>
        </r>
      </text>
    </comment>
    <comment ref="F15"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segurança da informação.</t>
        </r>
      </text>
    </comment>
    <comment ref="H15"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5"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segurança da informação deve ser igual a 100%.</t>
        </r>
      </text>
    </comment>
    <comment ref="J15"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segurança da informação.</t>
        </r>
      </text>
    </comment>
    <comment ref="L15" authorId="0">
      <text>
        <r>
          <rPr>
            <sz val="9"/>
            <color indexed="81"/>
            <rFont val="Tahoma"/>
            <family val="2"/>
          </rPr>
          <t>Informar como o sisterma é classificado em relação aos processos. Ex: Módulo, Macro Requisito, Macro Funcionalidade, Frente de Negócio, outros.</t>
        </r>
      </text>
    </comment>
    <comment ref="M15" authorId="0">
      <text>
        <r>
          <rPr>
            <sz val="9"/>
            <color indexed="81"/>
            <rFont val="Tahoma"/>
            <family val="2"/>
          </rPr>
          <t>Informar como o sisterma é classificado em relação aos sub processos. Ex: Componente, Sub módulo, outros.</t>
        </r>
      </text>
    </comment>
    <comment ref="A19" authorId="0">
      <text>
        <r>
          <rPr>
            <b/>
            <sz val="9"/>
            <color indexed="81"/>
            <rFont val="Tahoma"/>
            <family val="2"/>
          </rPr>
          <t>profile:</t>
        </r>
        <r>
          <rPr>
            <sz val="9"/>
            <color indexed="81"/>
            <rFont val="Tahoma"/>
            <family val="2"/>
          </rPr>
          <t xml:space="preserve">
Insira nesta coluna o ID do requisito funcional utilizando o padrão RQMCFXXX, onde XXX é o identificador único do mesmo no projeto</t>
        </r>
      </text>
    </comment>
    <comment ref="B19" authorId="0">
      <text>
        <r>
          <rPr>
            <b/>
            <sz val="9"/>
            <color indexed="81"/>
            <rFont val="Tahoma"/>
            <family val="2"/>
          </rPr>
          <t>profile:</t>
        </r>
        <r>
          <rPr>
            <sz val="9"/>
            <color indexed="81"/>
            <rFont val="Tahoma"/>
            <family val="2"/>
          </rPr>
          <t xml:space="preserve">
Apresente nesta seção a descrição do requisito de monitoração e controle.</t>
        </r>
      </text>
    </comment>
    <comment ref="F19"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monitoração e controle.</t>
        </r>
      </text>
    </comment>
    <comment ref="H19"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9"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monitoração e controle deve ser igual a 100%.</t>
        </r>
      </text>
    </comment>
    <comment ref="J19"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monitoração e controle.</t>
        </r>
      </text>
    </comment>
    <comment ref="L19" authorId="0">
      <text>
        <r>
          <rPr>
            <sz val="9"/>
            <color indexed="81"/>
            <rFont val="Tahoma"/>
            <family val="2"/>
          </rPr>
          <t>Informar como o sisterma é classificado em relação aos processos. Ex: Módulo, Macro Requisito, Macro Funcionalidade, Frente de Negócio, outros.</t>
        </r>
      </text>
    </comment>
    <comment ref="M19" authorId="0">
      <text>
        <r>
          <rPr>
            <sz val="9"/>
            <color indexed="81"/>
            <rFont val="Tahoma"/>
            <family val="2"/>
          </rPr>
          <t>Informar como o sisterma é classificado em relação aos sub processos. Ex: Componente, Sub módulo, outros.</t>
        </r>
      </text>
    </comment>
    <comment ref="A23" authorId="0">
      <text>
        <r>
          <rPr>
            <b/>
            <sz val="9"/>
            <color indexed="81"/>
            <rFont val="Tahoma"/>
            <family val="2"/>
          </rPr>
          <t>profile:</t>
        </r>
        <r>
          <rPr>
            <sz val="9"/>
            <color indexed="81"/>
            <rFont val="Tahoma"/>
            <family val="2"/>
          </rPr>
          <t xml:space="preserve">
Insira nesta coluna o ID do requisito funcional utilizando o padrão RQIXXX, onde XXX é o identificador único do mesmo no projeto</t>
        </r>
      </text>
    </comment>
    <comment ref="B23" authorId="0">
      <text>
        <r>
          <rPr>
            <b/>
            <sz val="9"/>
            <color indexed="81"/>
            <rFont val="Tahoma"/>
            <family val="2"/>
          </rPr>
          <t>profile:</t>
        </r>
        <r>
          <rPr>
            <sz val="9"/>
            <color indexed="81"/>
            <rFont val="Tahoma"/>
            <family val="2"/>
          </rPr>
          <t xml:space="preserve">
Apresente nesta seção a descrição do requisito de integração</t>
        </r>
      </text>
    </comment>
    <comment ref="F23"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integração.</t>
        </r>
      </text>
    </comment>
    <comment ref="H23"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3"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integração deve ser igual a 100%.</t>
        </r>
      </text>
    </comment>
    <comment ref="J23"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integração.</t>
        </r>
      </text>
    </comment>
    <comment ref="L23" authorId="0">
      <text>
        <r>
          <rPr>
            <sz val="9"/>
            <color indexed="81"/>
            <rFont val="Tahoma"/>
            <family val="2"/>
          </rPr>
          <t>Informar como o sisterma é classificado em relação aos processos. Ex: Módulo, Macro Requisito, Macro Funcionalidade, Frente de Negócio, outros.</t>
        </r>
      </text>
    </comment>
    <comment ref="M23" authorId="0">
      <text>
        <r>
          <rPr>
            <sz val="9"/>
            <color indexed="81"/>
            <rFont val="Tahoma"/>
            <family val="2"/>
          </rPr>
          <t>Informar como o sisterma é classificado em relação aos sub processos. Ex: Componente, Sub módulo, outros.</t>
        </r>
      </text>
    </comment>
  </commentList>
</comments>
</file>

<file path=xl/comments12.xml><?xml version="1.0" encoding="utf-8"?>
<comments xmlns="http://schemas.openxmlformats.org/spreadsheetml/2006/main">
  <authors>
    <author>Hildebrando Mangabeira</author>
  </authors>
  <commentList>
    <comment ref="B191" authorId="0">
      <text>
        <r>
          <rPr>
            <sz val="9"/>
            <color indexed="81"/>
            <rFont val="Tahoma"/>
            <family val="2"/>
          </rPr>
          <t>Descriçção do perfil e se é software Básico ou Aplicativo</t>
        </r>
      </text>
    </comment>
    <comment ref="H191" authorId="0">
      <text>
        <r>
          <rPr>
            <sz val="9"/>
            <color indexed="81"/>
            <rFont val="Tahoma"/>
            <family val="2"/>
          </rPr>
          <t>Produção - com ou sem alta disponibilidade, Homologação, Teste e/ou Desenvolvimento</t>
        </r>
      </text>
    </comment>
    <comment ref="I191" authorId="0">
      <text>
        <r>
          <rPr>
            <sz val="9"/>
            <color indexed="81"/>
            <rFont val="Tahoma"/>
            <family val="2"/>
          </rPr>
          <t>Exemplos: Pagamento único por Empresa/Servidor ou Pagamento por da Volumetria de Usuários/Registros</t>
        </r>
      </text>
    </comment>
    <comment ref="J191" authorId="0">
      <text>
        <r>
          <rPr>
            <sz val="9"/>
            <color indexed="81"/>
            <rFont val="Tahoma"/>
            <family val="2"/>
          </rPr>
          <t>Suite, Módulo, Add On, Add In, API Nativa ou API SDK</t>
        </r>
      </text>
    </comment>
    <comment ref="K191" authorId="0">
      <text>
        <r>
          <rPr>
            <sz val="9"/>
            <color indexed="81"/>
            <rFont val="Tahoma"/>
            <family val="2"/>
          </rPr>
          <t>Perpetuo, Aluguel ou Subscrição</t>
        </r>
      </text>
    </comment>
  </commentList>
</comments>
</file>

<file path=xl/comments13.xml><?xml version="1.0" encoding="utf-8"?>
<comments xmlns="http://schemas.openxmlformats.org/spreadsheetml/2006/main">
  <authors>
    <author>profile</author>
    <author>Hildebrando Mangabeira</author>
  </authors>
  <commentList>
    <comment ref="A7" authorId="0">
      <text>
        <r>
          <rPr>
            <b/>
            <sz val="9"/>
            <color indexed="81"/>
            <rFont val="Tahoma"/>
            <family val="2"/>
          </rPr>
          <t>profile:</t>
        </r>
        <r>
          <rPr>
            <sz val="9"/>
            <color indexed="81"/>
            <rFont val="Tahoma"/>
            <family val="2"/>
          </rPr>
          <t xml:space="preserve">
Insira nesta coluna o ID do requisito funcional utilizando o padrão RQFXXX, onde XXX é o identificador único do mesmo no projeto</t>
        </r>
      </text>
    </comment>
    <comment ref="B7" authorId="0">
      <text>
        <r>
          <rPr>
            <b/>
            <sz val="9"/>
            <color indexed="81"/>
            <rFont val="Tahoma"/>
            <family val="2"/>
          </rPr>
          <t>profile:</t>
        </r>
        <r>
          <rPr>
            <sz val="9"/>
            <color indexed="81"/>
            <rFont val="Tahoma"/>
            <family val="2"/>
          </rPr>
          <t xml:space="preserve">
Apresente nesta seção a descrição do requisito funcional.
Requitos funcionais descrevem as ações que um sistema deve ser capaz de realizar.
Exemplos: 
-O sistema deve ser capaz de emitir relatório de clientes inadimplentes.
-O sistema deve permitir a alteração de endereço do cliente.</t>
        </r>
      </text>
    </comment>
    <comment ref="F7"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funcionais.</t>
        </r>
      </text>
    </comment>
    <comment ref="H7"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7"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funcionais deve ser igual a 100%.</t>
        </r>
      </text>
    </comment>
    <comment ref="J7" authorId="0">
      <text>
        <r>
          <rPr>
            <b/>
            <sz val="9"/>
            <color indexed="81"/>
            <rFont val="Tahoma"/>
            <family val="2"/>
          </rPr>
          <t>profile:</t>
        </r>
        <r>
          <rPr>
            <sz val="9"/>
            <color indexed="81"/>
            <rFont val="Tahoma"/>
            <family val="2"/>
          </rPr>
          <t xml:space="preserve">
Nesta coluna o fornecedor pode incluir a justificativa sobre o atendimento e nível de customização da solução em relação aos requisitos funcionais.</t>
        </r>
      </text>
    </comment>
    <comment ref="L7" authorId="0">
      <text>
        <r>
          <rPr>
            <sz val="9"/>
            <color indexed="81"/>
            <rFont val="Tahoma"/>
            <family val="2"/>
          </rPr>
          <t>Informar como o sisterma é classificado em relação aos processos. Ex: Módulo, Macro Requisito, Macro Funcionalidade, Frente de Negócio, outros.</t>
        </r>
      </text>
    </comment>
    <comment ref="M7" authorId="0">
      <text>
        <r>
          <rPr>
            <sz val="9"/>
            <color indexed="81"/>
            <rFont val="Tahoma"/>
            <family val="2"/>
          </rPr>
          <t>Informar como o sisterma é classificado em relação aos sub processos. Ex: Componente, Sub módulo, outros.</t>
        </r>
      </text>
    </comment>
    <comment ref="A11" authorId="0">
      <text>
        <r>
          <rPr>
            <b/>
            <sz val="9"/>
            <color indexed="81"/>
            <rFont val="Tahoma"/>
            <family val="2"/>
          </rPr>
          <t>profile:</t>
        </r>
        <r>
          <rPr>
            <sz val="9"/>
            <color indexed="81"/>
            <rFont val="Tahoma"/>
            <family val="2"/>
          </rPr>
          <t xml:space="preserve">
Insira nesta coluna o ID do requisito funcional utilizando o padrão RQNFXXX, onde XXX é o identificador único do mesmo no projeto</t>
        </r>
      </text>
    </comment>
    <comment ref="B11" authorId="0">
      <text>
        <r>
          <rPr>
            <b/>
            <sz val="9"/>
            <color indexed="81"/>
            <rFont val="Tahoma"/>
            <family val="2"/>
          </rPr>
          <t>profile:</t>
        </r>
        <r>
          <rPr>
            <sz val="9"/>
            <color indexed="81"/>
            <rFont val="Tahoma"/>
            <family val="2"/>
          </rPr>
          <t xml:space="preserve">
Apresente nesta seção a descrição do requisito não-funcional.
Requitos não funcionais são relacionados ao uso da aplicação em termos de desempenho, usabilidade, confiabilidade, segurança, disponibilidade, manutenibilidade e tecnologias envolvidas.</t>
        </r>
      </text>
    </comment>
    <comment ref="F11"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não-funcionais.</t>
        </r>
      </text>
    </comment>
    <comment ref="H11"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1"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não-funcionais deve ser igual a 100%.</t>
        </r>
      </text>
    </comment>
    <comment ref="J11"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não-funcionais.</t>
        </r>
      </text>
    </comment>
    <comment ref="L11" authorId="0">
      <text>
        <r>
          <rPr>
            <sz val="9"/>
            <color indexed="81"/>
            <rFont val="Tahoma"/>
            <family val="2"/>
          </rPr>
          <t>Informar como o sisterma é classificado em relação aos processos. Ex: Módulo, Macro Requisito, Macro Funcionalidade, Frente de Negócio, outros.</t>
        </r>
      </text>
    </comment>
    <comment ref="M11" authorId="0">
      <text>
        <r>
          <rPr>
            <sz val="9"/>
            <color indexed="81"/>
            <rFont val="Tahoma"/>
            <family val="2"/>
          </rPr>
          <t>Informar como o sisterma é classificado em relação aos sub processos. Ex: Componente, Sub módulo, outros.</t>
        </r>
      </text>
    </comment>
    <comment ref="A15" authorId="0">
      <text>
        <r>
          <rPr>
            <b/>
            <sz val="9"/>
            <color indexed="81"/>
            <rFont val="Tahoma"/>
            <family val="2"/>
          </rPr>
          <t>profile:</t>
        </r>
        <r>
          <rPr>
            <sz val="9"/>
            <color indexed="81"/>
            <rFont val="Tahoma"/>
            <family val="2"/>
          </rPr>
          <t xml:space="preserve">
Insira nesta coluna o ID do requisito de segurança da informação utilizando o padrão RQSXXX, onde XXX é o identificador único do mesmo no projeto</t>
        </r>
      </text>
    </comment>
    <comment ref="B15" authorId="0">
      <text>
        <r>
          <rPr>
            <b/>
            <sz val="9"/>
            <color indexed="81"/>
            <rFont val="Tahoma"/>
            <family val="2"/>
          </rPr>
          <t>profile:</t>
        </r>
        <r>
          <rPr>
            <sz val="9"/>
            <color indexed="81"/>
            <rFont val="Tahoma"/>
            <family val="2"/>
          </rPr>
          <t xml:space="preserve">
Apresente nesta seção a descrição do requisito de segurança da informação</t>
        </r>
      </text>
    </comment>
    <comment ref="F15"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segurança da informação.</t>
        </r>
      </text>
    </comment>
    <comment ref="H15"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5"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segurança da informação deve ser igual a 100%.</t>
        </r>
      </text>
    </comment>
    <comment ref="J15"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segurança da informação.</t>
        </r>
      </text>
    </comment>
    <comment ref="L15" authorId="0">
      <text>
        <r>
          <rPr>
            <sz val="9"/>
            <color indexed="81"/>
            <rFont val="Tahoma"/>
            <family val="2"/>
          </rPr>
          <t>Informar como o sisterma é classificado em relação aos processos. Ex: Módulo, Macro Requisito, Macro Funcionalidade, Frente de Negócio, outros.</t>
        </r>
      </text>
    </comment>
    <comment ref="M15" authorId="0">
      <text>
        <r>
          <rPr>
            <sz val="9"/>
            <color indexed="81"/>
            <rFont val="Tahoma"/>
            <family val="2"/>
          </rPr>
          <t>Informar como o sisterma é classificado em relação aos sub processos. Ex: Componente, Sub módulo, outros.</t>
        </r>
      </text>
    </comment>
    <comment ref="A19" authorId="0">
      <text>
        <r>
          <rPr>
            <b/>
            <sz val="9"/>
            <color indexed="81"/>
            <rFont val="Tahoma"/>
            <family val="2"/>
          </rPr>
          <t>profile:</t>
        </r>
        <r>
          <rPr>
            <sz val="9"/>
            <color indexed="81"/>
            <rFont val="Tahoma"/>
            <family val="2"/>
          </rPr>
          <t xml:space="preserve">
Insira nesta coluna o ID do requisito funcional utilizando o padrão RQMCFXXX, onde XXX é o identificador único do mesmo no projeto</t>
        </r>
      </text>
    </comment>
    <comment ref="B19" authorId="0">
      <text>
        <r>
          <rPr>
            <b/>
            <sz val="9"/>
            <color indexed="81"/>
            <rFont val="Tahoma"/>
            <family val="2"/>
          </rPr>
          <t>profile:</t>
        </r>
        <r>
          <rPr>
            <sz val="9"/>
            <color indexed="81"/>
            <rFont val="Tahoma"/>
            <family val="2"/>
          </rPr>
          <t xml:space="preserve">
Apresente nesta seção a descrição do requisito de monitoração e controle.</t>
        </r>
      </text>
    </comment>
    <comment ref="F19"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monitoração e controle.</t>
        </r>
      </text>
    </comment>
    <comment ref="H19"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9"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monitoração e controle deve ser igual a 100%.</t>
        </r>
      </text>
    </comment>
    <comment ref="J19"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monitoração e controle.</t>
        </r>
      </text>
    </comment>
    <comment ref="L19" authorId="0">
      <text>
        <r>
          <rPr>
            <sz val="9"/>
            <color indexed="81"/>
            <rFont val="Tahoma"/>
            <family val="2"/>
          </rPr>
          <t>Informar como o sisterma é classificado em relação aos processos. Ex: Módulo, Macro Requisito, Macro Funcionalidade, Frente de Negócio, outros.</t>
        </r>
      </text>
    </comment>
    <comment ref="M19" authorId="0">
      <text>
        <r>
          <rPr>
            <sz val="9"/>
            <color indexed="81"/>
            <rFont val="Tahoma"/>
            <family val="2"/>
          </rPr>
          <t>Informar como o sisterma é classificado em relação aos sub processos. Ex: Componente, Sub módulo, outros.</t>
        </r>
      </text>
    </comment>
    <comment ref="A23" authorId="0">
      <text>
        <r>
          <rPr>
            <b/>
            <sz val="9"/>
            <color indexed="81"/>
            <rFont val="Tahoma"/>
            <family val="2"/>
          </rPr>
          <t>profile:</t>
        </r>
        <r>
          <rPr>
            <sz val="9"/>
            <color indexed="81"/>
            <rFont val="Tahoma"/>
            <family val="2"/>
          </rPr>
          <t xml:space="preserve">
Insira nesta coluna o ID do requisito funcional utilizando o padrão RQIXXX, onde XXX é o identificador único do mesmo no projeto</t>
        </r>
      </text>
    </comment>
    <comment ref="B23" authorId="0">
      <text>
        <r>
          <rPr>
            <b/>
            <sz val="9"/>
            <color indexed="81"/>
            <rFont val="Tahoma"/>
            <family val="2"/>
          </rPr>
          <t>profile:</t>
        </r>
        <r>
          <rPr>
            <sz val="9"/>
            <color indexed="81"/>
            <rFont val="Tahoma"/>
            <family val="2"/>
          </rPr>
          <t xml:space="preserve">
Apresente nesta seção a descrição do requisito de integração</t>
        </r>
      </text>
    </comment>
    <comment ref="F23"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integração.</t>
        </r>
      </text>
    </comment>
    <comment ref="H23"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3"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integração deve ser igual a 100%.</t>
        </r>
      </text>
    </comment>
    <comment ref="J23"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integração.</t>
        </r>
      </text>
    </comment>
    <comment ref="L23" authorId="0">
      <text>
        <r>
          <rPr>
            <sz val="9"/>
            <color indexed="81"/>
            <rFont val="Tahoma"/>
            <family val="2"/>
          </rPr>
          <t>Informar como o sisterma é classificado em relação aos processos. Ex: Módulo, Macro Requisito, Macro Funcionalidade, Frente de Negócio, outros.</t>
        </r>
      </text>
    </comment>
    <comment ref="M23" authorId="0">
      <text>
        <r>
          <rPr>
            <sz val="9"/>
            <color indexed="81"/>
            <rFont val="Tahoma"/>
            <family val="2"/>
          </rPr>
          <t>Informar como o sisterma é classificado em relação aos sub processos. Ex: Componente, Sub módulo, outros.</t>
        </r>
      </text>
    </comment>
  </commentList>
</comments>
</file>

<file path=xl/comments14.xml><?xml version="1.0" encoding="utf-8"?>
<comments xmlns="http://schemas.openxmlformats.org/spreadsheetml/2006/main">
  <authors>
    <author>Hildebrando Mangabeira</author>
  </authors>
  <commentList>
    <comment ref="B191" authorId="0">
      <text>
        <r>
          <rPr>
            <sz val="9"/>
            <color indexed="81"/>
            <rFont val="Tahoma"/>
            <family val="2"/>
          </rPr>
          <t>Descriçção do perfil e se é software Básico ou Aplicativo</t>
        </r>
      </text>
    </comment>
    <comment ref="H191" authorId="0">
      <text>
        <r>
          <rPr>
            <sz val="9"/>
            <color indexed="81"/>
            <rFont val="Tahoma"/>
            <family val="2"/>
          </rPr>
          <t>Produção - com ou sem alta disponibilidade, Homologação, Teste e/ou Desenvolvimento</t>
        </r>
      </text>
    </comment>
    <comment ref="I191" authorId="0">
      <text>
        <r>
          <rPr>
            <sz val="9"/>
            <color indexed="81"/>
            <rFont val="Tahoma"/>
            <family val="2"/>
          </rPr>
          <t>Exemplos: Pagamento único por Empresa/Servidor ou Pagamento por da Volumetria de Usuários/Registros</t>
        </r>
      </text>
    </comment>
    <comment ref="J191" authorId="0">
      <text>
        <r>
          <rPr>
            <sz val="9"/>
            <color indexed="81"/>
            <rFont val="Tahoma"/>
            <family val="2"/>
          </rPr>
          <t>Suite, Módulo, Add On, Add In, API Nativa ou API SDK</t>
        </r>
      </text>
    </comment>
    <comment ref="K191" authorId="0">
      <text>
        <r>
          <rPr>
            <sz val="9"/>
            <color indexed="81"/>
            <rFont val="Tahoma"/>
            <family val="2"/>
          </rPr>
          <t>Perpetuo, Aluguel ou Subscrição</t>
        </r>
      </text>
    </comment>
  </commentList>
</comments>
</file>

<file path=xl/comments15.xml><?xml version="1.0" encoding="utf-8"?>
<comments xmlns="http://schemas.openxmlformats.org/spreadsheetml/2006/main">
  <authors>
    <author>profile</author>
    <author>Hildebrando Mangabeira</author>
  </authors>
  <commentList>
    <comment ref="A7" authorId="0">
      <text>
        <r>
          <rPr>
            <b/>
            <sz val="9"/>
            <color indexed="81"/>
            <rFont val="Tahoma"/>
            <family val="2"/>
          </rPr>
          <t>profile:</t>
        </r>
        <r>
          <rPr>
            <sz val="9"/>
            <color indexed="81"/>
            <rFont val="Tahoma"/>
            <family val="2"/>
          </rPr>
          <t xml:space="preserve">
Insira nesta coluna o ID do requisito funcional utilizando o padrão RQFXXX, onde XXX é o identificador único do mesmo no projeto</t>
        </r>
      </text>
    </comment>
    <comment ref="B7" authorId="0">
      <text>
        <r>
          <rPr>
            <b/>
            <sz val="9"/>
            <color indexed="81"/>
            <rFont val="Tahoma"/>
            <family val="2"/>
          </rPr>
          <t>profile:</t>
        </r>
        <r>
          <rPr>
            <sz val="9"/>
            <color indexed="81"/>
            <rFont val="Tahoma"/>
            <family val="2"/>
          </rPr>
          <t xml:space="preserve">
Apresente nesta seção a descrição do requisito funcional.
Requitos funcionais descrevem as ações que um sistema deve ser capaz de realizar.
Exemplos: 
-O sistema deve ser capaz de emitir relatório de clientes inadimplentes.
-O sistema deve permitir a alteração de endereço do cliente.</t>
        </r>
      </text>
    </comment>
    <comment ref="F7"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funcionais.</t>
        </r>
      </text>
    </comment>
    <comment ref="H7"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7"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funcionais deve ser igual a 100%.</t>
        </r>
      </text>
    </comment>
    <comment ref="J7" authorId="0">
      <text>
        <r>
          <rPr>
            <b/>
            <sz val="9"/>
            <color indexed="81"/>
            <rFont val="Tahoma"/>
            <family val="2"/>
          </rPr>
          <t>profile:</t>
        </r>
        <r>
          <rPr>
            <sz val="9"/>
            <color indexed="81"/>
            <rFont val="Tahoma"/>
            <family val="2"/>
          </rPr>
          <t xml:space="preserve">
Nesta coluna o fornecedor pode incluir a justificativa sobre o atendimento e nível de customização da solução em relação aos requisitos funcionais.</t>
        </r>
      </text>
    </comment>
    <comment ref="L7" authorId="0">
      <text>
        <r>
          <rPr>
            <sz val="9"/>
            <color indexed="81"/>
            <rFont val="Tahoma"/>
            <family val="2"/>
          </rPr>
          <t>Informar como o sisterma é classificado em relação aos processos. Ex: Módulo, Macro Requisito, Macro Funcionalidade, Frente de Negócio, outros.</t>
        </r>
      </text>
    </comment>
    <comment ref="M7" authorId="0">
      <text>
        <r>
          <rPr>
            <sz val="9"/>
            <color indexed="81"/>
            <rFont val="Tahoma"/>
            <family val="2"/>
          </rPr>
          <t>Informar como o sisterma é classificado em relação aos sub processos. Ex: Componente, Sub módulo, outros.</t>
        </r>
      </text>
    </comment>
    <comment ref="A11" authorId="0">
      <text>
        <r>
          <rPr>
            <b/>
            <sz val="9"/>
            <color indexed="81"/>
            <rFont val="Tahoma"/>
            <family val="2"/>
          </rPr>
          <t>profile:</t>
        </r>
        <r>
          <rPr>
            <sz val="9"/>
            <color indexed="81"/>
            <rFont val="Tahoma"/>
            <family val="2"/>
          </rPr>
          <t xml:space="preserve">
Insira nesta coluna o ID do requisito funcional utilizando o padrão RQNFXXX, onde XXX é o identificador único do mesmo no projeto</t>
        </r>
      </text>
    </comment>
    <comment ref="B11" authorId="0">
      <text>
        <r>
          <rPr>
            <b/>
            <sz val="9"/>
            <color indexed="81"/>
            <rFont val="Tahoma"/>
            <family val="2"/>
          </rPr>
          <t>profile:</t>
        </r>
        <r>
          <rPr>
            <sz val="9"/>
            <color indexed="81"/>
            <rFont val="Tahoma"/>
            <family val="2"/>
          </rPr>
          <t xml:space="preserve">
Apresente nesta seção a descrição do requisito não-funcional.
Requitos não funcionais são relacionados ao uso da aplicação em termos de desempenho, usabilidade, confiabilidade, segurança, disponibilidade, manutenibilidade e tecnologias envolvidas.</t>
        </r>
      </text>
    </comment>
    <comment ref="F11"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não-funcionais.</t>
        </r>
      </text>
    </comment>
    <comment ref="H11"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1"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não-funcionais deve ser igual a 100%.</t>
        </r>
      </text>
    </comment>
    <comment ref="J11"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não-funcionais.</t>
        </r>
      </text>
    </comment>
    <comment ref="L11" authorId="0">
      <text>
        <r>
          <rPr>
            <sz val="9"/>
            <color indexed="81"/>
            <rFont val="Tahoma"/>
            <family val="2"/>
          </rPr>
          <t>Informar como o sisterma é classificado em relação aos processos. Ex: Módulo, Macro Requisito, Macro Funcionalidade, Frente de Negócio, outros.</t>
        </r>
      </text>
    </comment>
    <comment ref="M11" authorId="0">
      <text>
        <r>
          <rPr>
            <sz val="9"/>
            <color indexed="81"/>
            <rFont val="Tahoma"/>
            <family val="2"/>
          </rPr>
          <t>Informar como o sisterma é classificado em relação aos sub processos. Ex: Componente, Sub módulo, outros.</t>
        </r>
      </text>
    </comment>
    <comment ref="A15" authorId="0">
      <text>
        <r>
          <rPr>
            <b/>
            <sz val="9"/>
            <color indexed="81"/>
            <rFont val="Tahoma"/>
            <family val="2"/>
          </rPr>
          <t>profile:</t>
        </r>
        <r>
          <rPr>
            <sz val="9"/>
            <color indexed="81"/>
            <rFont val="Tahoma"/>
            <family val="2"/>
          </rPr>
          <t xml:space="preserve">
Insira nesta coluna o ID do requisito de segurança da informação utilizando o padrão RQSXXX, onde XXX é o identificador único do mesmo no projeto</t>
        </r>
      </text>
    </comment>
    <comment ref="B15" authorId="0">
      <text>
        <r>
          <rPr>
            <b/>
            <sz val="9"/>
            <color indexed="81"/>
            <rFont val="Tahoma"/>
            <family val="2"/>
          </rPr>
          <t>profile:</t>
        </r>
        <r>
          <rPr>
            <sz val="9"/>
            <color indexed="81"/>
            <rFont val="Tahoma"/>
            <family val="2"/>
          </rPr>
          <t xml:space="preserve">
Apresente nesta seção a descrição do requisito de segurança da informação</t>
        </r>
      </text>
    </comment>
    <comment ref="F15"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segurança da informação.</t>
        </r>
      </text>
    </comment>
    <comment ref="H15"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5"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segurança da informação deve ser igual a 100%.</t>
        </r>
      </text>
    </comment>
    <comment ref="J15"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segurança da informação.</t>
        </r>
      </text>
    </comment>
    <comment ref="L15" authorId="0">
      <text>
        <r>
          <rPr>
            <sz val="9"/>
            <color indexed="81"/>
            <rFont val="Tahoma"/>
            <family val="2"/>
          </rPr>
          <t>Informar como o sisterma é classificado em relação aos processos. Ex: Módulo, Macro Requisito, Macro Funcionalidade, Frente de Negócio, outros.</t>
        </r>
      </text>
    </comment>
    <comment ref="M15" authorId="0">
      <text>
        <r>
          <rPr>
            <sz val="9"/>
            <color indexed="81"/>
            <rFont val="Tahoma"/>
            <family val="2"/>
          </rPr>
          <t>Informar como o sisterma é classificado em relação aos sub processos. Ex: Componente, Sub módulo, outros.</t>
        </r>
      </text>
    </comment>
    <comment ref="A19" authorId="0">
      <text>
        <r>
          <rPr>
            <b/>
            <sz val="9"/>
            <color indexed="81"/>
            <rFont val="Tahoma"/>
            <family val="2"/>
          </rPr>
          <t>profile:</t>
        </r>
        <r>
          <rPr>
            <sz val="9"/>
            <color indexed="81"/>
            <rFont val="Tahoma"/>
            <family val="2"/>
          </rPr>
          <t xml:space="preserve">
Insira nesta coluna o ID do requisito funcional utilizando o padrão RQMCFXXX, onde XXX é o identificador único do mesmo no projeto</t>
        </r>
      </text>
    </comment>
    <comment ref="B19" authorId="0">
      <text>
        <r>
          <rPr>
            <b/>
            <sz val="9"/>
            <color indexed="81"/>
            <rFont val="Tahoma"/>
            <family val="2"/>
          </rPr>
          <t>profile:</t>
        </r>
        <r>
          <rPr>
            <sz val="9"/>
            <color indexed="81"/>
            <rFont val="Tahoma"/>
            <family val="2"/>
          </rPr>
          <t xml:space="preserve">
Apresente nesta seção a descrição do requisito de monitoração e controle.</t>
        </r>
      </text>
    </comment>
    <comment ref="F19"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monitoração e controle.</t>
        </r>
      </text>
    </comment>
    <comment ref="H19"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19"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monitoração e controle deve ser igual a 100%.</t>
        </r>
      </text>
    </comment>
    <comment ref="J19"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monitoração e controle.</t>
        </r>
      </text>
    </comment>
    <comment ref="L19" authorId="0">
      <text>
        <r>
          <rPr>
            <sz val="9"/>
            <color indexed="81"/>
            <rFont val="Tahoma"/>
            <family val="2"/>
          </rPr>
          <t>Informar como o sisterma é classificado em relação aos processos. Ex: Módulo, Macro Requisito, Macro Funcionalidade, Frente de Negócio, outros.</t>
        </r>
      </text>
    </comment>
    <comment ref="M19" authorId="0">
      <text>
        <r>
          <rPr>
            <sz val="9"/>
            <color indexed="81"/>
            <rFont val="Tahoma"/>
            <family val="2"/>
          </rPr>
          <t>Informar como o sisterma é classificado em relação aos sub processos. Ex: Componente, Sub módulo, outros.</t>
        </r>
      </text>
    </comment>
    <comment ref="A23" authorId="0">
      <text>
        <r>
          <rPr>
            <b/>
            <sz val="9"/>
            <color indexed="81"/>
            <rFont val="Tahoma"/>
            <family val="2"/>
          </rPr>
          <t>profile:</t>
        </r>
        <r>
          <rPr>
            <sz val="9"/>
            <color indexed="81"/>
            <rFont val="Tahoma"/>
            <family val="2"/>
          </rPr>
          <t xml:space="preserve">
Insira nesta coluna o ID do requisito funcional utilizando o padrão RQIXXX, onde XXX é o identificador único do mesmo no projeto</t>
        </r>
      </text>
    </comment>
    <comment ref="B23" authorId="0">
      <text>
        <r>
          <rPr>
            <b/>
            <sz val="9"/>
            <color indexed="81"/>
            <rFont val="Tahoma"/>
            <family val="2"/>
          </rPr>
          <t>profile:</t>
        </r>
        <r>
          <rPr>
            <sz val="9"/>
            <color indexed="81"/>
            <rFont val="Tahoma"/>
            <family val="2"/>
          </rPr>
          <t xml:space="preserve">
Apresente nesta seção a descrição do requisito de integração</t>
        </r>
      </text>
    </comment>
    <comment ref="F23" authorId="0">
      <text>
        <r>
          <rPr>
            <b/>
            <sz val="9"/>
            <color indexed="81"/>
            <rFont val="Tahoma"/>
            <family val="2"/>
          </rPr>
          <t>profile:</t>
        </r>
        <r>
          <rPr>
            <sz val="9"/>
            <color indexed="81"/>
            <rFont val="Tahoma"/>
            <family val="2"/>
          </rPr>
          <t xml:space="preserve">
Nesta coluna o fornecedor deve informar se a solução atende, não atende ou atende pacialmente os requisitos de integração.</t>
        </r>
      </text>
    </comment>
    <comment ref="H23" authorId="0">
      <text>
        <r>
          <rPr>
            <b/>
            <sz val="9"/>
            <color indexed="81"/>
            <rFont val="Tahoma"/>
            <family val="2"/>
          </rPr>
          <t>profile:</t>
        </r>
        <r>
          <rPr>
            <sz val="9"/>
            <color indexed="81"/>
            <rFont val="Tahoma"/>
            <family val="2"/>
          </rPr>
          <t xml:space="preserve">
Nesta coluna o fornecedor deve informar o percentual de customização da solução para o requisito funcional em questão.</t>
        </r>
      </text>
    </comment>
    <comment ref="I23" authorId="0">
      <text>
        <r>
          <rPr>
            <b/>
            <sz val="9"/>
            <color indexed="81"/>
            <rFont val="Tahoma"/>
            <family val="2"/>
          </rPr>
          <t>profile:</t>
        </r>
        <r>
          <rPr>
            <sz val="9"/>
            <color indexed="81"/>
            <rFont val="Tahoma"/>
            <family val="2"/>
          </rPr>
          <t xml:space="preserve">
O fornecedor deve informar nesta coluna o peso da implementação deste requisito em relação ao todo (Informar em %). Ou seja, o somatório de todos os percentuais dos requisitos de integração deve ser igual a 100%.</t>
        </r>
      </text>
    </comment>
    <comment ref="J23" authorId="1">
      <text>
        <r>
          <rPr>
            <b/>
            <sz val="9"/>
            <color indexed="81"/>
            <rFont val="Tahoma"/>
            <family val="2"/>
          </rPr>
          <t>profile:</t>
        </r>
        <r>
          <rPr>
            <sz val="9"/>
            <color indexed="81"/>
            <rFont val="Tahoma"/>
            <family val="2"/>
          </rPr>
          <t xml:space="preserve">
Nesta coluna o fornecedor pode inserir a justificativa sobre o atendimento e o nível de customização da solução em relação aos requisitos de integração.</t>
        </r>
      </text>
    </comment>
    <comment ref="L23" authorId="0">
      <text>
        <r>
          <rPr>
            <sz val="9"/>
            <color indexed="81"/>
            <rFont val="Tahoma"/>
            <family val="2"/>
          </rPr>
          <t>Informar como o sisterma é classificado em relação aos processos. Ex: Módulo, Macro Requisito, Macro Funcionalidade, Frente de Negócio, outros.</t>
        </r>
      </text>
    </comment>
    <comment ref="M23" authorId="0">
      <text>
        <r>
          <rPr>
            <sz val="9"/>
            <color indexed="81"/>
            <rFont val="Tahoma"/>
            <family val="2"/>
          </rPr>
          <t>Informar como o sisterma é classificado em relação aos sub processos. Ex: Componente, Sub módulo, outros.</t>
        </r>
      </text>
    </comment>
  </commentList>
</comments>
</file>

<file path=xl/comments16.xml><?xml version="1.0" encoding="utf-8"?>
<comments xmlns="http://schemas.openxmlformats.org/spreadsheetml/2006/main">
  <authors>
    <author>Hildebrando Mangabeira</author>
  </authors>
  <commentList>
    <comment ref="B206" authorId="0">
      <text>
        <r>
          <rPr>
            <sz val="9"/>
            <color indexed="81"/>
            <rFont val="Tahoma"/>
            <family val="2"/>
          </rPr>
          <t>Descriçção do perfil e se é software Básico ou Aplicativo</t>
        </r>
      </text>
    </comment>
    <comment ref="I206" authorId="0">
      <text>
        <r>
          <rPr>
            <sz val="9"/>
            <color indexed="81"/>
            <rFont val="Tahoma"/>
            <family val="2"/>
          </rPr>
          <t>Produção - com ou sem alta disponibilidade, Homologação, Teste e/ou Desenvolvimento</t>
        </r>
      </text>
    </comment>
    <comment ref="J206" authorId="0">
      <text>
        <r>
          <rPr>
            <sz val="9"/>
            <color indexed="81"/>
            <rFont val="Tahoma"/>
            <family val="2"/>
          </rPr>
          <t>Exemplos: Pagamento único por Empresa/Servidor ou Pagamento por da Volumetria de Usuários/Registros</t>
        </r>
      </text>
    </comment>
    <comment ref="K206" authorId="0">
      <text>
        <r>
          <rPr>
            <sz val="9"/>
            <color indexed="81"/>
            <rFont val="Tahoma"/>
            <family val="2"/>
          </rPr>
          <t>Suite, Módulo, Add On, Add In, API Nativa ou API SDK</t>
        </r>
      </text>
    </comment>
    <comment ref="L206" authorId="0">
      <text>
        <r>
          <rPr>
            <sz val="9"/>
            <color indexed="81"/>
            <rFont val="Tahoma"/>
            <family val="2"/>
          </rPr>
          <t>Perpetuo, Aluguel ou Subscrição</t>
        </r>
      </text>
    </comment>
    <comment ref="B486" authorId="0">
      <text>
        <r>
          <rPr>
            <sz val="9"/>
            <color indexed="81"/>
            <rFont val="Tahoma"/>
            <family val="2"/>
          </rPr>
          <t>Descriçção do perfil e se é software Básico ou Aplicativo</t>
        </r>
      </text>
    </comment>
    <comment ref="I486" authorId="0">
      <text>
        <r>
          <rPr>
            <sz val="9"/>
            <color indexed="81"/>
            <rFont val="Tahoma"/>
            <family val="2"/>
          </rPr>
          <t>Produção - com ou sem alta disponibilidade, Homologação, Teste e/ou Desenvolvimento</t>
        </r>
      </text>
    </comment>
    <comment ref="J486" authorId="0">
      <text>
        <r>
          <rPr>
            <sz val="9"/>
            <color indexed="81"/>
            <rFont val="Tahoma"/>
            <family val="2"/>
          </rPr>
          <t>Exemplos: Pagamento único por Empresa/Servidor ou Pagamento por da Volumetria de Usuários/Registros</t>
        </r>
      </text>
    </comment>
    <comment ref="K486" authorId="0">
      <text>
        <r>
          <rPr>
            <sz val="9"/>
            <color indexed="81"/>
            <rFont val="Tahoma"/>
            <family val="2"/>
          </rPr>
          <t>Suite, Módulo, Add On, Add In, API Nativa ou API SDK</t>
        </r>
      </text>
    </comment>
    <comment ref="L486" authorId="0">
      <text>
        <r>
          <rPr>
            <sz val="9"/>
            <color indexed="81"/>
            <rFont val="Tahoma"/>
            <family val="2"/>
          </rPr>
          <t>Perpetuo, Aluguel ou Subscrição</t>
        </r>
      </text>
    </comment>
    <comment ref="B766" authorId="0">
      <text>
        <r>
          <rPr>
            <sz val="9"/>
            <color indexed="81"/>
            <rFont val="Tahoma"/>
            <family val="2"/>
          </rPr>
          <t>Descriçção do perfil e se é software Básico ou Aplicativo</t>
        </r>
      </text>
    </comment>
    <comment ref="I766" authorId="0">
      <text>
        <r>
          <rPr>
            <sz val="9"/>
            <color indexed="81"/>
            <rFont val="Tahoma"/>
            <family val="2"/>
          </rPr>
          <t>Produção - com ou sem alta disponibilidade, Homologação, Teste e/ou Desenvolvimento</t>
        </r>
      </text>
    </comment>
    <comment ref="J766" authorId="0">
      <text>
        <r>
          <rPr>
            <sz val="9"/>
            <color indexed="81"/>
            <rFont val="Tahoma"/>
            <family val="2"/>
          </rPr>
          <t>Exemplos: Pagamento único por Empresa/Servidor ou Pagamento por da Volumetria de Usuários/Registros</t>
        </r>
      </text>
    </comment>
    <comment ref="K766" authorId="0">
      <text>
        <r>
          <rPr>
            <sz val="9"/>
            <color indexed="81"/>
            <rFont val="Tahoma"/>
            <family val="2"/>
          </rPr>
          <t>Suite, Módulo, Add On, Add In, API Nativa ou API SDK</t>
        </r>
      </text>
    </comment>
    <comment ref="L766" authorId="0">
      <text>
        <r>
          <rPr>
            <sz val="9"/>
            <color indexed="81"/>
            <rFont val="Tahoma"/>
            <family val="2"/>
          </rPr>
          <t>Perpetuo, Aluguel ou Subscrição</t>
        </r>
      </text>
    </comment>
    <comment ref="B1046" authorId="0">
      <text>
        <r>
          <rPr>
            <sz val="9"/>
            <color indexed="81"/>
            <rFont val="Tahoma"/>
            <family val="2"/>
          </rPr>
          <t>Descriçção do perfil e se é software Básico ou Aplicativo</t>
        </r>
      </text>
    </comment>
    <comment ref="I1046" authorId="0">
      <text>
        <r>
          <rPr>
            <sz val="9"/>
            <color indexed="81"/>
            <rFont val="Tahoma"/>
            <family val="2"/>
          </rPr>
          <t>Produção - com ou sem alta disponibilidade, Homologação, Teste e/ou Desenvolvimento</t>
        </r>
      </text>
    </comment>
    <comment ref="J1046" authorId="0">
      <text>
        <r>
          <rPr>
            <sz val="9"/>
            <color indexed="81"/>
            <rFont val="Tahoma"/>
            <family val="2"/>
          </rPr>
          <t>Exemplos: Pagamento único por Empresa/Servidor ou Pagamento por da Volumetria de Usuários/Registros</t>
        </r>
      </text>
    </comment>
    <comment ref="K1046" authorId="0">
      <text>
        <r>
          <rPr>
            <sz val="9"/>
            <color indexed="81"/>
            <rFont val="Tahoma"/>
            <family val="2"/>
          </rPr>
          <t>Suite, Módulo, Add On, Add In, API Nativa ou API SDK</t>
        </r>
      </text>
    </comment>
    <comment ref="L1046" authorId="0">
      <text>
        <r>
          <rPr>
            <sz val="9"/>
            <color indexed="81"/>
            <rFont val="Tahoma"/>
            <family val="2"/>
          </rPr>
          <t>Perpetuo, Aluguel ou Subscrição</t>
        </r>
      </text>
    </comment>
    <comment ref="B1326" authorId="0">
      <text>
        <r>
          <rPr>
            <sz val="9"/>
            <color indexed="81"/>
            <rFont val="Tahoma"/>
            <family val="2"/>
          </rPr>
          <t>Descriçção do perfil e se é software Básico ou Aplicativo</t>
        </r>
      </text>
    </comment>
    <comment ref="I1326" authorId="0">
      <text>
        <r>
          <rPr>
            <sz val="9"/>
            <color indexed="81"/>
            <rFont val="Tahoma"/>
            <family val="2"/>
          </rPr>
          <t>Produção - com ou sem alta disponibilidade, Homologação, Teste e/ou Desenvolvimento</t>
        </r>
      </text>
    </comment>
    <comment ref="J1326" authorId="0">
      <text>
        <r>
          <rPr>
            <sz val="9"/>
            <color indexed="81"/>
            <rFont val="Tahoma"/>
            <family val="2"/>
          </rPr>
          <t>Exemplos: Pagamento único por Empresa/Servidor ou Pagamento por da Volumetria de Usuários/Registros</t>
        </r>
      </text>
    </comment>
    <comment ref="K1326" authorId="0">
      <text>
        <r>
          <rPr>
            <sz val="9"/>
            <color indexed="81"/>
            <rFont val="Tahoma"/>
            <family val="2"/>
          </rPr>
          <t>Suite, Módulo, Add On, Add In, API Nativa ou API SDK</t>
        </r>
      </text>
    </comment>
    <comment ref="L1326" authorId="0">
      <text>
        <r>
          <rPr>
            <sz val="9"/>
            <color indexed="81"/>
            <rFont val="Tahoma"/>
            <family val="2"/>
          </rPr>
          <t>Perpetuo, Aluguel ou Subscrição</t>
        </r>
      </text>
    </comment>
    <comment ref="B1606" authorId="0">
      <text>
        <r>
          <rPr>
            <sz val="9"/>
            <color indexed="81"/>
            <rFont val="Tahoma"/>
            <family val="2"/>
          </rPr>
          <t>Descriçção do perfil e se é software Básico ou Aplicativo</t>
        </r>
      </text>
    </comment>
    <comment ref="I1606" authorId="0">
      <text>
        <r>
          <rPr>
            <sz val="9"/>
            <color indexed="81"/>
            <rFont val="Tahoma"/>
            <family val="2"/>
          </rPr>
          <t>Produção - com ou sem alta disponibilidade, Homologação, Teste e/ou Desenvolvimento</t>
        </r>
      </text>
    </comment>
    <comment ref="J1606" authorId="0">
      <text>
        <r>
          <rPr>
            <sz val="9"/>
            <color indexed="81"/>
            <rFont val="Tahoma"/>
            <family val="2"/>
          </rPr>
          <t>Exemplos: Pagamento único por Empresa/Servidor ou Pagamento por da Volumetria de Usuários/Registros</t>
        </r>
      </text>
    </comment>
    <comment ref="K1606" authorId="0">
      <text>
        <r>
          <rPr>
            <sz val="9"/>
            <color indexed="81"/>
            <rFont val="Tahoma"/>
            <family val="2"/>
          </rPr>
          <t>Suite, Módulo, Add On, Add In, API Nativa ou API SDK</t>
        </r>
      </text>
    </comment>
    <comment ref="L1606" authorId="0">
      <text>
        <r>
          <rPr>
            <sz val="9"/>
            <color indexed="81"/>
            <rFont val="Tahoma"/>
            <family val="2"/>
          </rPr>
          <t>Perpetuo, Aluguel ou Subscrição</t>
        </r>
      </text>
    </comment>
    <comment ref="B1886" authorId="0">
      <text>
        <r>
          <rPr>
            <sz val="9"/>
            <color indexed="81"/>
            <rFont val="Tahoma"/>
            <family val="2"/>
          </rPr>
          <t>Descriçção do perfil e se é software Básico ou Aplicativo</t>
        </r>
      </text>
    </comment>
    <comment ref="I1886" authorId="0">
      <text>
        <r>
          <rPr>
            <sz val="9"/>
            <color indexed="81"/>
            <rFont val="Tahoma"/>
            <family val="2"/>
          </rPr>
          <t>Produção - com ou sem alta disponibilidade, Homologação, Teste e/ou Desenvolvimento</t>
        </r>
      </text>
    </comment>
    <comment ref="J1886" authorId="0">
      <text>
        <r>
          <rPr>
            <sz val="9"/>
            <color indexed="81"/>
            <rFont val="Tahoma"/>
            <family val="2"/>
          </rPr>
          <t>Exemplos: Pagamento único por Empresa/Servidor ou Pagamento por da Volumetria de Usuários/Registros</t>
        </r>
      </text>
    </comment>
    <comment ref="K1886" authorId="0">
      <text>
        <r>
          <rPr>
            <sz val="9"/>
            <color indexed="81"/>
            <rFont val="Tahoma"/>
            <family val="2"/>
          </rPr>
          <t>Suite, Módulo, Add On, Add In, API Nativa ou API SDK</t>
        </r>
      </text>
    </comment>
    <comment ref="L1886" authorId="0">
      <text>
        <r>
          <rPr>
            <sz val="9"/>
            <color indexed="81"/>
            <rFont val="Tahoma"/>
            <family val="2"/>
          </rPr>
          <t>Perpetuo, Aluguel ou Subscrição</t>
        </r>
      </text>
    </comment>
    <comment ref="B2166" authorId="0">
      <text>
        <r>
          <rPr>
            <sz val="9"/>
            <color indexed="81"/>
            <rFont val="Tahoma"/>
            <family val="2"/>
          </rPr>
          <t>Descriçção do perfil e se é software Básico ou Aplicativo</t>
        </r>
      </text>
    </comment>
    <comment ref="I2166" authorId="0">
      <text>
        <r>
          <rPr>
            <sz val="9"/>
            <color indexed="81"/>
            <rFont val="Tahoma"/>
            <family val="2"/>
          </rPr>
          <t>Produção - com ou sem alta disponibilidade, Homologação, Teste e/ou Desenvolvimento</t>
        </r>
      </text>
    </comment>
    <comment ref="J2166" authorId="0">
      <text>
        <r>
          <rPr>
            <sz val="9"/>
            <color indexed="81"/>
            <rFont val="Tahoma"/>
            <family val="2"/>
          </rPr>
          <t>Exemplos: Pagamento único por Empresa/Servidor ou Pagamento por da Volumetria de Usuários/Registros</t>
        </r>
      </text>
    </comment>
    <comment ref="K2166" authorId="0">
      <text>
        <r>
          <rPr>
            <sz val="9"/>
            <color indexed="81"/>
            <rFont val="Tahoma"/>
            <family val="2"/>
          </rPr>
          <t>Suite, Módulo, Add On, Add In, API Nativa ou API SDK</t>
        </r>
      </text>
    </comment>
    <comment ref="L2166" authorId="0">
      <text>
        <r>
          <rPr>
            <sz val="9"/>
            <color indexed="81"/>
            <rFont val="Tahoma"/>
            <family val="2"/>
          </rPr>
          <t>Perpetuo, Aluguel ou Subscrição</t>
        </r>
      </text>
    </comment>
    <comment ref="B2446" authorId="0">
      <text>
        <r>
          <rPr>
            <sz val="9"/>
            <color indexed="81"/>
            <rFont val="Tahoma"/>
            <family val="2"/>
          </rPr>
          <t>Descriçção do perfil e se é software Básico ou Aplicativo</t>
        </r>
      </text>
    </comment>
    <comment ref="I2446" authorId="0">
      <text>
        <r>
          <rPr>
            <sz val="9"/>
            <color indexed="81"/>
            <rFont val="Tahoma"/>
            <family val="2"/>
          </rPr>
          <t>Produção - com ou sem alta disponibilidade, Homologação, Teste e/ou Desenvolvimento</t>
        </r>
      </text>
    </comment>
    <comment ref="J2446" authorId="0">
      <text>
        <r>
          <rPr>
            <sz val="9"/>
            <color indexed="81"/>
            <rFont val="Tahoma"/>
            <family val="2"/>
          </rPr>
          <t>Exemplos: Pagamento único por Empresa/Servidor ou Pagamento por da Volumetria de Usuários/Registros</t>
        </r>
      </text>
    </comment>
    <comment ref="K2446" authorId="0">
      <text>
        <r>
          <rPr>
            <sz val="9"/>
            <color indexed="81"/>
            <rFont val="Tahoma"/>
            <family val="2"/>
          </rPr>
          <t>Suite, Módulo, Add On, Add In, API Nativa ou API SDK</t>
        </r>
      </text>
    </comment>
    <comment ref="L2446" authorId="0">
      <text>
        <r>
          <rPr>
            <sz val="9"/>
            <color indexed="81"/>
            <rFont val="Tahoma"/>
            <family val="2"/>
          </rPr>
          <t>Perpetuo, Aluguel ou Subscrição</t>
        </r>
      </text>
    </comment>
    <comment ref="B2726" authorId="0">
      <text>
        <r>
          <rPr>
            <sz val="9"/>
            <color indexed="81"/>
            <rFont val="Tahoma"/>
            <family val="2"/>
          </rPr>
          <t>Descriçção do perfil e se é software Básico ou Aplicativo</t>
        </r>
      </text>
    </comment>
    <comment ref="I2726" authorId="0">
      <text>
        <r>
          <rPr>
            <sz val="9"/>
            <color indexed="81"/>
            <rFont val="Tahoma"/>
            <family val="2"/>
          </rPr>
          <t>Produção - com ou sem alta disponibilidade, Homologação, Teste e/ou Desenvolvimento</t>
        </r>
      </text>
    </comment>
    <comment ref="J2726" authorId="0">
      <text>
        <r>
          <rPr>
            <sz val="9"/>
            <color indexed="81"/>
            <rFont val="Tahoma"/>
            <family val="2"/>
          </rPr>
          <t>Exemplos: Pagamento único por Empresa/Servidor ou Pagamento por da Volumetria de Usuários/Registros</t>
        </r>
      </text>
    </comment>
    <comment ref="K2726" authorId="0">
      <text>
        <r>
          <rPr>
            <sz val="9"/>
            <color indexed="81"/>
            <rFont val="Tahoma"/>
            <family val="2"/>
          </rPr>
          <t>Suite, Módulo, Add On, Add In, API Nativa ou API SDK</t>
        </r>
      </text>
    </comment>
    <comment ref="L2726" authorId="0">
      <text>
        <r>
          <rPr>
            <sz val="9"/>
            <color indexed="81"/>
            <rFont val="Tahoma"/>
            <family val="2"/>
          </rPr>
          <t>Perpetuo, Aluguel ou Subscrição</t>
        </r>
      </text>
    </comment>
  </commentList>
</comments>
</file>

<file path=xl/sharedStrings.xml><?xml version="1.0" encoding="utf-8"?>
<sst xmlns="http://schemas.openxmlformats.org/spreadsheetml/2006/main" count="4522" uniqueCount="480">
  <si>
    <t xml:space="preserve">Pontuação </t>
  </si>
  <si>
    <t>Item</t>
  </si>
  <si>
    <t>Seção</t>
  </si>
  <si>
    <t xml:space="preserve">Empresa: </t>
  </si>
  <si>
    <t>Atende</t>
  </si>
  <si>
    <t>Não Atende</t>
  </si>
  <si>
    <t>TOTAL</t>
  </si>
  <si>
    <t>Avaliação</t>
  </si>
  <si>
    <t>N/A</t>
  </si>
  <si>
    <t>Pontuação x Peso</t>
  </si>
  <si>
    <t>Supera</t>
  </si>
  <si>
    <t>Atende Parcialmente</t>
  </si>
  <si>
    <t>Nota</t>
  </si>
  <si>
    <t>% Peso da Seção</t>
  </si>
  <si>
    <t>% Peso do Item</t>
  </si>
  <si>
    <t>Nível de Customização (%)</t>
  </si>
  <si>
    <t>Sim</t>
  </si>
  <si>
    <t>Não</t>
  </si>
  <si>
    <t>Parcialmente</t>
  </si>
  <si>
    <t>Zero</t>
  </si>
  <si>
    <t>Menor ou igual a 10%</t>
  </si>
  <si>
    <t>De 11% a 20%</t>
  </si>
  <si>
    <t>De 21% a 40%</t>
  </si>
  <si>
    <t>De 41% a 60%</t>
  </si>
  <si>
    <t>Superior a 61%</t>
  </si>
  <si>
    <t>Cláusulas Contratuais</t>
  </si>
  <si>
    <t>ADERÊNCIA TOTAL</t>
  </si>
  <si>
    <t>Versão</t>
  </si>
  <si>
    <t>Descrição</t>
  </si>
  <si>
    <t>Requisitos</t>
  </si>
  <si>
    <t>Requisitos (Exclusão)</t>
  </si>
  <si>
    <t>&lt;N° do Projeto&gt; - &lt;Nome do Projeto&gt;</t>
  </si>
  <si>
    <t>% de Customização do Projeto</t>
  </si>
  <si>
    <t>As colunas de cor branca devem ser preenchidas pela Oi</t>
  </si>
  <si>
    <t>As colunas de cor verde devem ser preenchidas pelo fornecedor</t>
  </si>
  <si>
    <t>ID RQF</t>
  </si>
  <si>
    <t>Peso do requisito em relação ao todo (%)</t>
  </si>
  <si>
    <t>Justificativa</t>
  </si>
  <si>
    <t>Pontuação Customização</t>
  </si>
  <si>
    <t>Pontuação de Referência</t>
  </si>
  <si>
    <t>Classificação</t>
  </si>
  <si>
    <t>Desejável</t>
  </si>
  <si>
    <t>Obrigatório</t>
  </si>
  <si>
    <t>ADERÊNCIA MÍNIMA PARA CLASSIFICAÇÃO</t>
  </si>
  <si>
    <t>CLASSIFICAÇÃO FINAL</t>
  </si>
  <si>
    <t>INFORMAÇÕES DO PROJETO</t>
  </si>
  <si>
    <t>Número do STI:</t>
  </si>
  <si>
    <t>Título:</t>
  </si>
  <si>
    <t>Data da Avaliação:</t>
  </si>
  <si>
    <t>Fornecedores Avaliados:</t>
  </si>
  <si>
    <t>Esforço Equipe Fornecedor (h):</t>
  </si>
  <si>
    <t>Esforço Equipe Oi (h):</t>
  </si>
  <si>
    <t>Pontos Fracos</t>
  </si>
  <si>
    <t>Pontos Fortes</t>
  </si>
  <si>
    <t>PARECER TÉCNICO</t>
  </si>
  <si>
    <t>Quantidade de Fornecedores</t>
  </si>
  <si>
    <t>AVALIAÇÃO</t>
  </si>
  <si>
    <t>Observações</t>
  </si>
  <si>
    <t>Pontos Notáveis</t>
  </si>
  <si>
    <t>PERCEPÇÃO FINAL</t>
  </si>
  <si>
    <t>Pontos Fracos:</t>
  </si>
  <si>
    <t>Pontos Fortes:</t>
  </si>
  <si>
    <t>Crítico</t>
  </si>
  <si>
    <t>Peso</t>
  </si>
  <si>
    <t>Deverá ter o seu preenchimento realizado por uma única parte, responsável por garantir o alinhamento de percepção junto a gestão funcional responsável pelo projeto.
Sugestão: GP ou Gerente Funcional</t>
  </si>
  <si>
    <t>PARÂMENTOS DE CRESCIMENTO (Apenas para o documento que irá para suprimentos)</t>
  </si>
  <si>
    <t>AVALIAÇÃO PRELIMINAR</t>
  </si>
  <si>
    <t>A proposta contém o cronograma detalhado de atividades por etapa do projeto e sua descrição detalhada?</t>
  </si>
  <si>
    <t>Em quantas etapas está dividido o cronograma?</t>
  </si>
  <si>
    <t>Quais são estas etapas?</t>
  </si>
  <si>
    <t>Qual é o prazo informado (em meses) para implantação do projeto?</t>
  </si>
  <si>
    <t>O nível de detalhamento do cronograma é satisfatório?</t>
  </si>
  <si>
    <t>Grupo</t>
  </si>
  <si>
    <t>Gestão</t>
  </si>
  <si>
    <t>PMO</t>
  </si>
  <si>
    <t>Desenho da Solução</t>
  </si>
  <si>
    <t>Desenho Técnico</t>
  </si>
  <si>
    <t>Construção</t>
  </si>
  <si>
    <t>Testes (Sistemas, Integrado, UAT, etc.)</t>
  </si>
  <si>
    <t>Profiling e Migração de Dados</t>
  </si>
  <si>
    <t>Roll-Out</t>
  </si>
  <si>
    <t>Operação Assistida</t>
  </si>
  <si>
    <t>Treinamento</t>
  </si>
  <si>
    <t>A proposta contém o mapa de esforço da equipe fornecedor com a quantidade de recursos e o tempo de alocação dos mesmos?</t>
  </si>
  <si>
    <t>A partir no mapa de esforço da equipe fornecedor, preencher o quadro abaixo:</t>
  </si>
  <si>
    <t>A proposta contém o mapa de esforço da equipe Oi com a quantidade de recursos e o tempo de alocação dos mesmos?</t>
  </si>
  <si>
    <t>A partir no mapa de esforço da equipe Oi, preencher o quadro abaixo:</t>
  </si>
  <si>
    <t>Qual é o prazo para início dos trabalhos (em dias úteis) a partir da aprovação e assinatura do contrato?</t>
  </si>
  <si>
    <t>Qual é a estratégia proposta para realização da gestão de mudanças durante o projeto?</t>
  </si>
  <si>
    <t>Período de Vigência (em meses):</t>
  </si>
  <si>
    <t>Marco inical de contagem do período:</t>
  </si>
  <si>
    <t>Modalidade de atendimento:</t>
  </si>
  <si>
    <t>Tipo de atendimento:</t>
  </si>
  <si>
    <t>Meios de abertura de chamado:</t>
  </si>
  <si>
    <t>Detalhamento de como será o faturamento:</t>
  </si>
  <si>
    <t>A Contratada está de Acordo com as condições sobre a Não Existencia de Custos para a Oi pelas Propostas Entregues?</t>
  </si>
  <si>
    <t>A Contratada está de Acordo com as condições sobre Confidencialidade?</t>
  </si>
  <si>
    <t>Em caso de necessidade de deslocamento de recurso da Contratada, os custos de viagem e hospedagem serão pagos pela Contratada?</t>
  </si>
  <si>
    <t>A Contratada está de Acordo com as Políticas da Oi sobre Links, Acessos e Segurança?</t>
  </si>
  <si>
    <t>Possui Clausula para cancelamento/rescisão do Contrato a qualquer tempo pela Oi, com aviso de 30 dias de antecedência, sem ônus/multa?</t>
  </si>
  <si>
    <t>Gerente de Projeto</t>
  </si>
  <si>
    <t>Instrutor</t>
  </si>
  <si>
    <t>A proposta contém a arquitetura física e lógica da solução?</t>
  </si>
  <si>
    <t>AVALIAÇÃO TÉCNICA (Nota Direta)</t>
  </si>
  <si>
    <t>DETALHAMENTO DA SOLUÇÃO, PLANO E ABORDAGEM DETALHADA PARA REALIZAÇÃO DE SUA IMPLEMENTAÇÃO NA OI (Nota Comparativa)</t>
  </si>
  <si>
    <t>LICENCIAMENTO (Informacional)</t>
  </si>
  <si>
    <t>CONTRATAÇÃO (Informacional)</t>
  </si>
  <si>
    <t>SIZING (Informacional)</t>
  </si>
  <si>
    <t>Ciclo de vida do suporte técnico e manutenção:</t>
  </si>
  <si>
    <t>Regras de escalonamento do chamado:</t>
  </si>
  <si>
    <t>Concordância com as penalidades por cumprimento do SLA?</t>
  </si>
  <si>
    <t>Relação preço Suporte Técnico e Manutenção X preço Licenças:</t>
  </si>
  <si>
    <t>Concordância com a política de rescisão motivada?</t>
  </si>
  <si>
    <t>Concordância com a política de denúncia do contrato (imotivada)?</t>
  </si>
  <si>
    <t>Concordância com a política de devolução de pagamento antecipado?</t>
  </si>
  <si>
    <t>Concordância com SLA de resolução de incidentes?</t>
  </si>
  <si>
    <t>Política de direitos patrimoniais e de propriedade intelectual:</t>
  </si>
  <si>
    <t>Continuidade (escrow):</t>
  </si>
  <si>
    <t>Ambiente</t>
  </si>
  <si>
    <t>Camada</t>
  </si>
  <si>
    <t>Processamento</t>
  </si>
  <si>
    <t>Arquitetura</t>
  </si>
  <si>
    <t>Qt. Servidores</t>
  </si>
  <si>
    <t>Cores por Servidor</t>
  </si>
  <si>
    <t>Mem. RAM por Servidor (GB)</t>
  </si>
  <si>
    <t>Qt. Storage Total (GB)</t>
  </si>
  <si>
    <t>Condição de faturamento:</t>
  </si>
  <si>
    <t>Prazo de pagamento</t>
  </si>
  <si>
    <t>Informar prazo de entrega a partir do recebimento do pedido de compras:</t>
  </si>
  <si>
    <t>Breve descrição da arquitetura física e lógica da solução:</t>
  </si>
  <si>
    <t>Requisitos Funcionais</t>
  </si>
  <si>
    <t>Requisitos Não Funcionais</t>
  </si>
  <si>
    <t>Requisitos de Segurança da Informação</t>
  </si>
  <si>
    <t>Requisitos de Monitoração e Controle</t>
  </si>
  <si>
    <t>Requisitos de Integração</t>
  </si>
  <si>
    <t>Requisitos de Infraestrutura</t>
  </si>
  <si>
    <t>Cronograma</t>
  </si>
  <si>
    <t>Ranking</t>
  </si>
  <si>
    <t>Quantidade de Horas por Perfil</t>
  </si>
  <si>
    <t>Mapa de Esforço</t>
  </si>
  <si>
    <t>Arquitetura física e lógica da solução</t>
  </si>
  <si>
    <t>Inovação (Supera)</t>
  </si>
  <si>
    <t>Gestão de Mudança</t>
  </si>
  <si>
    <t>1º</t>
  </si>
  <si>
    <t>Distribuíção de Pontos (Req Comparativo)</t>
  </si>
  <si>
    <t>Diferença</t>
  </si>
  <si>
    <t>Mínimo</t>
  </si>
  <si>
    <t>A proposta contém um modelo de gestão de mudanças no projeto?</t>
  </si>
  <si>
    <t>A proposta contém o modelo de suporte e garantia?</t>
  </si>
  <si>
    <t>Período de Vigência da Garantia (em meses):</t>
  </si>
  <si>
    <t>Sizing</t>
  </si>
  <si>
    <t>Relação Preço Suporte Técnico e Manutenção x Preço Licenças:</t>
  </si>
  <si>
    <t>SLA de Resolução de Incidentes</t>
  </si>
  <si>
    <t>SLA de Resolução de Incidentes:</t>
  </si>
  <si>
    <t>Licenciamento</t>
  </si>
  <si>
    <t>Contratação</t>
  </si>
  <si>
    <t>Percepção Final</t>
  </si>
  <si>
    <t>Total</t>
  </si>
  <si>
    <t>Não Classificado</t>
  </si>
  <si>
    <t>Aderência aos níveis de customização exigidos pela Oi:</t>
  </si>
  <si>
    <t>A Contratada irá fornecer todo e qualquer recurso, pessoal, SW e HW (notebooks, desktops, etc.) necessário à realização dos serviços por sua(s) equipe(s), sem custo para a Oi?</t>
  </si>
  <si>
    <t>X</t>
  </si>
  <si>
    <t>&lt;Inserir a descrição do requisito funcional&gt;</t>
  </si>
  <si>
    <t>Requisitos Gerais</t>
  </si>
  <si>
    <t>ID RQNF</t>
  </si>
  <si>
    <t>ID RQS</t>
  </si>
  <si>
    <t>ID RQMC</t>
  </si>
  <si>
    <t>ID RQI</t>
  </si>
  <si>
    <t>Atende (Requisitos do Produto)</t>
  </si>
  <si>
    <t>Tipo de Licença</t>
  </si>
  <si>
    <t>Forma de Licenciamento</t>
  </si>
  <si>
    <t>Conclusão</t>
  </si>
  <si>
    <t>Descrição do Software</t>
  </si>
  <si>
    <t>Release</t>
  </si>
  <si>
    <t>Part Number</t>
  </si>
  <si>
    <t>Métrica de Licenciamento</t>
  </si>
  <si>
    <t>Quantidade</t>
  </si>
  <si>
    <t>Fabricante</t>
  </si>
  <si>
    <t>Data Fim de Vida</t>
  </si>
  <si>
    <t>Data da próxima release</t>
  </si>
  <si>
    <t>Quantidade de releases até Data Fim de Vida</t>
  </si>
  <si>
    <t>Existem outras métricas de licenciamento possíveis para este produto? Se sim, quais?</t>
  </si>
  <si>
    <t>Ambientes Cobertos</t>
  </si>
  <si>
    <t>Tipo de Produto</t>
  </si>
  <si>
    <t>A contratada está de acordo com o compartilhamento do direto de uso das licenças entre empresas do Grupo Oi (atuais e futuras) sem ônus adicional?</t>
  </si>
  <si>
    <t>A contratada está de acordo que os direitos patrimoniais e de propriedade intelectual sobre artefatos desenvolvidos para Oi  em cumprimento ao objeto contratual devem pertencer a Oi, incluindo códigos-fonte e documentação?</t>
  </si>
  <si>
    <t>Informar prazo  de instalação e configuração básica:</t>
  </si>
  <si>
    <t>Informar meio de acesso a mídia e se há necessidade de código, chave ou certificado para instalação no ambiente da Oi:</t>
  </si>
  <si>
    <t>A contratada está de acordo que os produtos devem ser faturados somente contra envio do pedido de compras pela Oi e que no caso dos serviços é necessário também aceite formal do entregável pela Oi?</t>
  </si>
  <si>
    <t>A contratada está de acordo que se o pagamento for vinculado a variação cambial, deve constar na proposta uma fixação do preço mesmo que haja  uma variação para mais ou para menos (ex: 10%), devendo haver renegociação financeira caso contrário?</t>
  </si>
  <si>
    <t>Previsão de crescimento médio nos próximos  3 a 5 anos (%)</t>
  </si>
  <si>
    <t>Moeda</t>
  </si>
  <si>
    <t>Faixa</t>
  </si>
  <si>
    <t>De</t>
  </si>
  <si>
    <t>Até</t>
  </si>
  <si>
    <t>Métrica licenciamento</t>
  </si>
  <si>
    <t>Valor Unitário</t>
  </si>
  <si>
    <t>Desconto sobre faixa anterior</t>
  </si>
  <si>
    <t>*IMPORTANTE: A coluna de "Valor unitário" deve ser preenchida somente na proposta comercial.</t>
  </si>
  <si>
    <t>Os perfis e as quantidades de licença informados na proposta atendem o que foi requisitado na RFP?</t>
  </si>
  <si>
    <t>Detalhamento:</t>
  </si>
  <si>
    <t>Descrição do Perfil e Tipo de Software</t>
  </si>
  <si>
    <t>Existe interdependência/correlação entre produtos distintos?</t>
  </si>
  <si>
    <t>Existe interdependência/correlação entre produtos distintos (licença do produto A deve ter sempre a mesma quantidade do produto B, por exemplo)?</t>
  </si>
  <si>
    <t>A contratada está de acordo com a clausula de Penalidades para não cumprimento do cronograma /SLA?</t>
  </si>
  <si>
    <t>PONTOS RELEVANTES POR PROPONENTE</t>
  </si>
  <si>
    <t>AVALIAÇÃO DE LICENCIAMENTO E CONTRATO</t>
  </si>
  <si>
    <t>Contrato</t>
  </si>
  <si>
    <t>PARECER FINAL</t>
  </si>
  <si>
    <t>&lt;Inserir a descrição do requisito não funcional&gt;</t>
  </si>
  <si>
    <t>O software em contratação apresenta as funcionalidades de...</t>
  </si>
  <si>
    <t>PARÂMENTOS DE CRESCIMENTO</t>
  </si>
  <si>
    <t>&lt;Inserir a descrição do requisito de segurança da informação&gt;</t>
  </si>
  <si>
    <t>&lt;Inserir a descrição do requisito de integração&gt;</t>
  </si>
  <si>
    <t>&lt;Inserir a descrição do requisito de monitoração e controle&gt;</t>
  </si>
  <si>
    <t>Processo de Negócio</t>
  </si>
  <si>
    <t>Sub-processo de negócio</t>
  </si>
  <si>
    <t>Planilha de Macro Requisitos</t>
  </si>
  <si>
    <t>Equipe de Avaliação:</t>
  </si>
  <si>
    <t>Arquiteto</t>
  </si>
  <si>
    <t>Desenvolvedor</t>
  </si>
  <si>
    <t>Analista</t>
  </si>
  <si>
    <t>Informar a quantidade de horas de fornecedor orçada pela Oi:</t>
  </si>
  <si>
    <t>Suporte e Manutenção (Garantia)</t>
  </si>
  <si>
    <t>A contratada está de acordo com a política de renovação do suporte e manutenção após término de vigência da garantia por decisão da Oi e, mediante negociação, reajustados até o limite da variação do IPC-A no período?</t>
  </si>
  <si>
    <t>Regra de Negócio</t>
  </si>
  <si>
    <t>Requisito de Segurança da Informação</t>
  </si>
  <si>
    <t>Requisito Funcional</t>
  </si>
  <si>
    <t xml:space="preserve"> Criptografia </t>
  </si>
  <si>
    <t>Auditoria e Monitoração Eletrônica </t>
  </si>
  <si>
    <t>Controle de Acesso / Identificação de usuário</t>
  </si>
  <si>
    <t xml:space="preserve"> Arquitetura de Segurança e Integridade de Sistemas e Dados</t>
  </si>
  <si>
    <t xml:space="preserve"> Manutenção de Equipamentos e Sistema</t>
  </si>
  <si>
    <t>Planejamento e Aceitação de Sistemas</t>
  </si>
  <si>
    <t>O sistema deverá utilizar mecanismos criptograficos para transmissão e armazenamento, baseados em padrões provados matematicamente e reconhecidos publicamente pelo mercado. Hash: SHA2-512, Simétrico: AES-256, Assimetrico: RSA-2048.</t>
  </si>
  <si>
    <t>Garantir transmissão segura de dados de alta confidencialidade dos sistemas disponíveis na internet, utilizando HTTP over SSL (HTTPS) para ações/telas de entrada e/ou saída de dados.</t>
  </si>
  <si>
    <t>As chaves criptográficas utilizadas não devem ser armazenadas diretamente no código do aplicativo, devendo ser dada preferência ao uso de dispositivos de segurança externos para armazenamento das mesmas.</t>
  </si>
  <si>
    <t>As senhas devem ser armazenadas sempre como hash não reversível com salt, para impedir a leitura das senhas por quem tiver acesso à tabela de usuários.</t>
  </si>
  <si>
    <t xml:space="preserve">Todos os sistemas desenvolvidos ou adquiridos pela Oi devem conter registros de auditoria. Estes registros devem ser gravados com data/hora de ocorrência, descrição da ação executada, endereço IP e hostname da origem da ação, ID do usuário executor da ação e perfil do usuário no momento da execução, para no mínimo os seguintes eventos:
- Sucesso de acesso de usuário;
- Falha de acesso de usuário (necessária informação adicional de número de tentativas inválidas desde a última tentativa válida);
- Término da utilização do ambiente ou sistema pelo usuário;
- Sucesso na alteração em dados confidenciais (vide  regulamento de Classificação da Informação) utilizados pelos sistemas;
- Falha na alteração em dados confidenciais (vide Regulamento de Classificação da Informação) utilizados pelos sistemas;
- Sucesso na criação ou remoção de usuários;
- Falha na criação ou remoção de usuários;
- Sucesso na atribuição ou remoção de direitos (perfis) do usuário;
- Falha na atribuição ou remoção de direitos (perfis) do usuário;
- Sucesso na concessão, remoção, alteração de valores financeiros (créditos, alçadas, benefícios, bônus, orçamentos, salários, etc.) relativos a clientes, colaboradores, fornecedores ou a própria Oi;
- Falha na concessão, remoção, alteração de valores financeiros (créditos, alçadas, benefícios, bônus, orçamentos, salários, etc.) relativos a clientes, colaboradores, fornecedores ou a própria Oi;
- Sucesso na alteração de informações de usuários, inclusive senha;
- Falha na alteração de informações de usuários, inclusive senha. </t>
  </si>
  <si>
    <t>Deve haver uma interface amigável para consulta dos logs. </t>
  </si>
  <si>
    <t xml:space="preserve">Todos os logs devem ser protegidos, cabendo apenas, usuários com perfis específicos e restritos a deleção dos dados; </t>
  </si>
  <si>
    <t>Apenas o sistema poderá gravar informações nos registros de log. Os mesmos não podem ser alterados por usuários, independente de seu perfil;</t>
  </si>
  <si>
    <t>Os logs devem ser mantidos por períodos mínimos determinados pelos gestores dos sistemas, devendo considerar os aspectos legais e regulatórios envolvidos, bem como as necessidades de negócio. Recomenda-se, nos casos omissos, a manutenção dos mesmos por um período não inferior a 5 anos.</t>
  </si>
  <si>
    <t>Todo acesso a sistemas e aplicativos deve ser realizado através de identificação de usuário individual e autenticação através de senha. A identificação e a senha são pessoais e intransferíveis;</t>
  </si>
  <si>
    <t>O controle de acesso deve ser uniforme em todo o sistema, utilizando-se uma única rotina de verificação e gerenciamento centralizado;</t>
  </si>
  <si>
    <t>As contas com privilégios administrativos nos sistemas, aplicativos ou bases de dados devem ser concedidas apenas aos colaboradores com perfil de suporte técnico, e/ou administração;</t>
  </si>
  <si>
    <t>Aplicações Web devem ser protegidas, autenticadas e autorizadas pelo Proxy reverso Novell Access Manager/IChain.</t>
  </si>
  <si>
    <t>Caso a integração seja feita através do protocolo LDAP nativo, a mesma deverá ser capaz realizar a autenticação, autorização e obtenção de perfil de usuários diretamente do NDS, obedecendo a sua estrutura de armazenamento de perfis do mesmo;</t>
  </si>
  <si>
    <t>As contas de sistema (usuários de serviço ou de aplicação-nativa) devem ser cadastradas no serviço de diretório Novell da Oi (IDM/NDS).</t>
  </si>
  <si>
    <t>Nenhum dado crítico de usuários do NDS deve ser replicado para a base local da aplicação especialmente a senha, ainda que criptografada.”</t>
  </si>
  <si>
    <t>As contas de sistema não devem permitir conexão de usuários.</t>
  </si>
  <si>
    <t>Os sistemas desenvolvidos ou adquiridos pela Oi não devem utilizar contas administrativas ou privilegiadas (ex: root, administrators, power users, dba, etc.) em sistemas operacionais, servidores web ou bancos de dados.</t>
  </si>
  <si>
    <t>O sistema deve impossibilitar conexões simultâneas para um único login.</t>
  </si>
  <si>
    <t xml:space="preserve"> O sistema deve desconectar o usuário por tempo de inatividade configurável no sistema.</t>
  </si>
  <si>
    <t>Os usuários devem ter acessos concedidos apenas através de perfil e nenhum usuário pode ter mais que um perfil.</t>
  </si>
  <si>
    <t>Ao alterar as permissões de um perfil esta deve ser aplicada para todos os usuários deste perfil.</t>
  </si>
  <si>
    <t>O acesso remoto de parceiros a sistemas ou aplicações instalados na rede da Oi, quando feito através da “Internet”, só deve ser permitido através de conexões seguras, com uso da VPN corporativa (limitada a 5 conexões por parceiro). Nos casos em que este número de conexões precise ser excedido, o parceiro deverá contratar um link que interligará sua empresa a Oi. (Controle de Infra).</t>
  </si>
  <si>
    <t>Nos casos em que a aplicação necessite estar conectada diretamente à Internet (ex: portais web), a mesma deve estar segregada física e/ou logicamente da rede corporativa (ex.: através de firewall) e protegida por mecanismos de detecção e prevenção de intrusos.</t>
  </si>
  <si>
    <t>Os desenvolvedores e testadores devem ser autenticados lógica e fisicamente ao acessar os ambientes de desenvolvimento e homologação. Não é permitido, mesmo nestes ambientes, acesso não identificado ou com conta genérica.</t>
  </si>
  <si>
    <t>A extração massiva de dados (ex: toda a base de clientes, toda a base de funcionários, todas as transações realizadas, etc) deve ser aprovada pela área de Segurança da Informação com o objetivo de evitar o vazamento de informações.</t>
  </si>
  <si>
    <t>Aplicações Cliente Servidor devem sempre autenticar as entidades com as quais se comunicam.</t>
  </si>
  <si>
    <t>Em caso de Web services os Tokens de sessão:
• Devem ser gerados aleatoriamente;
• Não devem conter informações de usuário;
• Devem ser definidos pelo servidor e, jamais, pela aplicação cliente;
• Devem pertencer a um domínio de cardinalidade grande o suficiente para impedir ataques de força bruta;
• Devem ser protegidos durante o ciclo de vida inteiro;
• Devem ser regerados antes da realização de transações sensíveis, sempre que o framework utilizado permitir.</t>
  </si>
  <si>
    <t>Toda solução que implemente captcha deve ser validada  pela equipe de segurança da informação.</t>
  </si>
  <si>
    <t>Toda aplicação desenvolvida ou adquirida pela Oi não deve fazer uso de usuários administradores ou privilegiados, sejam estes em servidores, estações de trabalho, bancos de dados ou servidores de aplicação.</t>
  </si>
  <si>
    <t>A criação de usuários deverá prever a associação de perfis e alçadas (restrições em privilégios/limites de operações), definindo a abrangência de transações críticas permitidas para cada perfil. Determinar especificamente para cada aplicação os níveis de alçadas sob a avaliação da segurança da informação.</t>
  </si>
  <si>
    <t>Garantir que requisições que executem alguma transação ou modificação no sistema da Oi com integração externa (sistemas terceiros) recebam uma validação por TOKEN. Ao receber a requisição, além de todo o controle de autenticação e autorização já implementadas, um TOKEN gerado previamente seja na sessão ou na requisição que gerou o formulário deve ser validado, sendo a modificação e/ou transação realizada somente se o TOKEN for válido. O TOKEN gerado deve ser aleatório e imprevisível. Pode ser gerado junto com o formulário que gerará e efetuará a transação (por requisição), ou pode ser gerado no início de cada sessão. Se o TOKEN for gerado por requisição, deverá ser de utilização única.</t>
  </si>
  <si>
    <t>Toda aplicação desenvolvida ou adquirida pela Oi deve realizar o mapeamento do IP de origem e dos IP(s) /porta(s) /serviço(s) de destino relacionado(s) ao(s) servidor(es) a ser(em) acessado(s) tais como os protocolos utilizados. Este mapeamento deverá ser encaminhado para área de Segurança da Informação através do formulário de regras de firewall e abertura de ARS. Ref.: Procedimentos de Desenvolvimento de Sistemas cap. 9.3</t>
  </si>
  <si>
    <t>Nos casos que a aplicação não esteja integrada com o Sistema de Gestão de Acessos / NDS deve ser garantida a politica de senha alinhada com a politica definida para todos os sistemas da Oi.</t>
  </si>
  <si>
    <t>Todas as aplicações a serem disponibilizadas na “Internet” deverão sofrer análise de vulnerabilidades e teste de invasão na fase de homologação. Esta análise será realizada pela Equipe de Segurança da Informação.</t>
  </si>
  <si>
    <t>Todo sistema desenvolvido ou adquirido pela Oi deverá possuir manual de administração, contendo:
. Procedimentos de instalação que contenham, no mínimo:
-  Garantia da origem do pacote de instalação (ex: hash do pacote de instalação);
-  Itens de verificação do ambiente antes da instalação (ex: espaço mínimo em disco, memória, etc.);
-  Definições de configuração e primeiro uso (ex: parâmetros alteráveis/configuráveis para primeira utilização do sistema).
. Procedimentos de Segurança que contenham, no mínimo:
-  Informações para recuperação em casos de erro, falhas ou incidentes;
-  Definições sobre atualização, backup, auditoria e monitoração (caso não atendam ao padrão estabelecido pela área de TI).</t>
  </si>
  <si>
    <t>Deve haver uma documentação informando métodos de medida e avaliação do bom funcionamento do sistema, para que possa ser utilizado por ferramentas de monitoração (itoc)</t>
  </si>
  <si>
    <t>Deve haver na documentação a especificação dos:
.        Ativos Críticos, as informações importantes sensíveis ao sistema;
.        Possíveis ameaças ao sistema ;
.        Mecanismo de controles e mitigação de risco.</t>
  </si>
  <si>
    <t>Os aplicativos devem ser passados do ambiente de homologação para produção somente após a conclusão bem sucedida de todos os testes funcionais de segurança e vulnerabilidades previstos.</t>
  </si>
  <si>
    <t>Não deverá haver portas lógicas ou meios alternativos (ex: backdoors, maintenance hooks) de acesso aos sistemas desenvolvidos ou adquiridos pela Oi.</t>
  </si>
  <si>
    <t>Aplicativos web devem ser desenvolvidos de forma componentizada, permitindo a distribuição destes componentes (ex.: front-end, aplicativo e banco de dados) por diferentes áreas da rede da Oi (ex.: DMZ, rede interna).</t>
  </si>
  <si>
    <t>Todo sistema desenvolvido e adquirido pela Oi deve conter mecanismos de backup e restauração dos dados processados, além de possuir capacidade de tolerância a falhas e retorno à operação.</t>
  </si>
  <si>
    <t>Nos casos em que seja obrigatória a garantia de privacidade dos dados fornecidos por clientes, principalmente externos, uma política de privacidade deverá ser publicada no sistema, devendo ser observados os aspectos legais e de negócio envolvidos;</t>
  </si>
  <si>
    <t>Nos casos em que a Oi armazene dados fornecidos ou cadastrados por clientes, principalmente externos, de forma a possibilitar o monitoramento das atividades realizadas, esta informação deverá ser publicada no sistema, devendo ser observados os aspectos legais e de negócio envolvidos.</t>
  </si>
  <si>
    <t xml:space="preserve">As mensagens de sistema para o usuário final devem restringir-se ao indispensável para a perfeita utilização do mesmo, atentando para as seguintes situações:. Mensagens de erro de execução do sistema não devem ser retornadas para o usuário;
. Mensagens de erro de autenticação não devem informar para o usuário se o erro corresponde à informação da senha ou do userid.
. Mensagens de erro não devem expor estruturas internas da aplicação. Ex.: Nomes de arquivos, nomes/campos de tabelas.
</t>
  </si>
  <si>
    <t>Toda nova transmissão de arquivos deve utilizar os softwares homologados/utilizados pela Oi. A saber: Connect Direct e Pelican com recursos de criptografia ativos. Como alternativa ao uso do Connect:Direct e Pelican, o SFTP poderá ser usado como software de transmissão de arquivos, porém a elaboração e manutenção dos scripts de execução (.bat ou Shell script) serão de responsabilidade do CSOL /Fabrica ou fornecedor da aplicação. Como não há uma ferramenta que monitore os processos de SFTP, o script de execução de SFTP (.bat ou Shell script) deverá contemplar o Tratamento de Erros de transmissão/Atendimento/Resolução e chamados sobre as transferências que abrangem a execução dos scripts (.bat ou Shell script), tais como: existência dos arquivos; existência pasta origem/destino; checkpoint de tamanho de arquivos; fim de transmissão com sucesso e retransmissões em casos de problemas de conexão serão de responsabilidade do CSOL /Fabrica ou fornecedor da aplicação.</t>
  </si>
  <si>
    <t>O sistema deve ser capaz de garantir o sigilo e integridade na transmissão de dados.</t>
  </si>
  <si>
    <t>O envio de e-mail deve utilizar exclusivamente os relays de e-mail oficiais da empresa.</t>
  </si>
  <si>
    <t>Todo sistema desenvolvido ou adquirido pela Oi deve possuir mecanismos de validação de todas as entradas de dados (de usuários ou interfaces com outros sistemas) quanto ao formato dos dados e valores/caracteres esperados.</t>
  </si>
  <si>
    <t>Todo sistema desenvolvido ou adquirido pela Oi deve possuir mecanismos de validação de todas as saídas de informações (seja para os usuários ou interfaces com outros sistemas) quanto a formato dos dados e valores/caracteres esperados. A fim de evitar desfiguração das páginas e/ou injeção de códigos maliciosos.</t>
  </si>
  <si>
    <t>O sistema deve garantir a validação do nível de acesso do usuário nas camadas de negócio, e não apenas na camada de apresentação (client-side)</t>
  </si>
  <si>
    <t>O sistema deve garantir a validação das regras de negócio, para sistemas web segregados, na camada de negócio, ou seja, no lado do servidor. Podem ocorrer validações/controles na camada de apresentação, mas a validação via servidor é obrigatória.</t>
  </si>
  <si>
    <t>O ambiente de produção deve ser corretamente configurado e constantemente atualizado, de forma a manter segura a camada subjacente ao sistema, evitando falhas que possam invalidar os mecanismos de segurança implementados ou permitir diversos tipos de ataque ou erros de utilização.</t>
  </si>
  <si>
    <t>O desenvolvimento terceirizado de software deve ser realizado em conformidade com os controles conforme definido nas Políticas de Segurança da Oi.</t>
  </si>
  <si>
    <t>As empresas prestadoras de serviços deverão se conectar à Oi mediante link próprio no qual deverão ser implementados mecanismos de segurança, como filtros de pacotes e firewalls;</t>
  </si>
  <si>
    <t>Os acessos realizados através de VPN (Virtual Private Networks) deverá ser realizado apenas por usuários autorizados previamente pela Oi e cada acesso deverá ser único e realizado apenas pelo proprietário da conta;</t>
  </si>
  <si>
    <t>Os acessos aos sistemas deverão ser realizados apenas nos ambientes de desenvolvimento e homologação das aplicações.</t>
  </si>
  <si>
    <t>Necessidade</t>
  </si>
  <si>
    <t>&lt;Nome do fornecedor&gt;</t>
  </si>
  <si>
    <t>Toda aplicação desenvolvida ou adquirida pela Oi deverá ter o Gerenciamento de Contas de usuários integrado ao serviço de diretório Novell da Oi (IDM/NDS). Caso a integração seja feita através do protocolo LDAP nativo, a mesma deverá ser capaz realizar a autenticação, autorização e obtenção de perfil de usuários diretamente do NDS. Nenhum dado crítico de usuários deve ser replicado para a base local da aplicação especialmente a senha, ainda que criptografada. Deve ser necessário o suporte a outros protocolos ou métodos que devem ser alinhados com a equipe de Intregrações (Exemplos: SAML, WebServices Seguros).</t>
  </si>
  <si>
    <t>Todos os sistemas desenvolvidos ou adquiridos pela Oi deverá seguir o Regulamento de Senhas de Acesso.</t>
  </si>
  <si>
    <t xml:space="preserve">Caso haja necessidade de armazenamento de senhas de sistemas ou aplicativos em arquivos de sistema operacional, estes arquivos não deverão ser logicamente alocados em diretórios de servidores web ou FTP e seu acesso devem ser restritos para acesso apenas pela aplicação.
</t>
  </si>
  <si>
    <t>A aplicação deverá ser submetida a análise de vulnerabilidade (Pentest).</t>
  </si>
  <si>
    <t>A aplicação deve fornece a opção de recuperação de senha com proteção em vários níveis:
- A senha não poderá ser enviada por e-mail;
- Deve solicitar várias informações de conhecimento único do cliente;
- Ao concluir a alteração, deve-se enviar um e-mail informando a conclusão;
- A aplicação deve informar por e-mail qualquer tentativa de recuperação de senha mal sucedida.</t>
  </si>
  <si>
    <t>A aplicação deverá estar aderente as políticas de segurança da Oi.</t>
  </si>
  <si>
    <t>Política</t>
  </si>
  <si>
    <t>Planilha de  Requisitos - FMS</t>
  </si>
  <si>
    <t>Ciclo de vida da fraude</t>
  </si>
  <si>
    <t>Pilares de análise</t>
  </si>
  <si>
    <t>Custos</t>
  </si>
  <si>
    <t>Funcional</t>
  </si>
  <si>
    <t>Redução de perdas</t>
  </si>
  <si>
    <t>Inovação</t>
  </si>
  <si>
    <t>Técnico</t>
  </si>
  <si>
    <t>Requisito Não Funcional / Técnico</t>
  </si>
  <si>
    <t>ID RQT</t>
  </si>
  <si>
    <t>Requisito de Infraestrutura</t>
  </si>
  <si>
    <t>Atende com customização</t>
  </si>
  <si>
    <t>Atende com parametrização</t>
  </si>
  <si>
    <t>Ciclo de vida</t>
  </si>
  <si>
    <t>Intimidação/Prevenção</t>
  </si>
  <si>
    <t>Detecção</t>
  </si>
  <si>
    <t>Investigação/Acusação</t>
  </si>
  <si>
    <t>Políticas/Regulatório</t>
  </si>
  <si>
    <t>Medidas de atuação/Análise</t>
  </si>
  <si>
    <t>Detecção de fraudes por tipo</t>
  </si>
  <si>
    <t>Prevenção de fraudes por tipo</t>
  </si>
  <si>
    <t>Análise de fraudes por tipo</t>
  </si>
  <si>
    <t>Report de fraudes por tipo</t>
  </si>
  <si>
    <t>A ferramenta deverá ser capaz de detectar cenários de fraudes de subscrição através de regras e alertas parametrizáveis (fraude de subscrição se caracteriza pela apresentação de informação imprecisa ou incorreta para obter um contrato de serviço ou, por outro lado, pelo não cumprimento das obrigações desse contrato. A fraude de subscrição ocorre quando um assinante contrata o serviço com identificação falsa ou informação fraudulenta obtida de cliente “real”, e não tem nenhuma intenção de pagar pelo serviço)</t>
  </si>
  <si>
    <t>A ferramenta deverá ser capaz de previnir cenários de Spam (SMS) através ações automáticas conforme regras parametrizáveis</t>
  </si>
  <si>
    <t>A ferramenta deverá ser capaz de detectar cenários de Spam (SMS) através de regras e alertas e alertas parametrizáveis</t>
  </si>
  <si>
    <t>A ferramenta deverá ser capaz de detectar cenários de fraudes de Co-Billing através de regras e alertas e alertas parametrizáveis</t>
  </si>
  <si>
    <t>A ferramenta deverá ser capaz de detectar cenários de fraudes de Sequestro/Hijacking (Siga-me/Call Foward) através de regras e alertas e alertas parametrizáveis</t>
  </si>
  <si>
    <t>A ferramenta deverá prover mecanismos para analisar cenários de fraudes de subscrição com flexibilidade de realizar cruzamento de iinformações pertinentes ao caso (gestão de casos) para balizar medidas de atuação (fraude de subscrição se caracteriza pela apresentação de informação imprecisa ou incorreta para obter um contrato de serviço ou, por outro lado, pelo não cumprimento das obrigações desse contrato. A fraude de subscrição ocorre quando um assinante contrata o serviço com identificação falsa ou informação fraudulenta obtida de cliente “real”, e não tem nenhuma intenção de pagar pelo serviço)</t>
  </si>
  <si>
    <t>A ferramenta deverá prover mecanismos para analisar cenários de Spam (SMS) com flexibilidade de realizar cruzamento de iinformações pertinentes ao caso (gestão de casos) para balizar medidas de atuação</t>
  </si>
  <si>
    <t>A ferramenta deverá prover mecanismos para analisar cenários de fraudes de Co-Billing com flexibilidade de realizar cruzamento de iinformações pertinentes ao caso (gestão de casos) para balizar medidas de atuação</t>
  </si>
  <si>
    <t>A ferramenta deverá prover mecanismos para analisar cenários de fraudes de Sequestro/Hijacking (Siga-me/Call Foward) com flexibilidade de realizar cruzamento de iinformações pertinentes ao caso (gestão de casos) para balizar medidas de atuação</t>
  </si>
  <si>
    <t>A ferramenta deverá ser capaz de reportar (emitir parecer/ladudo) cenários de fraudes de Sequestro/Hijacking (Siga-me/Call Foward) por tipificações/atributos parametrizáveis</t>
  </si>
  <si>
    <t>A ferramenta deverá ser capaz de reportar (emitir parecer/ladudo) cenários de fraudes de Co-Billing por tipificações/atributos parametrizáveis</t>
  </si>
  <si>
    <t>A ferramenta deverá ser capaz de reportar (emitir parecer/ladudo) cenários de Spam (SMS) por tipificações/atributos parametrizáveis</t>
  </si>
  <si>
    <t>A ferramenta deverá ser capaz de reportar (emitir parecer/ladudo) cenários de fraudes de subscrição por tipificações/atributos parametrizáveis (fraude de subscrição se caracteriza pela apresentação de informação imprecisa ou incorreta para obter um contrato de serviço ou, por outro lado, pelo não cumprimento das obrigações desse contrato. A fraude de subscrição ocorre quando um assinante contrata o serviço com identificação falsa ou informação fraudulenta obtida de cliente “real”, e não tem nenhuma intenção de pagar pelo serviço)</t>
  </si>
  <si>
    <t>A ferramenta deverá ser capaz de reportar (emitir parecer/ladudo) cenários de Tráfego Zero (assinantes que não realizam chamadas e consumo de dados) por tipificações/atributos parametrizáveis</t>
  </si>
  <si>
    <t>A ferramenta deverá prover mecanismos para analisar cenários de Tráfego Zero (assinantes que não realizam chamadas e consumo de dados) com flexibilidade de realizar cruzamento de iinformações pertinentes ao caso (gestão de casos) para balizar medidas de atuação</t>
  </si>
  <si>
    <t>A ferramenta deverá ser capaz de detectar cenários de Tráfego Zero (assinantes que não realizam chamadas e consumo de dados) através de regras e alertas e alertas parametrizáveis</t>
  </si>
  <si>
    <t>A ferramenta deverá ser capaz de detectar cenários de Recargas Fraudulentas (bônus concedidos manualmente - fraude interna) através de regras e alertas e alertas parametrizáveis</t>
  </si>
  <si>
    <t>A ferramenta deverá prover mecanismos para analisar cenários de Recargas Fraudulentas (bônus concedidos manualmente - fraude interna) com flexibilidade de realizar cruzamento de iinformações pertinentes ao caso (gestão de casos) para balizar medidas de atuação</t>
  </si>
  <si>
    <t>A ferramenta deverá ser capaz de reportar (emitir parecer/ladudo) cenários de Recargas Fraudulentas (bônus concedidos manualmente - fraude interna) por tipificações/atributos parametrizáveis</t>
  </si>
  <si>
    <t>A ferramenta deverá ser capaz de detectar cenários de fraudes de Wangiri (chamadas "one-ring" para que o subscritor realize o retorno a números premium) através de regras e alertas e alertas parametrizáveis</t>
  </si>
  <si>
    <t>A ferramenta deverá ser capaz de detectar cenários de fraudes de IMSI Stuffing (quando 1 MSISDN/IMEI possui mais de 1 IMSI trafegando na rede) através de regras e alertas e alertas parametrizáveis</t>
  </si>
  <si>
    <t>A ferramenta deverá prover mecanismos para analisar cenários de fraudes de Wangiri (chamadas "one-ring" para que o subscritor realize o retorno a números premium)  com flexibilidade de realizar cruzamento de iinformações pertinentes ao caso (gestão de casos) para balizar medidas de atuação</t>
  </si>
  <si>
    <t>A ferramenta deverá ser capaz de reportar (emitir parecer/ladudo) cenários de fraudes de Wangiri (chamadas "one-ring" para que o subscritor realize o retorno a números premium) por tipificações/atributos parametrizáveis</t>
  </si>
  <si>
    <t>A ferramenta deverá prover mecanismos para analisar cenários de fraudes de IMSI Stuffing (quando 1 MSISDN/IMEI possui mais de 1 IMSI trafegando na rede) com flexibilidade de realizar cruzamento de iinformações pertinentes ao caso (gestão de casos) para balizar medidas de atuação</t>
  </si>
  <si>
    <t>A ferramenta deverá ser capaz de reportar (emitir parecer/ladudo) cenários de fraudes de IMSI Stuffing (quando 1 MSISDN/IMEI possui mais de 1 IMSI trafegando na rede) por tipificações/atributos parametrizáveis</t>
  </si>
  <si>
    <t>Fingerprinting</t>
  </si>
  <si>
    <t>Análise de causa raiz</t>
  </si>
  <si>
    <t>Hotlists &amp; Blacklists</t>
  </si>
  <si>
    <t>A ferramenta deverá ser capaz de detectar cenários de fraudes de instalação/ativação (multi produtos - detectando mal uso e comissionamento fraudulento) através de regras e alertas parametrizáveis</t>
  </si>
  <si>
    <t>A ferramenta deverá prover mecanismos para analisar cenários de fraudes de instalação/ativação (multi produtos - analisando mal uso e comissionamento fraudulento) com flexibilidade de realizar cruzamento de iinformações pertinentes ao caso (gestão de casos) para balizar medidas de atuação</t>
  </si>
  <si>
    <t>A ferramenta deverá ser capaz de reportar (emitir parecer/ladudo) cenários de fraudes de instalação/ativação (multi produtos - reportando mal uso e comissionamento fraudulento) por tipificações/atributos parametrizáveis</t>
  </si>
  <si>
    <t>Workflow</t>
  </si>
  <si>
    <t>Alertas</t>
  </si>
  <si>
    <t>Regras</t>
  </si>
  <si>
    <t>Network and Cyber Security</t>
  </si>
  <si>
    <t>Simuladores</t>
  </si>
  <si>
    <t>Capacidade de adicionar subscribers em hotlists e blacklists de acordo com a análise dos casos</t>
  </si>
  <si>
    <t>Bloqueio de Subscriber nos CRM's</t>
  </si>
  <si>
    <t>Bloqueio de Subscriber na Rede</t>
  </si>
  <si>
    <t>Capacidade de bloquear subscribers na Rede da Oi via ação do analista (comunicação com HLR via protocolo SSH, Telnet, etc)</t>
  </si>
  <si>
    <t>Negativação</t>
  </si>
  <si>
    <t>Tráfego</t>
  </si>
  <si>
    <t>Cadastro</t>
  </si>
  <si>
    <t>Capacidade de bloquear subscribers nos CRM's via ação do analista (comunicação com Siebel 6.3, Siebel 8, Oracle Service Cloud, SAC e STF via Oracle SOA Suite ou Informática Power Center)</t>
  </si>
  <si>
    <t>Atualização de cadastro</t>
  </si>
  <si>
    <t>A ferramenta deverá tar capacidade de receber a atualização de cadastro de novos clientes (e seus produtos) dos CRM's (Siebel 6.3, Siebel 8, Oracle Service Cloud, SAC e STF via Oracle SOA Suite ou Informática Power Center)</t>
  </si>
  <si>
    <t>Administração - Perfis de acesso</t>
  </si>
  <si>
    <t>Relatório</t>
  </si>
  <si>
    <t>A ferramenta deve permitir que o usuário crie alertas para as regras criadas</t>
  </si>
  <si>
    <t>A ferramenta deve permitir que o usuário crie simuladores de regras para teste</t>
  </si>
  <si>
    <t>A ferramenta deverá identificar padrões de novos cenários de fraude através de análise preditiva e machine learning</t>
  </si>
  <si>
    <t>Administração - Workflows</t>
  </si>
  <si>
    <t>Perfis de acesso</t>
  </si>
  <si>
    <t>A ferramenta deverá suportar o fluxo do prcesso de gestão de casos fim a fim com possibilidade de alterações através do módulo de administração (desde a identificação até o fechamento do caso), notificando envolvidos, requerendo ações e aprovações, etc</t>
  </si>
  <si>
    <t>A ferramenta deverá tar capacidade de receber e ler (input na base de dados) os CDR's (binários) da Mediação, habilitando a detecção de fraudes de uso em tempo real</t>
  </si>
  <si>
    <t>Case Management colaborativo (com comentários e anexos) e adaptativo (podendo visualizar todas as informações relevantes sobre a entidade suspeita - investigation carts and workbenchs) para habilitar resoluções de casos de forma mais eficaz</t>
  </si>
  <si>
    <t>Capacidade de realizar análise de causa raiz da fraude através de drill down (data mining) das análises das regras e atributos</t>
  </si>
  <si>
    <t>xDR Viewer</t>
  </si>
  <si>
    <t>A ferramenta deverá ser capaz de expandir a visibilidade dos dados relacionados ao caso investigado ao nível dos xDR's</t>
  </si>
  <si>
    <t>Score de risco</t>
  </si>
  <si>
    <t xml:space="preserve">Capacidade para cruzar informações de diferentes fontes de dados para realizar link analysis/data loading (por exemplo, para verficar que um assinante efetuou VC1 para um número de B que já foi "marcado" como fraude), observando a conecção entre entidades relacionadas e mostrando suas relações diretas e indiretas </t>
  </si>
  <si>
    <t>A ferramenta deverá ser capaz de previnir cenários de fraudes de subscrição através de ações automáticas conforme regras parametrizáveis (fraude de subscrição se caracteriza pela apresentação de informação imprecisa ou incorreta para obter um contrato de serviço ou, por outro lado, pelo não cumprimento das obrigações desse contrato. A fraude de subscrição ocorre quando um assinante contrata o serviço com identificação falsa ou informação fraudulenta obtida de cliente “real”, e não tem nenhuma intenção de pagar pelo serviço). Por exemplo, ações automáticas contra returning fraudsters</t>
  </si>
  <si>
    <t>A ferramenta deverá tar capacidade de receber o cadastro de novos clientes (e seus produtos) dos CRM's (Siebel 6.3, Siebel 8, Oracle Service Cloud, SAC e STF via Oracle SOA Suite ou Informática Power Center) de forma centralizada</t>
  </si>
  <si>
    <t>A ferramenta deverá ser capaz de previnir cenários de fraudes de LDI (Longa Distância Internacional) / PBX (Fraudadores invadem um sistema telefônico automatizado que lhes permite discar para o PBX e gerar tráfego de saída do PBX
para qualquer número de telefone às custas das empresas) através de ações automáticas conforme regras parametrizáveis</t>
  </si>
  <si>
    <t>A ferramenta deverá ser capaz de previnir cenários de fraudes de instalação/ativação (multi produtos - previnindo mal uso e comissionamento fraudulento) através de ações automáticas conforme regras parametrizáveis</t>
  </si>
  <si>
    <t>A ferramenta deverá ser capaz de detectar cenários de fraudes de LDI (Longa Distância Internacional) / PBX (Fraudadores invadem um sistema telefônico automatizado que lhes permite discar para o PBX e gerar tráfego de saída do PBX
para qualquer número de telefone às custas das empresas) através de regras e alertas parametrizáveis</t>
  </si>
  <si>
    <t>A ferramenta deverá prover mecanismos para analisar cenários de fraudes de LDI (Longa Distância Internacional) / PBX (Fraudadores invadem um sistema telefônico automatizado que lhes permite discar para o PBX e gerar tráfego de saída do PBX
para qualquer número de telefone às custas das empresas) com flexibilidade de realizar cruzamento de iinformações pertinentes ao caso (gestão de casos) para balizar medidas de atuação</t>
  </si>
  <si>
    <t>A ferramenta deverá ser capaz de reportar (emitir parecer/ladudo) cenários de fraudes de LDI (Longa Distância Internacional) / PBX (Fraudadores invadem um sistema telefônico automatizado que lhes permite discar para o PBX e gerar tráfego de saída do PBX para qualquer número de telefone às custas das empresas) por tipificações/atributos parametrizáveis</t>
  </si>
  <si>
    <t>A ferramenta deverá prover mecanismos para analisar cenários de fraudes de ByPass (sequestro de tráfego) com flexibilidade de realizar cruzamento de iinformações pertinentes ao caso (gestão de casos) para balizar medidas de atuação</t>
  </si>
  <si>
    <t>A ferramenta deverá ser capaz de detectar cenários de fraudes de ByPass (sequestro de tráfego) através de regras e alertas e alertas parametrizáveis</t>
  </si>
  <si>
    <t>A ferramenta deverá ser capaz de reportar (emitir parecer/ladudo) cenários de fraudes de ByPass (sequestro de tráfego) por tipificações/atributos parametrizáveis</t>
  </si>
  <si>
    <t>Não se aplica</t>
  </si>
  <si>
    <t>Visão 360º (cross-channel)</t>
  </si>
  <si>
    <t>A ferramenta deverá ser capaz de detectar cenários de fraudes de Revenda/Dealers (mapeamento do perfil de venda dos revendedores) através de regras e alertas e alertas parametrizáveis</t>
  </si>
  <si>
    <t>A ferramenta deverá prover mecanismos para analisar cenários de fraudes de Revenda/Dealers (mapeamento do perfil de venda dos revendedores) com flexibilidade de realizar cruzamento de iinformações pertinentes ao caso (gestão de casos) para balizar medidas de atuação</t>
  </si>
  <si>
    <t>A ferramenta deverá ser capaz de reportar (emitir parecer/ladudo) cenários de fraudes de Revenda/Dealers (mapeamento do perfil de venda dos revendedores) por tipificações/atributos parametrizáveis</t>
  </si>
  <si>
    <t>eFingerprinting / Social Media Profilling</t>
  </si>
  <si>
    <t>A ferramenta deverá prever e checar padrões de comportamento dos clientes na base de dados gerando alertas e relatórios</t>
  </si>
  <si>
    <t>Interface Point-of-Sale (POS)</t>
  </si>
  <si>
    <t>A ferramenta deverá ser extensível às premissas dos dealers concetando com POS's para verificar as credenciais do cliente antes da ativação do(s) produto(s)</t>
  </si>
  <si>
    <t>Administração - Reports</t>
  </si>
  <si>
    <t>A ferramenta deverá permitir, através de módulo de administração, a configuração dos relatórios e suas fontes de dados</t>
  </si>
  <si>
    <t>A ferramenta deverá permitir, através de módulo de administração, a configuração dos perfis de acesso e criação de usuários</t>
  </si>
  <si>
    <t>Administração - Procedures</t>
  </si>
  <si>
    <t>A ferramenta deverá permitir, através de módulo de administração, a configuração e desenvolvimento de procedures para transformação dos dados (flexibilizando a criação de novas regras)</t>
  </si>
  <si>
    <t>A ferramenta deverá ser capaz de identificar e visualizar perfis e pasdrões dos clientes por produtos e por canais (touchpoints) - Data integration usando detalhes de transações core e outras informações de mobile apps e outros canais para detecção de fraudes</t>
  </si>
  <si>
    <t>A ferramenta deverá ser capaz de emitir parecer/laudo com o score de risco interno do cliente (para transações de crédito)</t>
  </si>
  <si>
    <t>A ferramenta deverá prever e checar padrões de comportamento dos clientes através de todos os touchpoints (loja, mobile, web, mail, etc) cruzando com os seu perfis nas redes sociais (social footprint) gerando alertas e relatórios</t>
  </si>
  <si>
    <t>A ferramenta deverá disponibilizar acesso a usuários com diferentes perfis parametrizáveis no módulo de admnistração da ferramenta (Equipes de Crédito, RA, SI, Anti-fraude, Auditoria, Jurídico, etc)</t>
  </si>
  <si>
    <t>A ferramenta deverá ser capaz de identificar cenários de suppressed usage e missing usage nos dados através dos switches/ERB's (configurações de rede fraudulentas)</t>
  </si>
  <si>
    <t>Reconhecimento de bloqueio</t>
  </si>
  <si>
    <t>A ferramenta deverá reconhecer assiantes bloqueados na rede e nos CRM's para não alarmar mais as regras cujo esteja no caso</t>
  </si>
  <si>
    <t>Scores Externos</t>
  </si>
  <si>
    <t>Integração</t>
  </si>
  <si>
    <t>A ferramenta deverá receber dos CRM's as informações dos assiantes uso das regras de detecção de padrões de incidência de fraude, listas negras e demais indicadores, pontuando novos clientes e gerando alarmes de indícios de fraude, alarmes (via webservice - via webservice / Oracle SOA Suíte ou Informática Power Center)</t>
  </si>
  <si>
    <t>A ferramenta deverá enviar scores de risco (com pontuação e recomendação) para o sistema Transact da Oi para análise de crédito (via webservices - xml's)</t>
  </si>
  <si>
    <t>A ferramenta deverá armazenar o histórico de transações de análise de crédito dos últimos 8 meses</t>
  </si>
  <si>
    <t>A ferramenta deverá armazenar a base histórica de tráfego dos últimos 3 meses</t>
  </si>
  <si>
    <t>A ferramenta deverá possibilitar o backup das bases históricas</t>
  </si>
  <si>
    <t>A ferramenta deverá armazenar os dados cadastrais da base de assiantes Oi (aproximadamente 70 milhões, com estimativa de crescimento de 5 milhões nos próximos 3 anos)</t>
  </si>
  <si>
    <t>A ferramenta deverá possuir um repositório central de fraude com todas as informações das análises de casos, com capacidade de armazenamento de histórico de 5 anos</t>
  </si>
  <si>
    <t>Link analysis</t>
  </si>
  <si>
    <t>Case management</t>
  </si>
  <si>
    <t>Patterns e predictive analysis</t>
  </si>
  <si>
    <t>OCR's e biometria</t>
  </si>
  <si>
    <t>Banco de dados</t>
  </si>
  <si>
    <t>A ferramenta deve permitir busca (Google-Like) de atributos e expressões na base de dados e exibí-los de acordo com a sua relevância e tipificação para consultas</t>
  </si>
  <si>
    <t>Buscas e consultas</t>
  </si>
  <si>
    <t>Todas as funcionalidades, telas, ajuda (manual), relatório e outros deverão estar em português.</t>
  </si>
  <si>
    <t>Front-end (telas) com botões de help/auto-ajuda.</t>
  </si>
  <si>
    <t>A aplicação deverá ter a identidade visual dos padrões de sistemas da Oi (logomarca, aparência, etc.)</t>
  </si>
  <si>
    <t>Demonstrar habilidade para configurar novas regras, lógicas e fluxos de negócio usando ferramentas drag and drop</t>
  </si>
  <si>
    <t>Demonstrar habilidade para controles de versão da solução</t>
  </si>
  <si>
    <t>Todos os serviços e integrações da solução devem ser capazes de ser monitorados, controlados e gerenciados</t>
  </si>
  <si>
    <t>Demonstrar habilidade para  automatizar rotinas de testes</t>
  </si>
  <si>
    <t xml:space="preserve">Demonstrar habilidade para trabalhar com dados estruturados e não estruturados (SQL and No-SQL)
</t>
  </si>
  <si>
    <t>Habilidade de integrar com outras interfaces utilizando Oracle Soa Suite</t>
  </si>
  <si>
    <t>Suportar mensagens orientadas a API’s (considerando protocolos SOAP e REST), incluindo a habilidade de integrar com outras interfaces utilizando Oracle Soa Suite</t>
  </si>
  <si>
    <t>Demonstrar habilidade para se integrar com NDS (Novel Directory Services) para Single Sign On e user and profile management</t>
  </si>
  <si>
    <t>A solução deverá ter front end web com design responsivo usando HTML 5 de forma que possa ser multidevices executado em Web Browser e dispositivos móveis</t>
  </si>
  <si>
    <t>Ser compatível com sistemas operacioanis de mercado como Windows, Linux e Red Hat</t>
  </si>
  <si>
    <t>O sistema poderá disponibilizar e receber dados gerados via FTP e SFTP</t>
  </si>
  <si>
    <t>Habilidade de integrar com outras interfaces utilizando Informática Power Center</t>
  </si>
  <si>
    <t>Suportar mensagens orientadas a API’s (considerando protocolos SOAP e REST)</t>
  </si>
  <si>
    <t>A ferramenta deverá ser capaz de processar aproximadamente meio milhão de xDR's por dia</t>
  </si>
  <si>
    <t>Compatível com os principais os browsers do mercado:
Opera, Google Chrome, Mozilla Firefox, Internet Explorer, Safari</t>
  </si>
  <si>
    <t>Compativel com os princicpais sistemas operacionais para dispositivos móveis, como Windows Phone (Microsoft), iOS (Apple) e Android (Google Inc./Open Handset Alliance)</t>
  </si>
  <si>
    <t>Coletar em tempo real, os eventos e dados de uso e interação dos cenários que envolvem os requsitos de tráfego e cadastro</t>
  </si>
  <si>
    <t>Guiar e suportar ações em tempo real para atuar nos problemas identificados na análise dos casos</t>
  </si>
  <si>
    <t>Criação/alteração de workflows e formulários deve ser possível de ser realizada sem a necessidade de conhecimento de linguagem de programação ou codificada (Ex: PHP, Java Script)</t>
  </si>
  <si>
    <t>Criação/alteração de relatórios, dashboards e indicadores deve ser possível de ser realizada sem a necessidade de conhecimento de linguagem de programação ou codificada (Ex: PHP, Java Script)</t>
  </si>
  <si>
    <t>Ser possível realizar automação de rotinas como teste de performance e teste unitário</t>
  </si>
  <si>
    <t>Prover inteligência para detectar desvios do padrão de comportamento da aplicação, de maneira que possa emitir alertas antecipando possíveis problemas (picos e vales de utilização da ferramenta, na extração de relatórios ou no volume de eventos online em fila de execução, por exemplo)</t>
  </si>
  <si>
    <t>A solução proposta deve suportar integrações de natureza síncrona e assíncrona com quaisquer sistemas, bases, ou serviços externos, conforme necessidade da Oi, e possuir tratamento automático e configurável para tratar as eventuais exceções</t>
  </si>
  <si>
    <t>Ser compatível com ferramentas de automação como: puppet e chef</t>
  </si>
  <si>
    <t>Ser compatível com web servers como: apache e nginx</t>
  </si>
  <si>
    <t>Ser compatível com application servers como: weblogic e jboss</t>
  </si>
  <si>
    <t>Ser compatível com ferramentas e frameworks Big Data de mercado, como Hadoop e Spark</t>
  </si>
  <si>
    <t xml:space="preserve">Suportar interação com plataformas digitais omni-channel de pagamento para o cliente (credit card, pay pal, bitcoin, etc)
</t>
  </si>
  <si>
    <t>Habilitar machine learning e análise preditiva para aplicação em métodos, algorítimos e modelos de Gestão de Fraudes</t>
  </si>
  <si>
    <t>Habilidade para trabalhar com processamento de dados in-memory</t>
  </si>
  <si>
    <t>A ferramenta deverá permitir, através de módulo de administração, a configuração de novas telas e fluxos de informação e aprovação dos casos investigados</t>
  </si>
  <si>
    <t>A ferramenta deve permitir que o usuário crie regras e lógicas e fluxos de engócio para análise de casos (simples e compostas) com flexibilidade e sem limites (no número de regras), transformando e enriquecendo os dados através dos fluxos</t>
  </si>
  <si>
    <t>Geolocalização</t>
  </si>
  <si>
    <t>A ferramenta deverá prover de mecanismos de georeferenciamento dos casos analisados</t>
  </si>
  <si>
    <t>Ser compatível com Docker (microserviços) para automação de deploy</t>
  </si>
  <si>
    <t>A ferramenta deverá ser capaz de processar aproximadamente 20 mil transações/requisições de sistemas legados Oi por dia</t>
  </si>
  <si>
    <t>A solução deve ser capaz de realizar exportação e importação de arquivos (nos diversos formatos abaixo) para atender a realização de cargas em sistemas (ETL's), ações em interfaces externas, batimentos, nos seguintes formatos desejados:
TXT, XLS, XLSX, PDF, HTML, CSV, MDB, DOC, DOCX, XML</t>
  </si>
  <si>
    <t>Possibilitar data loading e data connection via DBLink com bases Oracle e SQL Server</t>
  </si>
  <si>
    <t>A ferramenta deverá ser capaz de se conectar com o Arbor (via webservice / Oracle SOA Suíte ou Informática Power Center) para executar regras de rollback de billing indevido e No Bill</t>
  </si>
  <si>
    <t>Habilidade para se conectar com protocolos de redes inteligentes como SS7, ISUP and MAP para monitoramento de tráfego em redes LTE 4G e VoIP</t>
  </si>
  <si>
    <t>Habilidade para se conectar com ERP's de mercado como SAP, EBS e Totvs</t>
  </si>
  <si>
    <t>Dashboards</t>
  </si>
  <si>
    <t>A ferramenta deve permitir que o usuário crie dashboards parametrizáveis para exposição dos casos</t>
  </si>
  <si>
    <t>A ferramenta deve permitir que o usuário crie relatórios parametrizáveis para report dos casos</t>
  </si>
  <si>
    <t>Demonstrar habilidade de se conectar com elementos de rede e sensores - M2M</t>
  </si>
  <si>
    <t>Para processos e interfaces baseados em arquivos ou batch deve-se projetar na solução a capacidade de gerar arquivos específicos de erros, além de gravar em LOG na camada ofendida o seu detalhamento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</si>
</sst>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 #,##0.00_);_(* \(#,##0.00\);_(* &quot;-&quot;??_);_(@_)"/>
    <numFmt numFmtId="165" formatCode="0.0%"/>
    <numFmt numFmtId="166" formatCode="_(* #,##0.0_);_(* \(#,##0.0\);_(* &quot;-&quot;??_);_(@_)"/>
    <numFmt numFmtId="167" formatCode="_-#,##0_-;\-#,##0_-;_-&quot;-&quot;_-;_@_-"/>
    <numFmt numFmtId="168" formatCode="_-#,##0.0_-;\-#,##0.0_-;_-&quot;-&quot;_-;_@_-"/>
    <numFmt numFmtId="169" formatCode="dd/mm/yy;@"/>
  </numFmts>
  <fonts count="36" x14ac:knownFonts="1">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sz val="10"/>
      <name val="Arial"/>
      <family val="2"/>
    </font>
    <font>
      <b/>
      <sz val="10"/>
      <name val="Arial"/>
      <family val="2"/>
    </font>
    <font>
      <b/>
      <sz val="14"/>
      <name val="Arial"/>
      <family val="2"/>
    </font>
    <font>
      <b/>
      <sz val="12"/>
      <name val="Arial"/>
      <family val="2"/>
    </font>
    <font>
      <sz val="8"/>
      <name val="Arial"/>
      <family val="2"/>
    </font>
    <font>
      <b/>
      <sz val="12"/>
      <name val="Tahoma"/>
      <family val="2"/>
    </font>
    <font>
      <b/>
      <sz val="10"/>
      <name val="Tahoma"/>
      <family val="2"/>
    </font>
    <font>
      <sz val="10"/>
      <name val="Tahoma"/>
      <family val="2"/>
    </font>
    <font>
      <b/>
      <sz val="9"/>
      <color indexed="81"/>
      <name val="Tahoma"/>
      <family val="2"/>
    </font>
    <font>
      <sz val="9"/>
      <color indexed="81"/>
      <name val="Tahoma"/>
      <family val="2"/>
    </font>
    <font>
      <b/>
      <sz val="11"/>
      <name val="Arial"/>
      <family val="2"/>
    </font>
    <font>
      <b/>
      <sz val="7"/>
      <name val="Arial"/>
      <family val="2"/>
    </font>
    <font>
      <sz val="11"/>
      <color theme="1"/>
      <name val="Calibri"/>
      <family val="2"/>
      <scheme val="minor"/>
    </font>
    <font>
      <b/>
      <sz val="11"/>
      <color theme="1"/>
      <name val="Calibri"/>
      <family val="2"/>
      <scheme val="minor"/>
    </font>
    <font>
      <b/>
      <sz val="10"/>
      <color theme="0"/>
      <name val="Arial"/>
      <family val="2"/>
    </font>
    <font>
      <b/>
      <sz val="12"/>
      <color theme="0"/>
      <name val="Arial"/>
      <family val="2"/>
    </font>
    <font>
      <sz val="10"/>
      <color theme="0"/>
      <name val="Arial"/>
      <family val="2"/>
    </font>
    <font>
      <i/>
      <sz val="10"/>
      <color theme="1" tint="0.499984740745262"/>
      <name val="Arial"/>
      <family val="2"/>
    </font>
    <font>
      <sz val="10"/>
      <color theme="1"/>
      <name val="Arial"/>
      <family val="2"/>
    </font>
    <font>
      <b/>
      <sz val="14"/>
      <color theme="0"/>
      <name val="Arial"/>
      <family val="2"/>
    </font>
    <font>
      <b/>
      <sz val="9"/>
      <color theme="0"/>
      <name val="Arial"/>
      <family val="2"/>
    </font>
    <font>
      <b/>
      <sz val="11"/>
      <color theme="0"/>
      <name val="Arial"/>
      <family val="2"/>
    </font>
    <font>
      <b/>
      <sz val="16"/>
      <color theme="0"/>
      <name val="Arial"/>
      <family val="2"/>
    </font>
    <font>
      <sz val="11"/>
      <color indexed="8"/>
      <name val="Calibri"/>
      <family val="2"/>
    </font>
    <font>
      <u/>
      <sz val="10"/>
      <color indexed="12"/>
      <name val="Arial"/>
      <family val="2"/>
    </font>
    <font>
      <b/>
      <sz val="14"/>
      <color theme="2" tint="-0.749992370372631"/>
      <name val="Arial"/>
      <family val="2"/>
    </font>
    <font>
      <b/>
      <u/>
      <sz val="11"/>
      <name val="Arial"/>
      <family val="2"/>
    </font>
    <font>
      <b/>
      <i/>
      <u/>
      <sz val="10"/>
      <color rgb="FFFF0000"/>
      <name val="Arial"/>
      <family val="2"/>
    </font>
    <font>
      <b/>
      <sz val="10"/>
      <color theme="1"/>
      <name val="Calibri"/>
      <family val="2"/>
      <scheme val="minor"/>
    </font>
    <font>
      <sz val="10"/>
      <color rgb="FFD7C49E"/>
      <name val="Arial"/>
      <family val="2"/>
    </font>
    <font>
      <b/>
      <sz val="9"/>
      <color indexed="81"/>
      <name val="Tahoma"/>
      <charset val="1"/>
    </font>
  </fonts>
  <fills count="24">
    <fill>
      <patternFill patternType="none"/>
    </fill>
    <fill>
      <patternFill patternType="gray125"/>
    </fill>
    <fill>
      <patternFill patternType="solid">
        <fgColor indexed="9"/>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0"/>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rgb="FFA1FD95"/>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2"/>
        <bgColor indexed="64"/>
      </patternFill>
    </fill>
    <fill>
      <patternFill patternType="solid">
        <fgColor theme="2" tint="-9.9978637043366805E-2"/>
        <bgColor indexed="64"/>
      </patternFill>
    </fill>
    <fill>
      <patternFill patternType="solid">
        <fgColor rgb="FFD7C49E"/>
        <bgColor indexed="64"/>
      </patternFill>
    </fill>
    <fill>
      <patternFill patternType="solid">
        <fgColor rgb="FF92D050"/>
        <bgColor indexed="64"/>
      </patternFill>
    </fill>
    <fill>
      <patternFill patternType="solid">
        <fgColor theme="1"/>
        <bgColor theme="1"/>
      </patternFill>
    </fill>
    <fill>
      <patternFill patternType="solid">
        <fgColor theme="1"/>
        <bgColor indexed="64"/>
      </patternFill>
    </fill>
    <fill>
      <patternFill patternType="solid">
        <fgColor theme="0" tint="-4.9989318521683403E-2"/>
        <bgColor theme="1"/>
      </patternFill>
    </fill>
    <fill>
      <patternFill patternType="solid">
        <fgColor theme="0" tint="-0.14999847407452621"/>
        <bgColor theme="1"/>
      </patternFill>
    </fill>
    <fill>
      <patternFill patternType="solid">
        <fgColor theme="0" tint="-0.14999847407452621"/>
        <bgColor indexed="64"/>
      </patternFill>
    </fill>
    <fill>
      <patternFill patternType="solid">
        <fgColor theme="0" tint="-0.499984740745262"/>
        <bgColor theme="1"/>
      </patternFill>
    </fill>
    <fill>
      <patternFill patternType="solid">
        <fgColor theme="8" tint="0.39997558519241921"/>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theme="0"/>
      </left>
      <right style="thin">
        <color theme="0"/>
      </right>
      <top style="thin">
        <color theme="0"/>
      </top>
      <bottom style="thin">
        <color theme="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left>
      <right/>
      <top style="thin">
        <color theme="0"/>
      </top>
      <bottom style="thin">
        <color theme="0"/>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medium">
        <color theme="1"/>
      </left>
      <right style="thin">
        <color theme="1"/>
      </right>
      <top style="medium">
        <color theme="1"/>
      </top>
      <bottom style="medium">
        <color theme="1"/>
      </bottom>
      <diagonal/>
    </border>
    <border>
      <left/>
      <right/>
      <top/>
      <bottom style="medium">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14999847407452621"/>
      </right>
      <top style="thin">
        <color theme="0" tint="-0.499984740745262"/>
      </top>
      <bottom/>
      <diagonal/>
    </border>
    <border>
      <left style="thin">
        <color theme="0" tint="-0.14999847407452621"/>
      </left>
      <right style="thin">
        <color theme="0" tint="-0.499984740745262"/>
      </right>
      <top style="thin">
        <color theme="0" tint="-0.499984740745262"/>
      </top>
      <bottom/>
      <diagonal/>
    </border>
    <border>
      <left style="thin">
        <color indexed="64"/>
      </left>
      <right/>
      <top style="thin">
        <color rgb="FF000000"/>
      </top>
      <bottom/>
      <diagonal/>
    </border>
    <border>
      <left style="thin">
        <color indexed="64"/>
      </left>
      <right style="thin">
        <color indexed="64"/>
      </right>
      <top style="thin">
        <color rgb="FF000000"/>
      </top>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style="thin">
        <color indexed="64"/>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bottom/>
      <diagonal/>
    </border>
  </borders>
  <cellStyleXfs count="12">
    <xf numFmtId="0" fontId="0" fillId="0" borderId="0" applyBorder="0"/>
    <xf numFmtId="0" fontId="5" fillId="0" borderId="0" applyBorder="0"/>
    <xf numFmtId="0" fontId="17" fillId="0" borderId="0"/>
    <xf numFmtId="9" fontId="3" fillId="0" borderId="0" applyFont="0" applyFill="0" applyBorder="0" applyAlignment="0" applyProtection="0"/>
    <xf numFmtId="9" fontId="5" fillId="0" borderId="0" applyFont="0" applyFill="0" applyBorder="0" applyAlignment="0" applyProtection="0"/>
    <xf numFmtId="164" fontId="3" fillId="0" borderId="0" applyFont="0" applyFill="0" applyBorder="0" applyAlignment="0" applyProtection="0"/>
    <xf numFmtId="164" fontId="5" fillId="0" borderId="0" applyFont="0" applyFill="0" applyBorder="0" applyAlignment="0" applyProtection="0"/>
    <xf numFmtId="0" fontId="2" fillId="0" borderId="0"/>
    <xf numFmtId="0" fontId="28" fillId="0" borderId="0"/>
    <xf numFmtId="0" fontId="29" fillId="0" borderId="0" applyNumberFormat="0" applyFill="0" applyBorder="0" applyAlignment="0" applyProtection="0">
      <alignment vertical="top"/>
      <protection locked="0"/>
    </xf>
    <xf numFmtId="164" fontId="2" fillId="0" borderId="0" applyFont="0" applyFill="0" applyBorder="0" applyAlignment="0" applyProtection="0"/>
    <xf numFmtId="0" fontId="1" fillId="0" borderId="0"/>
  </cellStyleXfs>
  <cellXfs count="586">
    <xf numFmtId="0" fontId="0" fillId="0" borderId="0" xfId="0"/>
    <xf numFmtId="0" fontId="4" fillId="0" borderId="0" xfId="0" applyFont="1" applyBorder="1" applyAlignment="1">
      <alignment horizontal="center"/>
    </xf>
    <xf numFmtId="0" fontId="4" fillId="0" borderId="0" xfId="0" applyFont="1" applyBorder="1" applyAlignment="1">
      <alignment horizontal="center" wrapText="1"/>
    </xf>
    <xf numFmtId="0" fontId="4" fillId="0" borderId="1" xfId="0" applyFont="1" applyFill="1" applyBorder="1" applyAlignment="1">
      <alignment horizontal="left" wrapText="1"/>
    </xf>
    <xf numFmtId="0" fontId="5" fillId="0" borderId="0" xfId="0" applyFont="1"/>
    <xf numFmtId="0" fontId="0" fillId="0" borderId="0" xfId="0" applyFill="1"/>
    <xf numFmtId="165" fontId="0" fillId="0" borderId="0" xfId="0" applyNumberFormat="1"/>
    <xf numFmtId="164" fontId="0" fillId="0" borderId="0" xfId="5" applyFont="1"/>
    <xf numFmtId="0" fontId="0" fillId="0" borderId="1" xfId="0" applyBorder="1"/>
    <xf numFmtId="0" fontId="5" fillId="0" borderId="1" xfId="0" applyFont="1" applyBorder="1"/>
    <xf numFmtId="0" fontId="0" fillId="3" borderId="1" xfId="0" applyFill="1" applyBorder="1"/>
    <xf numFmtId="0" fontId="5" fillId="3" borderId="1" xfId="0" applyFont="1" applyFill="1" applyBorder="1"/>
    <xf numFmtId="0" fontId="5" fillId="4" borderId="1" xfId="0" applyFont="1" applyFill="1" applyBorder="1"/>
    <xf numFmtId="0" fontId="5" fillId="5" borderId="1" xfId="0" applyFont="1" applyFill="1" applyBorder="1"/>
    <xf numFmtId="9" fontId="6" fillId="6" borderId="6" xfId="0" applyNumberFormat="1" applyFont="1" applyFill="1" applyBorder="1" applyAlignment="1">
      <alignment horizontal="center" vertical="center"/>
    </xf>
    <xf numFmtId="0" fontId="0" fillId="7" borderId="1" xfId="0" applyFill="1" applyBorder="1"/>
    <xf numFmtId="0" fontId="5" fillId="8" borderId="1" xfId="0" applyFont="1" applyFill="1" applyBorder="1"/>
    <xf numFmtId="0" fontId="0" fillId="6" borderId="0" xfId="0" applyFill="1"/>
    <xf numFmtId="0" fontId="10" fillId="6" borderId="0" xfId="0" applyFont="1" applyFill="1" applyBorder="1" applyAlignment="1">
      <alignment horizontal="center" vertical="top" wrapText="1"/>
    </xf>
    <xf numFmtId="0" fontId="22" fillId="6" borderId="0" xfId="0" applyFont="1" applyFill="1"/>
    <xf numFmtId="0" fontId="11" fillId="9" borderId="4" xfId="0" applyFont="1" applyFill="1" applyBorder="1" applyAlignment="1">
      <alignment horizontal="center" vertical="center"/>
    </xf>
    <xf numFmtId="0" fontId="11" fillId="9" borderId="2" xfId="0" applyFont="1" applyFill="1" applyBorder="1" applyAlignment="1">
      <alignment horizontal="center" vertical="center" wrapText="1"/>
    </xf>
    <xf numFmtId="0" fontId="11" fillId="9" borderId="7" xfId="0" applyFont="1" applyFill="1" applyBorder="1" applyAlignment="1">
      <alignment horizontal="center" vertical="center" wrapText="1"/>
    </xf>
    <xf numFmtId="0" fontId="11" fillId="9" borderId="5" xfId="0" applyFont="1" applyFill="1" applyBorder="1" applyAlignment="1">
      <alignment horizontal="center" vertical="center" wrapText="1"/>
    </xf>
    <xf numFmtId="0" fontId="11" fillId="9" borderId="0" xfId="0" applyFont="1" applyFill="1" applyBorder="1" applyAlignment="1">
      <alignment horizontal="center" vertical="center" wrapText="1"/>
    </xf>
    <xf numFmtId="0" fontId="12" fillId="10" borderId="0" xfId="0" applyFont="1" applyFill="1" applyBorder="1"/>
    <xf numFmtId="0" fontId="0" fillId="0" borderId="0" xfId="0" applyBorder="1"/>
    <xf numFmtId="0" fontId="5" fillId="11" borderId="1" xfId="0" applyFont="1" applyFill="1" applyBorder="1" applyAlignment="1">
      <alignment horizontal="center" vertical="center"/>
    </xf>
    <xf numFmtId="165" fontId="4" fillId="0" borderId="1" xfId="3" applyNumberFormat="1" applyFont="1" applyFill="1" applyBorder="1" applyAlignment="1">
      <alignment horizontal="center" vertical="center" wrapText="1"/>
    </xf>
    <xf numFmtId="0" fontId="4" fillId="0" borderId="1" xfId="0" applyFont="1" applyFill="1" applyBorder="1" applyAlignment="1">
      <alignment horizontal="center"/>
    </xf>
    <xf numFmtId="0" fontId="0" fillId="0" borderId="3" xfId="0" applyBorder="1"/>
    <xf numFmtId="0" fontId="5" fillId="0" borderId="3" xfId="0" applyFont="1" applyBorder="1"/>
    <xf numFmtId="1" fontId="0" fillId="0" borderId="0" xfId="0" applyNumberFormat="1"/>
    <xf numFmtId="9" fontId="19" fillId="12" borderId="1" xfId="0" applyNumberFormat="1" applyFont="1" applyFill="1" applyBorder="1" applyAlignment="1">
      <alignment horizontal="center" vertical="center"/>
    </xf>
    <xf numFmtId="1" fontId="19" fillId="12" borderId="1" xfId="0" applyNumberFormat="1" applyFont="1" applyFill="1" applyBorder="1" applyAlignment="1">
      <alignment horizontal="center" vertical="center"/>
    </xf>
    <xf numFmtId="0" fontId="6" fillId="0" borderId="0" xfId="0" applyFont="1" applyAlignment="1">
      <alignment horizontal="right"/>
    </xf>
    <xf numFmtId="0" fontId="6" fillId="0" borderId="0" xfId="0" applyFont="1"/>
    <xf numFmtId="0" fontId="6" fillId="0" borderId="0" xfId="0" applyFont="1" applyAlignment="1">
      <alignment horizontal="right" vertical="center"/>
    </xf>
    <xf numFmtId="9" fontId="6" fillId="14" borderId="17" xfId="0" applyNumberFormat="1" applyFont="1" applyFill="1" applyBorder="1"/>
    <xf numFmtId="9" fontId="6" fillId="14" borderId="18" xfId="0" applyNumberFormat="1" applyFont="1" applyFill="1" applyBorder="1"/>
    <xf numFmtId="9" fontId="16" fillId="14" borderId="2" xfId="0" applyNumberFormat="1" applyFont="1" applyFill="1" applyBorder="1"/>
    <xf numFmtId="9" fontId="16" fillId="0" borderId="2" xfId="0" applyNumberFormat="1" applyFont="1" applyFill="1" applyBorder="1" applyAlignment="1">
      <alignment horizontal="center" vertical="center" wrapText="1"/>
    </xf>
    <xf numFmtId="9" fontId="16" fillId="0" borderId="7" xfId="0" applyNumberFormat="1" applyFont="1" applyFill="1" applyBorder="1" applyAlignment="1">
      <alignment horizontal="center" vertical="center" wrapText="1"/>
    </xf>
    <xf numFmtId="9" fontId="16" fillId="0" borderId="5" xfId="0" applyNumberFormat="1" applyFont="1" applyFill="1" applyBorder="1" applyAlignment="1">
      <alignment horizontal="center" vertical="center" wrapText="1"/>
    </xf>
    <xf numFmtId="0" fontId="5" fillId="16" borderId="1" xfId="0" applyFont="1" applyFill="1" applyBorder="1"/>
    <xf numFmtId="0" fontId="6" fillId="0" borderId="15" xfId="0" applyFont="1" applyBorder="1" applyAlignment="1"/>
    <xf numFmtId="0" fontId="20" fillId="12" borderId="1" xfId="0" applyFont="1" applyFill="1" applyBorder="1" applyAlignment="1">
      <alignment horizontal="center" vertical="center" wrapText="1"/>
    </xf>
    <xf numFmtId="165" fontId="24" fillId="12" borderId="1" xfId="3" applyNumberFormat="1" applyFont="1" applyFill="1" applyBorder="1" applyAlignment="1">
      <alignment horizontal="center" vertical="center" wrapText="1"/>
    </xf>
    <xf numFmtId="1" fontId="24" fillId="12" borderId="1" xfId="0" applyNumberFormat="1" applyFont="1" applyFill="1" applyBorder="1" applyAlignment="1">
      <alignment horizontal="center" vertical="center"/>
    </xf>
    <xf numFmtId="166" fontId="24" fillId="12" borderId="1" xfId="5" applyNumberFormat="1" applyFont="1" applyFill="1" applyBorder="1" applyAlignment="1">
      <alignment horizontal="center" vertical="center"/>
    </xf>
    <xf numFmtId="9" fontId="24" fillId="12" borderId="1" xfId="3" applyNumberFormat="1" applyFont="1" applyFill="1" applyBorder="1" applyAlignment="1">
      <alignment horizontal="center" vertical="center" wrapText="1"/>
    </xf>
    <xf numFmtId="168" fontId="24" fillId="12" borderId="1" xfId="0" applyNumberFormat="1" applyFont="1" applyFill="1" applyBorder="1" applyAlignment="1">
      <alignment horizontal="center" vertical="center"/>
    </xf>
    <xf numFmtId="168" fontId="24" fillId="12" borderId="1" xfId="5" applyNumberFormat="1" applyFont="1" applyFill="1" applyBorder="1" applyAlignment="1">
      <alignment horizontal="center" vertical="center"/>
    </xf>
    <xf numFmtId="9" fontId="4" fillId="14" borderId="1" xfId="3" applyFont="1" applyFill="1" applyBorder="1" applyAlignment="1">
      <alignment horizontal="center" vertical="center" wrapText="1"/>
    </xf>
    <xf numFmtId="1" fontId="4" fillId="14" borderId="1" xfId="3" applyNumberFormat="1" applyFont="1" applyFill="1" applyBorder="1" applyAlignment="1">
      <alignment horizontal="center" vertical="center" wrapText="1"/>
    </xf>
    <xf numFmtId="165" fontId="4" fillId="14" borderId="1" xfId="3" applyNumberFormat="1" applyFont="1" applyFill="1" applyBorder="1" applyAlignment="1">
      <alignment horizontal="center" vertical="center" wrapText="1"/>
    </xf>
    <xf numFmtId="166" fontId="4" fillId="14" borderId="1" xfId="5" applyNumberFormat="1" applyFont="1" applyFill="1" applyBorder="1" applyAlignment="1">
      <alignment horizontal="center" vertical="center"/>
    </xf>
    <xf numFmtId="9" fontId="4" fillId="14" borderId="1" xfId="3" applyNumberFormat="1" applyFont="1" applyFill="1" applyBorder="1" applyAlignment="1">
      <alignment horizontal="center" vertical="center" wrapText="1"/>
    </xf>
    <xf numFmtId="168" fontId="4" fillId="14" borderId="1" xfId="3" applyNumberFormat="1" applyFont="1" applyFill="1" applyBorder="1" applyAlignment="1">
      <alignment horizontal="center" vertical="center" wrapText="1"/>
    </xf>
    <xf numFmtId="168" fontId="4" fillId="14" borderId="1" xfId="5" applyNumberFormat="1" applyFont="1" applyFill="1" applyBorder="1" applyAlignment="1">
      <alignment horizontal="center" vertical="center"/>
    </xf>
    <xf numFmtId="165" fontId="8" fillId="2" borderId="0" xfId="3" applyNumberFormat="1" applyFont="1" applyFill="1" applyBorder="1" applyAlignment="1">
      <alignment horizontal="right" vertical="center" wrapText="1"/>
    </xf>
    <xf numFmtId="0" fontId="19" fillId="12" borderId="11" xfId="0" applyFont="1" applyFill="1" applyBorder="1" applyAlignment="1">
      <alignment horizontal="center" vertical="center"/>
    </xf>
    <xf numFmtId="0" fontId="5" fillId="14" borderId="1" xfId="0" applyFont="1" applyFill="1" applyBorder="1" applyAlignment="1">
      <alignment horizontal="center" vertical="center" wrapText="1"/>
    </xf>
    <xf numFmtId="0" fontId="6" fillId="0" borderId="0" xfId="0" applyFont="1" applyBorder="1" applyAlignment="1"/>
    <xf numFmtId="166" fontId="25" fillId="14" borderId="1" xfId="5" applyNumberFormat="1" applyFont="1" applyFill="1" applyBorder="1" applyAlignment="1">
      <alignment horizontal="center" vertical="center"/>
    </xf>
    <xf numFmtId="0" fontId="5" fillId="0" borderId="1" xfId="0" applyFont="1" applyBorder="1" applyAlignment="1">
      <alignment horizontal="left" vertical="top"/>
    </xf>
    <xf numFmtId="0" fontId="5" fillId="0" borderId="1" xfId="0" applyFont="1" applyFill="1" applyBorder="1" applyAlignment="1">
      <alignment horizontal="left" vertical="top"/>
    </xf>
    <xf numFmtId="0" fontId="0" fillId="0" borderId="1" xfId="0" applyBorder="1" applyAlignment="1">
      <alignment horizontal="left" vertical="top"/>
    </xf>
    <xf numFmtId="0" fontId="19" fillId="12" borderId="34" xfId="0" applyFont="1" applyFill="1" applyBorder="1" applyAlignment="1">
      <alignment horizontal="center" vertical="center" wrapText="1"/>
    </xf>
    <xf numFmtId="0" fontId="19" fillId="12" borderId="34" xfId="1" applyFont="1" applyFill="1" applyBorder="1" applyAlignment="1">
      <alignment horizontal="center" vertical="center" wrapText="1"/>
    </xf>
    <xf numFmtId="165" fontId="19" fillId="12" borderId="34" xfId="4" applyNumberFormat="1" applyFont="1" applyFill="1" applyBorder="1" applyAlignment="1">
      <alignment horizontal="center" vertical="center" wrapText="1"/>
    </xf>
    <xf numFmtId="1" fontId="19" fillId="12" borderId="34" xfId="0" applyNumberFormat="1" applyFont="1" applyFill="1" applyBorder="1" applyAlignment="1">
      <alignment horizontal="center" vertical="center" wrapText="1"/>
    </xf>
    <xf numFmtId="1" fontId="19" fillId="12" borderId="34" xfId="1" applyNumberFormat="1" applyFont="1" applyFill="1" applyBorder="1" applyAlignment="1">
      <alignment horizontal="center" vertical="center" wrapText="1"/>
    </xf>
    <xf numFmtId="9" fontId="19" fillId="12" borderId="34" xfId="3" applyFont="1" applyFill="1" applyBorder="1" applyAlignment="1">
      <alignment horizontal="center" vertical="center" wrapText="1"/>
    </xf>
    <xf numFmtId="0" fontId="19" fillId="12" borderId="35" xfId="0" applyFont="1" applyFill="1" applyBorder="1" applyAlignment="1">
      <alignment horizontal="center" vertical="center" wrapText="1"/>
    </xf>
    <xf numFmtId="0" fontId="20" fillId="12" borderId="36" xfId="0" applyFont="1" applyFill="1" applyBorder="1" applyAlignment="1">
      <alignment horizontal="center" vertical="center" wrapText="1"/>
    </xf>
    <xf numFmtId="1" fontId="24" fillId="12" borderId="36" xfId="0" applyNumberFormat="1" applyFont="1" applyFill="1" applyBorder="1" applyAlignment="1">
      <alignment horizontal="center" vertical="center"/>
    </xf>
    <xf numFmtId="0" fontId="19" fillId="12" borderId="36" xfId="0" applyFont="1" applyFill="1" applyBorder="1" applyAlignment="1">
      <alignment horizontal="left" vertical="center"/>
    </xf>
    <xf numFmtId="9" fontId="4" fillId="14" borderId="36" xfId="3" applyFont="1" applyFill="1" applyBorder="1" applyAlignment="1">
      <alignment horizontal="center" vertical="center" wrapText="1"/>
    </xf>
    <xf numFmtId="168" fontId="24" fillId="12" borderId="36" xfId="0" applyNumberFormat="1" applyFont="1" applyFill="1" applyBorder="1" applyAlignment="1">
      <alignment horizontal="center" vertical="center"/>
    </xf>
    <xf numFmtId="0" fontId="3" fillId="0" borderId="0" xfId="0" applyFont="1"/>
    <xf numFmtId="0" fontId="3" fillId="0" borderId="0" xfId="0" applyFont="1" applyFill="1" applyBorder="1" applyAlignment="1">
      <alignment horizontal="left" vertical="center" wrapText="1" indent="1"/>
    </xf>
    <xf numFmtId="0" fontId="3" fillId="0" borderId="1" xfId="0" applyFont="1" applyFill="1" applyBorder="1"/>
    <xf numFmtId="0" fontId="6" fillId="20" borderId="1" xfId="0" applyFont="1" applyFill="1" applyBorder="1" applyAlignment="1">
      <alignment horizontal="center" vertical="center" wrapText="1"/>
    </xf>
    <xf numFmtId="0" fontId="3" fillId="0" borderId="0" xfId="0" applyFont="1" applyAlignment="1">
      <alignment horizontal="right" vertical="top" wrapText="1"/>
    </xf>
    <xf numFmtId="0" fontId="3" fillId="0" borderId="0" xfId="0" applyFont="1" applyBorder="1" applyAlignment="1">
      <alignment horizontal="right" vertical="top" wrapText="1"/>
    </xf>
    <xf numFmtId="0" fontId="19" fillId="18" borderId="39" xfId="0" applyFont="1" applyFill="1" applyBorder="1" applyAlignment="1">
      <alignment horizontal="center"/>
    </xf>
    <xf numFmtId="0" fontId="6" fillId="0" borderId="0" xfId="0" applyFont="1" applyFill="1" applyBorder="1" applyAlignment="1">
      <alignment horizontal="left" vertical="top" wrapText="1"/>
    </xf>
    <xf numFmtId="0" fontId="3" fillId="0" borderId="0" xfId="0" applyFont="1" applyFill="1" applyBorder="1" applyAlignment="1">
      <alignment horizontal="right" vertical="center" wrapText="1" indent="1"/>
    </xf>
    <xf numFmtId="0" fontId="0" fillId="0" borderId="0" xfId="0" applyFill="1" applyBorder="1"/>
    <xf numFmtId="0" fontId="19" fillId="12" borderId="1" xfId="1" applyFont="1" applyFill="1" applyBorder="1" applyAlignment="1">
      <alignment horizontal="center" vertical="center" wrapText="1"/>
    </xf>
    <xf numFmtId="165" fontId="19" fillId="12" borderId="1" xfId="4" applyNumberFormat="1" applyFont="1" applyFill="1" applyBorder="1" applyAlignment="1">
      <alignment horizontal="center" vertical="center" wrapText="1"/>
    </xf>
    <xf numFmtId="1" fontId="19" fillId="12" borderId="1" xfId="1" applyNumberFormat="1" applyFont="1" applyFill="1" applyBorder="1" applyAlignment="1">
      <alignment horizontal="center" vertical="center" wrapText="1"/>
    </xf>
    <xf numFmtId="9" fontId="19" fillId="12" borderId="1" xfId="3" applyFont="1" applyFill="1" applyBorder="1" applyAlignment="1">
      <alignment horizontal="center" vertical="center" wrapText="1"/>
    </xf>
    <xf numFmtId="0" fontId="5" fillId="11" borderId="3" xfId="0" applyFont="1" applyFill="1" applyBorder="1" applyAlignment="1">
      <alignment vertical="center" wrapText="1"/>
    </xf>
    <xf numFmtId="0" fontId="5" fillId="11" borderId="40" xfId="0" applyFont="1" applyFill="1" applyBorder="1" applyAlignment="1">
      <alignment vertical="center" wrapText="1"/>
    </xf>
    <xf numFmtId="0" fontId="5" fillId="11" borderId="38" xfId="0" applyFont="1" applyFill="1" applyBorder="1" applyAlignment="1">
      <alignment vertical="center" wrapText="1"/>
    </xf>
    <xf numFmtId="0" fontId="19" fillId="18" borderId="39" xfId="0" applyFont="1" applyFill="1" applyBorder="1" applyAlignment="1"/>
    <xf numFmtId="0" fontId="6" fillId="0" borderId="0" xfId="0" applyFont="1" applyFill="1" applyBorder="1" applyAlignment="1">
      <alignment vertical="center" wrapText="1"/>
    </xf>
    <xf numFmtId="0" fontId="6" fillId="0" borderId="0" xfId="0" applyFont="1" applyFill="1" applyBorder="1" applyAlignment="1">
      <alignment vertical="top" wrapText="1"/>
    </xf>
    <xf numFmtId="0" fontId="18" fillId="0" borderId="0" xfId="0" applyFont="1" applyAlignment="1">
      <alignment horizontal="center"/>
    </xf>
    <xf numFmtId="0" fontId="18" fillId="9" borderId="1" xfId="0" applyFont="1" applyFill="1" applyBorder="1" applyAlignment="1">
      <alignment horizontal="center" vertical="center" wrapText="1"/>
    </xf>
    <xf numFmtId="0" fontId="6" fillId="0" borderId="0" xfId="0" applyFont="1" applyBorder="1" applyAlignment="1">
      <alignment horizontal="right" vertical="top" wrapText="1"/>
    </xf>
    <xf numFmtId="0" fontId="3" fillId="0" borderId="0" xfId="0" applyFont="1" applyFill="1"/>
    <xf numFmtId="0" fontId="0" fillId="15" borderId="0" xfId="0" applyFill="1"/>
    <xf numFmtId="0" fontId="0" fillId="0" borderId="0" xfId="0" applyBorder="1" applyAlignment="1">
      <alignment horizontal="center" vertical="top"/>
    </xf>
    <xf numFmtId="9" fontId="6" fillId="0" borderId="0" xfId="0" applyNumberFormat="1" applyFont="1" applyAlignment="1">
      <alignment horizontal="right"/>
    </xf>
    <xf numFmtId="1" fontId="30" fillId="12" borderId="36" xfId="0" applyNumberFormat="1" applyFont="1" applyFill="1" applyBorder="1" applyAlignment="1">
      <alignment horizontal="center" vertical="center"/>
    </xf>
    <xf numFmtId="168" fontId="30" fillId="12" borderId="36" xfId="0" applyNumberFormat="1" applyFont="1" applyFill="1" applyBorder="1" applyAlignment="1">
      <alignment horizontal="center" vertical="center"/>
    </xf>
    <xf numFmtId="0" fontId="3" fillId="0" borderId="0" xfId="0" applyFont="1" applyBorder="1"/>
    <xf numFmtId="0" fontId="3" fillId="0" borderId="0" xfId="0" applyFont="1" applyFill="1" applyAlignment="1">
      <alignment horizontal="right"/>
    </xf>
    <xf numFmtId="0" fontId="3" fillId="0" borderId="0" xfId="0" applyFont="1" applyAlignment="1">
      <alignment horizontal="right"/>
    </xf>
    <xf numFmtId="0" fontId="6" fillId="0" borderId="0" xfId="0" applyFont="1" applyFill="1" applyBorder="1" applyAlignment="1">
      <alignment horizontal="left" vertical="top"/>
    </xf>
    <xf numFmtId="0" fontId="3" fillId="0" borderId="1" xfId="0" applyFont="1" applyBorder="1"/>
    <xf numFmtId="0" fontId="3" fillId="23" borderId="1" xfId="0" applyFont="1" applyFill="1" applyBorder="1"/>
    <xf numFmtId="9" fontId="0" fillId="0" borderId="1" xfId="0" applyNumberFormat="1" applyBorder="1"/>
    <xf numFmtId="10" fontId="0" fillId="0" borderId="1" xfId="0" applyNumberFormat="1" applyBorder="1"/>
    <xf numFmtId="0" fontId="0" fillId="23" borderId="1" xfId="0" applyFill="1" applyBorder="1"/>
    <xf numFmtId="1" fontId="0" fillId="0" borderId="1" xfId="0" applyNumberFormat="1" applyBorder="1"/>
    <xf numFmtId="0" fontId="6" fillId="0" borderId="15" xfId="0" applyFont="1" applyBorder="1" applyAlignment="1">
      <alignment horizontal="center" vertical="center"/>
    </xf>
    <xf numFmtId="0" fontId="6" fillId="19" borderId="1" xfId="0" applyFont="1" applyFill="1" applyBorder="1" applyAlignment="1">
      <alignment horizontal="center" vertical="center" wrapText="1"/>
    </xf>
    <xf numFmtId="0" fontId="0" fillId="0" borderId="0" xfId="0" applyFill="1" applyAlignment="1">
      <alignment horizontal="left" vertical="center"/>
    </xf>
    <xf numFmtId="0" fontId="3" fillId="14" borderId="1" xfId="0" applyFont="1" applyFill="1" applyBorder="1" applyAlignment="1">
      <alignment horizontal="center" vertical="center" wrapText="1"/>
    </xf>
    <xf numFmtId="0" fontId="4" fillId="12" borderId="37" xfId="0" applyFont="1" applyFill="1" applyBorder="1" applyAlignment="1">
      <alignment horizontal="left" wrapText="1"/>
    </xf>
    <xf numFmtId="0" fontId="4" fillId="12" borderId="37" xfId="0" applyFont="1" applyFill="1" applyBorder="1" applyAlignment="1">
      <alignment horizontal="center"/>
    </xf>
    <xf numFmtId="0" fontId="6" fillId="20" borderId="38" xfId="0" applyFont="1" applyFill="1" applyBorder="1" applyAlignment="1">
      <alignment horizontal="center" vertical="center" wrapText="1"/>
    </xf>
    <xf numFmtId="0" fontId="3" fillId="0" borderId="38" xfId="0" applyFont="1" applyBorder="1"/>
    <xf numFmtId="0" fontId="6" fillId="19" borderId="38" xfId="0" applyFont="1" applyFill="1" applyBorder="1" applyAlignment="1">
      <alignment horizontal="center" vertical="center" wrapText="1"/>
    </xf>
    <xf numFmtId="0" fontId="0" fillId="0" borderId="15" xfId="0" applyBorder="1" applyAlignment="1">
      <alignment horizontal="center" vertical="center"/>
    </xf>
    <xf numFmtId="0" fontId="3" fillId="0" borderId="15" xfId="0" applyFont="1" applyBorder="1" applyAlignment="1">
      <alignment horizontal="center" vertical="center"/>
    </xf>
    <xf numFmtId="0" fontId="3" fillId="0" borderId="0" xfId="0" applyFont="1" applyAlignment="1">
      <alignment horizontal="center" vertical="center"/>
    </xf>
    <xf numFmtId="0" fontId="3" fillId="0" borderId="15" xfId="0" applyFont="1" applyBorder="1" applyAlignment="1">
      <alignment horizontal="center" vertical="top"/>
    </xf>
    <xf numFmtId="0" fontId="0" fillId="0" borderId="0" xfId="0" applyBorder="1" applyAlignment="1">
      <alignment horizontal="center" vertical="center"/>
    </xf>
    <xf numFmtId="0" fontId="0" fillId="0" borderId="0"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6" fillId="0" borderId="0" xfId="0" applyFont="1" applyAlignment="1">
      <alignment horizontal="right" vertical="center"/>
    </xf>
    <xf numFmtId="0" fontId="6" fillId="0" borderId="0" xfId="0" applyFont="1" applyAlignment="1">
      <alignment horizontal="right" vertical="center"/>
    </xf>
    <xf numFmtId="0" fontId="6" fillId="0" borderId="0" xfId="0" applyFont="1" applyAlignment="1">
      <alignment horizontal="right"/>
    </xf>
    <xf numFmtId="0" fontId="6" fillId="13" borderId="1" xfId="0" applyFont="1" applyFill="1" applyBorder="1" applyAlignment="1">
      <alignment horizontal="center" vertical="center"/>
    </xf>
    <xf numFmtId="167" fontId="6" fillId="13" borderId="1" xfId="0" applyNumberFormat="1" applyFont="1" applyFill="1" applyBorder="1" applyAlignment="1">
      <alignment horizontal="center" vertical="center"/>
    </xf>
    <xf numFmtId="9" fontId="6" fillId="14" borderId="1" xfId="0" applyNumberFormat="1" applyFont="1" applyFill="1" applyBorder="1"/>
    <xf numFmtId="0" fontId="6" fillId="0" borderId="0" xfId="0" applyFont="1" applyAlignment="1">
      <alignment vertical="top"/>
    </xf>
    <xf numFmtId="0" fontId="6" fillId="0" borderId="0" xfId="0" applyFont="1" applyAlignment="1"/>
    <xf numFmtId="0" fontId="3" fillId="0" borderId="15" xfId="0" applyFont="1" applyBorder="1" applyAlignment="1">
      <alignment horizontal="center"/>
    </xf>
    <xf numFmtId="0" fontId="31" fillId="0" borderId="0" xfId="0" applyFont="1"/>
    <xf numFmtId="0" fontId="6" fillId="0" borderId="0" xfId="0" applyFont="1" applyAlignment="1">
      <alignment vertical="center" wrapText="1"/>
    </xf>
    <xf numFmtId="0" fontId="5" fillId="14" borderId="15" xfId="0" applyFont="1" applyFill="1" applyBorder="1" applyAlignment="1">
      <alignment horizontal="center" vertical="center" wrapText="1"/>
    </xf>
    <xf numFmtId="0" fontId="3" fillId="11" borderId="1" xfId="0" applyFont="1" applyFill="1" applyBorder="1" applyAlignment="1">
      <alignment horizontal="center" vertical="center"/>
    </xf>
    <xf numFmtId="0" fontId="3" fillId="0" borderId="1" xfId="0" applyFont="1" applyBorder="1" applyAlignment="1">
      <alignment horizontal="left" vertical="top" wrapText="1"/>
    </xf>
    <xf numFmtId="0" fontId="6" fillId="0" borderId="0" xfId="0" applyFont="1" applyAlignment="1">
      <alignment horizontal="right" vertical="center"/>
    </xf>
    <xf numFmtId="0" fontId="6" fillId="0" borderId="0" xfId="0" applyFont="1" applyAlignment="1">
      <alignment horizontal="right"/>
    </xf>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9" fontId="5" fillId="14" borderId="15" xfId="0" applyNumberFormat="1" applyFont="1" applyFill="1" applyBorder="1" applyAlignment="1">
      <alignment horizontal="center" vertical="center" wrapText="1"/>
    </xf>
    <xf numFmtId="0" fontId="6" fillId="0" borderId="0" xfId="0" applyFont="1" applyAlignment="1">
      <alignment horizontal="right" vertical="top" wrapText="1"/>
    </xf>
    <xf numFmtId="0" fontId="6" fillId="0" borderId="0" xfId="0" applyFont="1" applyFill="1" applyBorder="1" applyAlignment="1">
      <alignment horizontal="left" vertical="center"/>
    </xf>
    <xf numFmtId="49" fontId="5" fillId="0" borderId="0" xfId="0" applyNumberFormat="1" applyFont="1" applyFill="1" applyBorder="1" applyAlignment="1">
      <alignment horizontal="left" vertical="top" wrapText="1"/>
    </xf>
    <xf numFmtId="0" fontId="6" fillId="0" borderId="0" xfId="0" applyFont="1" applyFill="1" applyBorder="1" applyAlignment="1">
      <alignment horizontal="right" vertical="center" wrapText="1"/>
    </xf>
    <xf numFmtId="0" fontId="6" fillId="0" borderId="0" xfId="0" applyFont="1" applyAlignment="1">
      <alignment horizontal="right"/>
    </xf>
    <xf numFmtId="0" fontId="19" fillId="12" borderId="1" xfId="0" applyFont="1" applyFill="1" applyBorder="1" applyAlignment="1">
      <alignment horizontal="center" vertical="center" wrapText="1"/>
    </xf>
    <xf numFmtId="0" fontId="6" fillId="0" borderId="0" xfId="0" applyFont="1" applyFill="1" applyBorder="1" applyAlignment="1">
      <alignment horizontal="right" vertical="top" wrapText="1"/>
    </xf>
    <xf numFmtId="0" fontId="0" fillId="0" borderId="0" xfId="0" applyFill="1" applyBorder="1" applyAlignment="1">
      <alignment horizontal="left" vertical="top"/>
    </xf>
    <xf numFmtId="0" fontId="19" fillId="12" borderId="1" xfId="0" applyFont="1" applyFill="1" applyBorder="1" applyAlignment="1">
      <alignment horizontal="left" vertical="center"/>
    </xf>
    <xf numFmtId="0" fontId="19" fillId="12" borderId="1" xfId="0" applyFont="1" applyFill="1" applyBorder="1" applyAlignment="1">
      <alignment horizontal="center" vertical="center"/>
    </xf>
    <xf numFmtId="1" fontId="19" fillId="12" borderId="1" xfId="0" applyNumberFormat="1" applyFont="1" applyFill="1" applyBorder="1" applyAlignment="1">
      <alignment horizontal="center" vertical="center" wrapText="1"/>
    </xf>
    <xf numFmtId="0" fontId="0" fillId="14" borderId="1" xfId="0" applyFill="1" applyBorder="1" applyAlignment="1">
      <alignment wrapText="1"/>
    </xf>
    <xf numFmtId="0" fontId="15" fillId="11" borderId="40" xfId="0" applyFont="1" applyFill="1" applyBorder="1" applyAlignment="1">
      <alignment vertical="top" wrapText="1"/>
    </xf>
    <xf numFmtId="0" fontId="15" fillId="11" borderId="40" xfId="0" applyFont="1" applyFill="1" applyBorder="1" applyAlignment="1">
      <alignment vertical="top"/>
    </xf>
    <xf numFmtId="0" fontId="5" fillId="11" borderId="1" xfId="0" applyFont="1" applyFill="1" applyBorder="1" applyAlignment="1">
      <alignment horizontal="left" vertical="center" wrapText="1"/>
    </xf>
    <xf numFmtId="0" fontId="15" fillId="11" borderId="40" xfId="0" applyFont="1" applyFill="1" applyBorder="1" applyAlignment="1">
      <alignment horizontal="left" vertical="center" wrapText="1"/>
    </xf>
    <xf numFmtId="0" fontId="15" fillId="11" borderId="40" xfId="0" applyFont="1" applyFill="1" applyBorder="1" applyAlignment="1">
      <alignment horizontal="left" vertical="center"/>
    </xf>
    <xf numFmtId="0" fontId="5" fillId="11" borderId="3" xfId="0" applyFont="1" applyFill="1" applyBorder="1" applyAlignment="1">
      <alignment horizontal="left" vertical="center" wrapText="1"/>
    </xf>
    <xf numFmtId="0" fontId="5" fillId="11" borderId="40" xfId="0" applyFont="1" applyFill="1" applyBorder="1" applyAlignment="1">
      <alignment horizontal="left" vertical="center" wrapText="1"/>
    </xf>
    <xf numFmtId="0" fontId="5" fillId="11" borderId="38" xfId="0" applyFont="1" applyFill="1" applyBorder="1" applyAlignment="1">
      <alignment horizontal="left" vertical="center" wrapText="1"/>
    </xf>
    <xf numFmtId="0" fontId="20" fillId="12" borderId="3" xfId="0" applyFont="1" applyFill="1" applyBorder="1" applyAlignment="1">
      <alignment vertical="center"/>
    </xf>
    <xf numFmtId="0" fontId="20" fillId="12" borderId="40" xfId="0" applyFont="1" applyFill="1" applyBorder="1" applyAlignment="1">
      <alignment vertical="center"/>
    </xf>
    <xf numFmtId="0" fontId="20" fillId="12" borderId="38" xfId="0" applyFont="1" applyFill="1" applyBorder="1" applyAlignment="1">
      <alignment vertical="center"/>
    </xf>
    <xf numFmtId="0" fontId="19" fillId="12" borderId="1" xfId="0" applyFont="1" applyFill="1" applyBorder="1" applyAlignment="1">
      <alignment horizontal="left" vertical="center"/>
    </xf>
    <xf numFmtId="0" fontId="19" fillId="12" borderId="1" xfId="0" applyFont="1" applyFill="1" applyBorder="1" applyAlignment="1">
      <alignment horizontal="center" vertical="center"/>
    </xf>
    <xf numFmtId="1" fontId="19" fillId="12" borderId="1" xfId="0" applyNumberFormat="1" applyFont="1" applyFill="1" applyBorder="1" applyAlignment="1">
      <alignment horizontal="center" vertical="center" wrapText="1"/>
    </xf>
    <xf numFmtId="0" fontId="19" fillId="12" borderId="1" xfId="0" applyFont="1" applyFill="1" applyBorder="1" applyAlignment="1">
      <alignment horizontal="center" vertical="center" wrapText="1"/>
    </xf>
    <xf numFmtId="0" fontId="4" fillId="0" borderId="11" xfId="0" applyFont="1" applyFill="1" applyBorder="1" applyAlignment="1">
      <alignment horizontal="center"/>
    </xf>
    <xf numFmtId="1" fontId="0" fillId="12" borderId="1" xfId="0" applyNumberFormat="1" applyFill="1" applyBorder="1"/>
    <xf numFmtId="0" fontId="21" fillId="12" borderId="1" xfId="0" applyFont="1" applyFill="1" applyBorder="1"/>
    <xf numFmtId="165" fontId="7" fillId="8" borderId="1" xfId="3" applyNumberFormat="1" applyFont="1" applyFill="1" applyBorder="1" applyAlignment="1">
      <alignment horizontal="center" wrapText="1"/>
    </xf>
    <xf numFmtId="0" fontId="0" fillId="12" borderId="1" xfId="0" applyFill="1" applyBorder="1"/>
    <xf numFmtId="0" fontId="3" fillId="14" borderId="11" xfId="0" applyFont="1" applyFill="1" applyBorder="1" applyAlignment="1">
      <alignment horizontal="center" vertical="center" wrapText="1"/>
    </xf>
    <xf numFmtId="9" fontId="4" fillId="14" borderId="11" xfId="3" applyNumberFormat="1" applyFont="1" applyFill="1" applyBorder="1" applyAlignment="1">
      <alignment horizontal="center" vertical="center" wrapText="1"/>
    </xf>
    <xf numFmtId="165" fontId="4" fillId="14" borderId="11" xfId="3" applyNumberFormat="1" applyFont="1" applyFill="1" applyBorder="1" applyAlignment="1">
      <alignment horizontal="center" vertical="center" wrapText="1"/>
    </xf>
    <xf numFmtId="168" fontId="4" fillId="14" borderId="11" xfId="3" applyNumberFormat="1" applyFont="1" applyFill="1" applyBorder="1" applyAlignment="1">
      <alignment horizontal="center" vertical="center" wrapText="1"/>
    </xf>
    <xf numFmtId="168" fontId="4" fillId="14" borderId="11" xfId="5" applyNumberFormat="1" applyFont="1" applyFill="1" applyBorder="1" applyAlignment="1">
      <alignment horizontal="center" vertical="center"/>
    </xf>
    <xf numFmtId="0" fontId="4" fillId="0" borderId="11" xfId="0" applyFont="1" applyFill="1" applyBorder="1" applyAlignment="1">
      <alignment horizontal="left" wrapText="1"/>
    </xf>
    <xf numFmtId="0" fontId="20" fillId="12" borderId="3" xfId="0" applyFont="1" applyFill="1" applyBorder="1" applyAlignment="1">
      <alignment horizontal="center" vertical="center" wrapText="1"/>
    </xf>
    <xf numFmtId="9" fontId="24" fillId="12" borderId="38" xfId="3" applyNumberFormat="1" applyFont="1" applyFill="1" applyBorder="1" applyAlignment="1">
      <alignment horizontal="center" vertical="center" wrapText="1"/>
    </xf>
    <xf numFmtId="9" fontId="3" fillId="0" borderId="15" xfId="0" applyNumberFormat="1" applyFont="1" applyBorder="1" applyAlignment="1">
      <alignment horizontal="center" vertical="center"/>
    </xf>
    <xf numFmtId="0" fontId="3" fillId="0" borderId="0" xfId="0" applyFont="1" applyBorder="1" applyAlignment="1">
      <alignment horizontal="center" vertical="center"/>
    </xf>
    <xf numFmtId="0" fontId="3" fillId="6" borderId="0" xfId="0" applyFont="1" applyFill="1" applyAlignment="1">
      <alignment horizontal="center" vertical="center"/>
    </xf>
    <xf numFmtId="0" fontId="18" fillId="0" borderId="16" xfId="11" applyFont="1" applyBorder="1" applyAlignment="1">
      <alignment horizontal="center" vertical="top"/>
    </xf>
    <xf numFmtId="0" fontId="18" fillId="0" borderId="14" xfId="11" applyFont="1" applyBorder="1" applyAlignment="1">
      <alignment horizontal="center"/>
    </xf>
    <xf numFmtId="0" fontId="3" fillId="6" borderId="0" xfId="0" applyFont="1" applyFill="1"/>
    <xf numFmtId="9" fontId="18" fillId="0" borderId="14" xfId="11" applyNumberFormat="1" applyFont="1" applyBorder="1" applyAlignment="1">
      <alignment horizontal="center"/>
    </xf>
    <xf numFmtId="0" fontId="3" fillId="5" borderId="1" xfId="0" applyFont="1" applyFill="1" applyBorder="1"/>
    <xf numFmtId="0" fontId="6" fillId="0" borderId="0" xfId="0" applyFont="1" applyAlignment="1">
      <alignment horizontal="right" vertical="center"/>
    </xf>
    <xf numFmtId="0" fontId="6" fillId="0" borderId="0" xfId="0" applyFont="1" applyAlignment="1">
      <alignment horizontal="right" vertical="top"/>
    </xf>
    <xf numFmtId="0" fontId="6" fillId="0" borderId="0" xfId="0" applyFont="1" applyAlignment="1">
      <alignment horizontal="right"/>
    </xf>
    <xf numFmtId="0" fontId="3" fillId="0" borderId="0" xfId="0" applyFont="1" applyFill="1" applyBorder="1" applyAlignment="1">
      <alignment horizontal="left" vertical="top"/>
    </xf>
    <xf numFmtId="0" fontId="18" fillId="0" borderId="0" xfId="11" applyFont="1" applyBorder="1" applyAlignment="1">
      <alignment horizontal="center" vertical="top"/>
    </xf>
    <xf numFmtId="0" fontId="18" fillId="0" borderId="0" xfId="11" applyFont="1" applyBorder="1" applyAlignment="1">
      <alignment horizontal="center"/>
    </xf>
    <xf numFmtId="9" fontId="18" fillId="0" borderId="0" xfId="11" applyNumberFormat="1" applyFont="1" applyBorder="1" applyAlignment="1">
      <alignment horizontal="center"/>
    </xf>
    <xf numFmtId="0" fontId="11" fillId="9" borderId="46" xfId="0" applyFont="1" applyFill="1" applyBorder="1" applyAlignment="1">
      <alignment vertical="center" wrapText="1"/>
    </xf>
    <xf numFmtId="0" fontId="11" fillId="9" borderId="13" xfId="0" applyFont="1" applyFill="1" applyBorder="1" applyAlignment="1">
      <alignment vertical="center" wrapText="1"/>
    </xf>
    <xf numFmtId="0" fontId="11" fillId="9" borderId="46" xfId="0" applyFont="1" applyFill="1" applyBorder="1" applyAlignment="1">
      <alignment horizontal="center" vertical="center" wrapText="1"/>
    </xf>
    <xf numFmtId="0" fontId="11" fillId="9" borderId="13" xfId="0" applyFont="1" applyFill="1" applyBorder="1" applyAlignment="1">
      <alignment horizontal="center" vertical="center" wrapText="1"/>
    </xf>
    <xf numFmtId="0" fontId="12" fillId="10" borderId="8" xfId="0" applyFont="1" applyFill="1" applyBorder="1" applyAlignment="1">
      <alignment horizontal="center" vertical="top"/>
    </xf>
    <xf numFmtId="0" fontId="12" fillId="10" borderId="9" xfId="0" applyFont="1" applyFill="1" applyBorder="1" applyAlignment="1">
      <alignment horizontal="center" vertical="top"/>
    </xf>
    <xf numFmtId="9" fontId="12" fillId="10" borderId="10" xfId="0" applyNumberFormat="1" applyFont="1" applyFill="1" applyBorder="1" applyAlignment="1">
      <alignment horizontal="center" vertical="top"/>
    </xf>
    <xf numFmtId="0" fontId="23" fillId="0" borderId="1" xfId="0" applyFont="1" applyFill="1" applyBorder="1" applyAlignment="1">
      <alignment horizontal="center" vertical="center" wrapText="1"/>
    </xf>
    <xf numFmtId="0" fontId="6" fillId="0" borderId="0" xfId="0" applyFont="1" applyAlignment="1">
      <alignment horizontal="right" vertical="top" wrapText="1"/>
    </xf>
    <xf numFmtId="0" fontId="6" fillId="0" borderId="0" xfId="0" applyFont="1" applyAlignment="1">
      <alignment horizontal="right"/>
    </xf>
    <xf numFmtId="0" fontId="6" fillId="0" borderId="0" xfId="0" applyFont="1" applyAlignment="1">
      <alignment horizontal="right" vertical="top"/>
    </xf>
    <xf numFmtId="0" fontId="19" fillId="22" borderId="1" xfId="0" applyFont="1" applyFill="1" applyBorder="1" applyAlignment="1">
      <alignment horizontal="center" vertical="center" wrapText="1"/>
    </xf>
    <xf numFmtId="0" fontId="6" fillId="0" borderId="0" xfId="0" applyFont="1" applyFill="1" applyAlignment="1">
      <alignment horizontal="right" vertical="top"/>
    </xf>
    <xf numFmtId="0" fontId="6" fillId="0" borderId="0" xfId="0" applyFont="1" applyFill="1" applyAlignment="1">
      <alignment horizontal="right" vertical="top" wrapText="1"/>
    </xf>
    <xf numFmtId="0" fontId="0" fillId="0" borderId="0" xfId="0" applyFill="1" applyBorder="1" applyAlignment="1">
      <alignment horizontal="left" vertical="top"/>
    </xf>
    <xf numFmtId="0" fontId="0" fillId="14" borderId="1" xfId="0" applyFill="1" applyBorder="1" applyAlignment="1">
      <alignment horizontal="left" vertical="top"/>
    </xf>
    <xf numFmtId="0" fontId="0" fillId="8" borderId="0" xfId="0" applyFill="1"/>
    <xf numFmtId="0" fontId="18" fillId="9" borderId="1" xfId="0" applyFont="1" applyFill="1" applyBorder="1" applyAlignment="1">
      <alignment horizontal="center" vertical="center" wrapText="1"/>
    </xf>
    <xf numFmtId="0" fontId="0" fillId="14" borderId="1" xfId="0" applyFill="1" applyBorder="1" applyAlignment="1">
      <alignment horizontal="center"/>
    </xf>
    <xf numFmtId="10" fontId="0" fillId="14" borderId="1" xfId="3" applyNumberFormat="1" applyFont="1" applyFill="1" applyBorder="1" applyAlignment="1">
      <alignment horizontal="center"/>
    </xf>
    <xf numFmtId="0" fontId="32" fillId="8" borderId="0" xfId="0" applyFont="1" applyFill="1"/>
    <xf numFmtId="0" fontId="6" fillId="0" borderId="0" xfId="0" applyFont="1" applyAlignment="1">
      <alignment horizontal="right" vertical="top" wrapText="1"/>
    </xf>
    <xf numFmtId="0" fontId="18" fillId="9" borderId="1" xfId="0" applyFont="1" applyFill="1" applyBorder="1" applyAlignment="1">
      <alignment horizontal="center" vertical="center" wrapText="1"/>
    </xf>
    <xf numFmtId="0" fontId="6" fillId="0" borderId="0" xfId="0" applyFont="1" applyBorder="1" applyAlignment="1">
      <alignment horizontal="right" vertical="top" wrapText="1"/>
    </xf>
    <xf numFmtId="0" fontId="6" fillId="0" borderId="0" xfId="0" applyFont="1" applyAlignment="1">
      <alignment horizontal="right"/>
    </xf>
    <xf numFmtId="0" fontId="6" fillId="0" borderId="0" xfId="0" applyFont="1" applyAlignment="1">
      <alignment horizontal="right" vertical="top"/>
    </xf>
    <xf numFmtId="0" fontId="6" fillId="0" borderId="0" xfId="0" applyFont="1" applyFill="1" applyAlignment="1">
      <alignment horizontal="right" vertical="top" wrapText="1"/>
    </xf>
    <xf numFmtId="0" fontId="6" fillId="0" borderId="0" xfId="0" applyFont="1" applyFill="1" applyAlignment="1">
      <alignment horizontal="right" vertical="top"/>
    </xf>
    <xf numFmtId="0" fontId="6" fillId="0" borderId="0" xfId="0" applyFont="1" applyAlignment="1">
      <alignment horizontal="right" vertical="center"/>
    </xf>
    <xf numFmtId="0" fontId="6" fillId="0" borderId="0" xfId="0" applyFont="1" applyAlignment="1">
      <alignment horizontal="right"/>
    </xf>
    <xf numFmtId="0" fontId="6" fillId="0" borderId="25" xfId="0" applyFont="1" applyBorder="1" applyAlignment="1">
      <alignment horizontal="right" vertical="top"/>
    </xf>
    <xf numFmtId="0" fontId="19" fillId="12" borderId="1" xfId="0" applyFont="1" applyFill="1" applyBorder="1" applyAlignment="1">
      <alignment horizontal="center" vertical="center"/>
    </xf>
    <xf numFmtId="0" fontId="6" fillId="0" borderId="0" xfId="0" applyFont="1" applyAlignment="1">
      <alignment vertical="top" wrapText="1"/>
    </xf>
    <xf numFmtId="0" fontId="33" fillId="9" borderId="1" xfId="0" applyFont="1" applyFill="1" applyBorder="1" applyAlignment="1">
      <alignment horizontal="center" vertical="center" wrapText="1"/>
    </xf>
    <xf numFmtId="0" fontId="0" fillId="0" borderId="1" xfId="0" applyFill="1" applyBorder="1" applyAlignment="1">
      <alignment horizontal="left" vertical="top"/>
    </xf>
    <xf numFmtId="169" fontId="0" fillId="0" borderId="1" xfId="0" applyNumberFormat="1" applyFill="1" applyBorder="1" applyAlignment="1">
      <alignment horizontal="left" vertical="top"/>
    </xf>
    <xf numFmtId="0" fontId="0" fillId="0" borderId="15" xfId="0" applyFill="1" applyBorder="1" applyAlignment="1">
      <alignment horizontal="center" vertical="center"/>
    </xf>
    <xf numFmtId="0" fontId="0" fillId="0" borderId="1" xfId="0" applyFill="1" applyBorder="1"/>
    <xf numFmtId="0" fontId="0" fillId="0" borderId="1" xfId="0" applyFill="1" applyBorder="1" applyAlignment="1">
      <alignment horizontal="center"/>
    </xf>
    <xf numFmtId="164" fontId="0" fillId="0" borderId="1" xfId="5" applyFont="1" applyFill="1" applyBorder="1" applyAlignment="1">
      <alignment horizontal="center"/>
    </xf>
    <xf numFmtId="0" fontId="34" fillId="15" borderId="0" xfId="0" applyFont="1" applyFill="1"/>
    <xf numFmtId="0" fontId="6" fillId="0" borderId="0" xfId="0" applyFont="1" applyBorder="1" applyAlignment="1">
      <alignment vertical="center" wrapText="1"/>
    </xf>
    <xf numFmtId="0" fontId="5" fillId="0" borderId="22" xfId="0" applyFont="1" applyFill="1" applyBorder="1" applyAlignment="1">
      <alignment vertical="center" wrapText="1"/>
    </xf>
    <xf numFmtId="0" fontId="6" fillId="0" borderId="0" xfId="0" applyFont="1" applyBorder="1" applyAlignment="1">
      <alignment vertical="top" wrapText="1"/>
    </xf>
    <xf numFmtId="9" fontId="0" fillId="0" borderId="0" xfId="0" applyNumberFormat="1"/>
    <xf numFmtId="0" fontId="6" fillId="0" borderId="0" xfId="0" applyFont="1" applyAlignment="1">
      <alignment horizontal="right" vertical="center"/>
    </xf>
    <xf numFmtId="0" fontId="6" fillId="0" borderId="0" xfId="0" applyFont="1" applyAlignment="1">
      <alignment horizontal="right"/>
    </xf>
    <xf numFmtId="0" fontId="18" fillId="9" borderId="1" xfId="0" applyFont="1" applyFill="1" applyBorder="1" applyAlignment="1">
      <alignment horizontal="center" vertical="center" wrapText="1"/>
    </xf>
    <xf numFmtId="17" fontId="0" fillId="0" borderId="1" xfId="0" applyNumberFormat="1" applyFill="1" applyBorder="1" applyAlignment="1">
      <alignment horizontal="left" vertical="top"/>
    </xf>
    <xf numFmtId="0" fontId="0" fillId="0" borderId="1" xfId="0" applyFill="1" applyBorder="1" applyAlignment="1">
      <alignment vertical="center"/>
    </xf>
    <xf numFmtId="0" fontId="3" fillId="0" borderId="1" xfId="0" applyFont="1" applyFill="1" applyBorder="1" applyAlignment="1">
      <alignment horizontal="center"/>
    </xf>
    <xf numFmtId="9" fontId="15" fillId="0" borderId="0" xfId="0" applyNumberFormat="1" applyFont="1" applyBorder="1" applyAlignment="1">
      <alignment horizontal="left" vertical="top"/>
    </xf>
    <xf numFmtId="0" fontId="0" fillId="14" borderId="1" xfId="0" applyFill="1" applyBorder="1" applyAlignment="1">
      <alignment horizontal="center" vertical="center"/>
    </xf>
    <xf numFmtId="4" fontId="0" fillId="14" borderId="1" xfId="0" applyNumberFormat="1" applyFill="1" applyBorder="1" applyAlignment="1">
      <alignment horizontal="center"/>
    </xf>
    <xf numFmtId="10" fontId="0" fillId="14" borderId="1" xfId="0" applyNumberFormat="1" applyFill="1" applyBorder="1" applyAlignment="1">
      <alignment horizontal="center"/>
    </xf>
    <xf numFmtId="0" fontId="23" fillId="0" borderId="56" xfId="0" applyFont="1" applyBorder="1" applyAlignment="1">
      <alignment horizontal="center" vertical="center" wrapText="1"/>
    </xf>
    <xf numFmtId="0" fontId="23" fillId="0" borderId="55" xfId="0" applyFont="1" applyBorder="1" applyAlignment="1">
      <alignment horizontal="center" vertical="center" wrapText="1"/>
    </xf>
    <xf numFmtId="0" fontId="12" fillId="10" borderId="55" xfId="0" applyFont="1" applyFill="1" applyBorder="1" applyAlignment="1">
      <alignment horizontal="left" vertical="top"/>
    </xf>
    <xf numFmtId="0" fontId="11" fillId="9" borderId="2" xfId="0" applyFont="1" applyFill="1" applyBorder="1" applyAlignment="1">
      <alignment horizontal="center" vertical="center"/>
    </xf>
    <xf numFmtId="0" fontId="6" fillId="0" borderId="0" xfId="0" applyFont="1" applyAlignment="1">
      <alignment horizontal="right"/>
    </xf>
    <xf numFmtId="0" fontId="6" fillId="0" borderId="0" xfId="0" applyFont="1" applyAlignment="1">
      <alignment horizontal="right" vertical="center"/>
    </xf>
    <xf numFmtId="0" fontId="6" fillId="0" borderId="0" xfId="0" applyFont="1" applyAlignment="1">
      <alignment horizontal="right"/>
    </xf>
    <xf numFmtId="0" fontId="3" fillId="0" borderId="0" xfId="0" applyFont="1" applyFill="1" applyAlignment="1"/>
    <xf numFmtId="0" fontId="3" fillId="0" borderId="0" xfId="0" applyFont="1" applyFill="1" applyBorder="1" applyAlignment="1"/>
    <xf numFmtId="0" fontId="3" fillId="0" borderId="15" xfId="0" applyFont="1" applyFill="1" applyBorder="1"/>
    <xf numFmtId="0" fontId="23" fillId="0" borderId="3" xfId="0" applyFont="1" applyFill="1" applyBorder="1" applyAlignment="1">
      <alignment horizontal="center" vertical="center" wrapText="1"/>
    </xf>
    <xf numFmtId="0" fontId="12" fillId="10" borderId="57" xfId="0" applyFont="1" applyFill="1" applyBorder="1" applyAlignment="1">
      <alignment horizontal="left" vertical="top"/>
    </xf>
    <xf numFmtId="0" fontId="12" fillId="10" borderId="9" xfId="0" applyFont="1" applyFill="1" applyBorder="1" applyAlignment="1">
      <alignment horizontal="left" vertical="top"/>
    </xf>
    <xf numFmtId="0" fontId="12" fillId="10" borderId="1" xfId="0" applyFont="1" applyFill="1" applyBorder="1" applyAlignment="1">
      <alignment horizontal="left" vertical="top"/>
    </xf>
    <xf numFmtId="0" fontId="12" fillId="10" borderId="11" xfId="0" applyFont="1" applyFill="1" applyBorder="1" applyAlignment="1">
      <alignment horizontal="left" vertical="top"/>
    </xf>
    <xf numFmtId="0" fontId="23" fillId="0" borderId="3" xfId="0" applyFont="1" applyBorder="1" applyAlignment="1">
      <alignment horizontal="left" vertical="top" wrapText="1"/>
    </xf>
    <xf numFmtId="0" fontId="23" fillId="0" borderId="1" xfId="7" applyFont="1" applyBorder="1" applyAlignment="1">
      <alignment horizontal="left" vertical="top" wrapText="1"/>
    </xf>
    <xf numFmtId="0" fontId="3" fillId="0" borderId="1" xfId="7" applyFont="1" applyBorder="1" applyAlignment="1">
      <alignment horizontal="left" vertical="top" wrapText="1"/>
    </xf>
    <xf numFmtId="0" fontId="23" fillId="6" borderId="36" xfId="0" applyFont="1" applyFill="1" applyBorder="1" applyAlignment="1">
      <alignment horizontal="left" vertical="top" wrapText="1"/>
    </xf>
    <xf numFmtId="0" fontId="23" fillId="6" borderId="10" xfId="0" applyFont="1" applyFill="1" applyBorder="1" applyAlignment="1">
      <alignment horizontal="left" vertical="top" wrapText="1"/>
    </xf>
    <xf numFmtId="0" fontId="3" fillId="0" borderId="1" xfId="0" applyFont="1" applyFill="1" applyBorder="1" applyAlignment="1">
      <alignment horizontal="center" vertical="center" wrapText="1"/>
    </xf>
    <xf numFmtId="0" fontId="0" fillId="6" borderId="0" xfId="0" applyFill="1" applyAlignment="1">
      <alignment horizontal="center" vertical="center"/>
    </xf>
    <xf numFmtId="0" fontId="18" fillId="0" borderId="0" xfId="11" applyFont="1" applyBorder="1" applyAlignment="1">
      <alignment horizontal="center" vertical="center"/>
    </xf>
    <xf numFmtId="9" fontId="18" fillId="0" borderId="0" xfId="11" applyNumberFormat="1" applyFont="1" applyBorder="1" applyAlignment="1">
      <alignment horizontal="center" vertical="center"/>
    </xf>
    <xf numFmtId="0" fontId="22" fillId="6" borderId="0" xfId="0" applyFont="1" applyFill="1" applyAlignment="1">
      <alignment horizontal="center" vertical="center"/>
    </xf>
    <xf numFmtId="0" fontId="3" fillId="0" borderId="8" xfId="0" applyFont="1" applyFill="1" applyBorder="1" applyAlignment="1">
      <alignment horizontal="center" vertical="center" wrapText="1"/>
    </xf>
    <xf numFmtId="0" fontId="23" fillId="0" borderId="8" xfId="7" applyFont="1" applyBorder="1" applyAlignment="1">
      <alignment horizontal="center" vertical="center" wrapText="1"/>
    </xf>
    <xf numFmtId="0" fontId="23" fillId="0" borderId="0" xfId="0" applyFont="1" applyFill="1" applyBorder="1" applyAlignment="1">
      <alignment horizontal="center" vertical="center" wrapText="1"/>
    </xf>
    <xf numFmtId="0" fontId="23" fillId="0" borderId="0" xfId="7" applyFont="1" applyBorder="1" applyAlignment="1">
      <alignment horizontal="left" vertical="top" wrapText="1"/>
    </xf>
    <xf numFmtId="0" fontId="23" fillId="0" borderId="0" xfId="7" applyFont="1" applyBorder="1" applyAlignment="1">
      <alignment horizontal="center" vertical="center" wrapText="1"/>
    </xf>
    <xf numFmtId="0" fontId="3" fillId="3" borderId="1" xfId="0" applyFont="1" applyFill="1" applyBorder="1"/>
    <xf numFmtId="0" fontId="23" fillId="0" borderId="3" xfId="0" applyFont="1" applyBorder="1" applyAlignment="1">
      <alignment horizontal="left" vertical="top" wrapText="1"/>
    </xf>
    <xf numFmtId="0" fontId="23" fillId="6" borderId="11" xfId="0" applyFont="1" applyFill="1" applyBorder="1" applyAlignment="1">
      <alignment vertical="top" wrapText="1"/>
    </xf>
    <xf numFmtId="0" fontId="23" fillId="6" borderId="10" xfId="0" applyFont="1" applyFill="1" applyBorder="1" applyAlignment="1">
      <alignment vertical="top" wrapText="1"/>
    </xf>
    <xf numFmtId="0" fontId="23" fillId="6" borderId="1" xfId="0" applyFont="1" applyFill="1" applyBorder="1" applyAlignment="1">
      <alignment vertical="top" wrapText="1"/>
    </xf>
    <xf numFmtId="0" fontId="3" fillId="0" borderId="51" xfId="0" applyFont="1" applyFill="1" applyBorder="1" applyAlignment="1">
      <alignment horizontal="center" vertical="center" wrapText="1"/>
    </xf>
    <xf numFmtId="0" fontId="12" fillId="10" borderId="51" xfId="0" applyFont="1" applyFill="1" applyBorder="1" applyAlignment="1">
      <alignment horizontal="center" vertical="top"/>
    </xf>
    <xf numFmtId="0" fontId="12" fillId="10" borderId="59" xfId="0" applyFont="1" applyFill="1" applyBorder="1" applyAlignment="1">
      <alignment horizontal="center" vertical="top"/>
    </xf>
    <xf numFmtId="9" fontId="12" fillId="10" borderId="50" xfId="0" applyNumberFormat="1" applyFont="1" applyFill="1" applyBorder="1" applyAlignment="1">
      <alignment horizontal="center" vertical="top"/>
    </xf>
    <xf numFmtId="0" fontId="23" fillId="6" borderId="3" xfId="0" applyFont="1" applyFill="1" applyBorder="1" applyAlignment="1">
      <alignment vertical="top" wrapText="1"/>
    </xf>
    <xf numFmtId="0" fontId="3" fillId="0" borderId="38" xfId="0" applyFont="1" applyFill="1" applyBorder="1" applyAlignment="1">
      <alignment horizontal="center" vertical="center" wrapText="1"/>
    </xf>
    <xf numFmtId="0" fontId="12" fillId="10" borderId="38" xfId="0" applyFont="1" applyFill="1" applyBorder="1" applyAlignment="1">
      <alignment horizontal="center" vertical="top"/>
    </xf>
    <xf numFmtId="0" fontId="12" fillId="10" borderId="1" xfId="0" applyFont="1" applyFill="1" applyBorder="1" applyAlignment="1">
      <alignment horizontal="center" vertical="top"/>
    </xf>
    <xf numFmtId="9" fontId="12" fillId="10" borderId="3" xfId="0" applyNumberFormat="1" applyFont="1" applyFill="1" applyBorder="1" applyAlignment="1">
      <alignment horizontal="center" vertical="top"/>
    </xf>
    <xf numFmtId="0" fontId="6" fillId="6" borderId="12" xfId="0" applyFont="1" applyFill="1" applyBorder="1" applyAlignment="1">
      <alignment horizontal="center"/>
    </xf>
    <xf numFmtId="0" fontId="6" fillId="6" borderId="13" xfId="0" applyFont="1" applyFill="1" applyBorder="1" applyAlignment="1">
      <alignment horizontal="center"/>
    </xf>
    <xf numFmtId="0" fontId="11" fillId="9" borderId="12" xfId="0" applyFont="1" applyFill="1" applyBorder="1" applyAlignment="1">
      <alignment horizontal="center" vertical="center"/>
    </xf>
    <xf numFmtId="0" fontId="11" fillId="9" borderId="46" xfId="0" applyFont="1" applyFill="1" applyBorder="1" applyAlignment="1">
      <alignment horizontal="center" vertical="center"/>
    </xf>
    <xf numFmtId="0" fontId="11" fillId="9" borderId="6" xfId="0" applyFont="1" applyFill="1" applyBorder="1" applyAlignment="1">
      <alignment horizontal="center" vertical="center"/>
    </xf>
    <xf numFmtId="0" fontId="6" fillId="0" borderId="0" xfId="0" applyFont="1" applyFill="1" applyBorder="1" applyAlignment="1">
      <alignment horizontal="right" vertical="center" wrapText="1"/>
    </xf>
    <xf numFmtId="0" fontId="24" fillId="15" borderId="0" xfId="0" applyFont="1" applyFill="1" applyAlignment="1">
      <alignment horizontal="center"/>
    </xf>
    <xf numFmtId="0" fontId="6" fillId="0" borderId="0" xfId="0" applyFont="1" applyFill="1" applyBorder="1" applyAlignment="1">
      <alignment horizontal="left" vertical="center"/>
    </xf>
    <xf numFmtId="49" fontId="3" fillId="0" borderId="21" xfId="0" applyNumberFormat="1" applyFont="1" applyFill="1" applyBorder="1" applyAlignment="1">
      <alignment horizontal="left" vertical="top" wrapText="1"/>
    </xf>
    <xf numFmtId="49" fontId="5" fillId="0" borderId="22" xfId="0" applyNumberFormat="1" applyFont="1" applyFill="1" applyBorder="1" applyAlignment="1">
      <alignment horizontal="left" vertical="top" wrapText="1"/>
    </xf>
    <xf numFmtId="49" fontId="5" fillId="0" borderId="23" xfId="0" applyNumberFormat="1" applyFont="1" applyFill="1" applyBorder="1" applyAlignment="1">
      <alignment horizontal="left" vertical="top" wrapText="1"/>
    </xf>
    <xf numFmtId="49" fontId="5" fillId="0" borderId="24" xfId="0" applyNumberFormat="1" applyFont="1" applyFill="1" applyBorder="1" applyAlignment="1">
      <alignment horizontal="left" vertical="top" wrapText="1"/>
    </xf>
    <xf numFmtId="49" fontId="5" fillId="0" borderId="0" xfId="0" applyNumberFormat="1" applyFont="1" applyFill="1" applyBorder="1" applyAlignment="1">
      <alignment horizontal="left" vertical="top" wrapText="1"/>
    </xf>
    <xf numFmtId="49" fontId="5" fillId="0" borderId="25" xfId="0" applyNumberFormat="1" applyFont="1" applyFill="1" applyBorder="1" applyAlignment="1">
      <alignment horizontal="left" vertical="top" wrapText="1"/>
    </xf>
    <xf numFmtId="49" fontId="5" fillId="0" borderId="26" xfId="0" applyNumberFormat="1" applyFont="1" applyFill="1" applyBorder="1" applyAlignment="1">
      <alignment horizontal="left" vertical="top" wrapText="1"/>
    </xf>
    <xf numFmtId="49" fontId="5" fillId="0" borderId="27" xfId="0" applyNumberFormat="1" applyFont="1" applyFill="1" applyBorder="1" applyAlignment="1">
      <alignment horizontal="left" vertical="top" wrapText="1"/>
    </xf>
    <xf numFmtId="49" fontId="5" fillId="0" borderId="28" xfId="0" applyNumberFormat="1" applyFont="1" applyFill="1" applyBorder="1" applyAlignment="1">
      <alignment horizontal="left" vertical="top" wrapText="1"/>
    </xf>
    <xf numFmtId="0" fontId="3" fillId="14" borderId="36" xfId="0" applyFont="1" applyFill="1" applyBorder="1" applyAlignment="1">
      <alignment horizontal="left" vertical="center" wrapText="1"/>
    </xf>
    <xf numFmtId="0" fontId="3" fillId="14" borderId="44" xfId="0" applyFont="1" applyFill="1" applyBorder="1" applyAlignment="1">
      <alignment horizontal="left" vertical="center" wrapText="1"/>
    </xf>
    <xf numFmtId="0" fontId="3" fillId="14" borderId="45" xfId="0" applyFont="1" applyFill="1" applyBorder="1" applyAlignment="1">
      <alignment horizontal="left" vertical="center" wrapText="1"/>
    </xf>
    <xf numFmtId="0" fontId="3" fillId="0" borderId="21" xfId="0" applyFont="1" applyBorder="1" applyAlignment="1">
      <alignment horizontal="left" vertical="top" wrapText="1"/>
    </xf>
    <xf numFmtId="0" fontId="0" fillId="0" borderId="22" xfId="0"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0" xfId="0" applyBorder="1" applyAlignment="1">
      <alignment horizontal="left" vertical="top" wrapText="1"/>
    </xf>
    <xf numFmtId="0" fontId="0" fillId="0" borderId="25" xfId="0" applyBorder="1" applyAlignment="1">
      <alignment horizontal="left" vertical="top" wrapText="1"/>
    </xf>
    <xf numFmtId="0" fontId="0" fillId="0" borderId="26" xfId="0" applyBorder="1" applyAlignment="1">
      <alignment horizontal="left" vertical="top" wrapText="1"/>
    </xf>
    <xf numFmtId="0" fontId="0" fillId="0" borderId="27" xfId="0" applyBorder="1" applyAlignment="1">
      <alignment horizontal="left" vertical="top" wrapText="1"/>
    </xf>
    <xf numFmtId="0" fontId="0" fillId="0" borderId="28" xfId="0" applyBorder="1" applyAlignment="1">
      <alignment horizontal="left" vertical="top" wrapText="1"/>
    </xf>
    <xf numFmtId="0" fontId="0" fillId="0" borderId="3" xfId="0" applyFill="1" applyBorder="1" applyAlignment="1">
      <alignment horizontal="center"/>
    </xf>
    <xf numFmtId="0" fontId="0" fillId="0" borderId="38" xfId="0" applyFill="1" applyBorder="1" applyAlignment="1">
      <alignment horizontal="center"/>
    </xf>
    <xf numFmtId="0" fontId="6" fillId="0" borderId="0" xfId="0" applyFont="1" applyFill="1" applyBorder="1" applyAlignment="1">
      <alignment horizontal="right" vertical="top" wrapText="1"/>
    </xf>
    <xf numFmtId="0" fontId="6" fillId="0" borderId="25" xfId="0" applyFont="1" applyFill="1" applyBorder="1" applyAlignment="1">
      <alignment horizontal="right" vertical="top" wrapText="1"/>
    </xf>
    <xf numFmtId="0" fontId="19" fillId="12" borderId="1" xfId="0" applyFont="1" applyFill="1" applyBorder="1" applyAlignment="1">
      <alignment horizontal="center" vertical="center" wrapText="1"/>
    </xf>
    <xf numFmtId="0" fontId="6" fillId="0" borderId="0" xfId="0" applyFont="1" applyAlignment="1">
      <alignment horizontal="right" vertical="top" wrapText="1"/>
    </xf>
    <xf numFmtId="0" fontId="6" fillId="0" borderId="25" xfId="0" applyFont="1" applyBorder="1" applyAlignment="1">
      <alignment horizontal="right" vertical="top" wrapText="1"/>
    </xf>
    <xf numFmtId="0" fontId="3" fillId="0" borderId="22" xfId="0" applyFont="1" applyBorder="1" applyAlignment="1">
      <alignment horizontal="left" vertical="top" wrapText="1"/>
    </xf>
    <xf numFmtId="0" fontId="3" fillId="0" borderId="23" xfId="0" applyFont="1" applyBorder="1" applyAlignment="1">
      <alignment horizontal="left" vertical="top" wrapText="1"/>
    </xf>
    <xf numFmtId="0" fontId="3" fillId="0" borderId="26" xfId="0" applyFont="1" applyBorder="1" applyAlignment="1">
      <alignment horizontal="left" vertical="top" wrapText="1"/>
    </xf>
    <xf numFmtId="0" fontId="3" fillId="0" borderId="27" xfId="0" applyFont="1" applyBorder="1" applyAlignment="1">
      <alignment horizontal="left" vertical="top" wrapText="1"/>
    </xf>
    <xf numFmtId="0" fontId="3" fillId="0" borderId="28" xfId="0" applyFont="1" applyBorder="1" applyAlignment="1">
      <alignment horizontal="left" vertical="top" wrapText="1"/>
    </xf>
    <xf numFmtId="0" fontId="20" fillId="12" borderId="1" xfId="0" applyFont="1" applyFill="1" applyBorder="1" applyAlignment="1">
      <alignment horizontal="left" vertical="center" wrapText="1"/>
    </xf>
    <xf numFmtId="0" fontId="6" fillId="21" borderId="1" xfId="0" applyFont="1" applyFill="1" applyBorder="1" applyAlignment="1">
      <alignment horizontal="center" vertical="center" wrapText="1"/>
    </xf>
    <xf numFmtId="0" fontId="18" fillId="9" borderId="3" xfId="0" applyFont="1" applyFill="1" applyBorder="1" applyAlignment="1">
      <alignment horizontal="center" vertical="center" wrapText="1"/>
    </xf>
    <xf numFmtId="0" fontId="18" fillId="9" borderId="38" xfId="0" applyFont="1" applyFill="1" applyBorder="1" applyAlignment="1">
      <alignment horizontal="center" vertical="center" wrapText="1"/>
    </xf>
    <xf numFmtId="0" fontId="18" fillId="9" borderId="1" xfId="0" applyFont="1" applyFill="1" applyBorder="1" applyAlignment="1">
      <alignment horizontal="center" vertical="center" wrapText="1"/>
    </xf>
    <xf numFmtId="0" fontId="3" fillId="0" borderId="36" xfId="0" applyFont="1" applyFill="1" applyBorder="1" applyAlignment="1">
      <alignment horizontal="left" vertical="top" wrapText="1"/>
    </xf>
    <xf numFmtId="0" fontId="0" fillId="0" borderId="45" xfId="0" applyFill="1" applyBorder="1" applyAlignment="1">
      <alignment horizontal="left" vertical="top" wrapText="1"/>
    </xf>
    <xf numFmtId="0" fontId="0" fillId="0" borderId="50" xfId="0" applyFill="1" applyBorder="1" applyAlignment="1">
      <alignment horizontal="left" vertical="top" wrapText="1"/>
    </xf>
    <xf numFmtId="0" fontId="0" fillId="0" borderId="51" xfId="0" applyFill="1" applyBorder="1" applyAlignment="1">
      <alignment horizontal="left" vertical="top" wrapText="1"/>
    </xf>
    <xf numFmtId="0" fontId="0" fillId="0" borderId="10" xfId="0" applyFill="1" applyBorder="1" applyAlignment="1">
      <alignment horizontal="left" vertical="top" wrapText="1"/>
    </xf>
    <xf numFmtId="0" fontId="0" fillId="0" borderId="8" xfId="0" applyFill="1" applyBorder="1" applyAlignment="1">
      <alignment horizontal="left" vertical="top" wrapText="1"/>
    </xf>
    <xf numFmtId="9" fontId="0" fillId="0" borderId="1" xfId="3" applyFont="1" applyFill="1" applyBorder="1" applyAlignment="1">
      <alignment horizontal="center"/>
    </xf>
    <xf numFmtId="0" fontId="27" fillId="15" borderId="0" xfId="0" applyFont="1" applyFill="1" applyAlignment="1">
      <alignment horizontal="center" vertical="center"/>
    </xf>
    <xf numFmtId="9" fontId="8" fillId="14" borderId="3" xfId="3" applyFont="1" applyFill="1" applyBorder="1" applyAlignment="1">
      <alignment horizontal="left" vertical="center" wrapText="1"/>
    </xf>
    <xf numFmtId="9" fontId="8" fillId="14" borderId="40" xfId="3" applyFont="1" applyFill="1" applyBorder="1" applyAlignment="1">
      <alignment horizontal="left" vertical="center" wrapText="1"/>
    </xf>
    <xf numFmtId="9" fontId="8" fillId="14" borderId="38" xfId="3" applyFont="1" applyFill="1" applyBorder="1" applyAlignment="1">
      <alignment horizontal="left" vertical="center" wrapText="1"/>
    </xf>
    <xf numFmtId="0" fontId="5" fillId="14" borderId="1" xfId="0" applyFont="1" applyFill="1" applyBorder="1" applyAlignment="1">
      <alignment horizontal="left" vertical="center" wrapText="1"/>
    </xf>
    <xf numFmtId="0" fontId="19" fillId="12" borderId="41" xfId="0" applyFont="1" applyFill="1" applyBorder="1" applyAlignment="1">
      <alignment horizontal="center" vertical="center" wrapText="1"/>
    </xf>
    <xf numFmtId="0" fontId="19" fillId="12" borderId="42" xfId="0" applyFont="1" applyFill="1" applyBorder="1" applyAlignment="1">
      <alignment horizontal="center" vertical="center" wrapText="1"/>
    </xf>
    <xf numFmtId="0" fontId="19" fillId="12" borderId="43" xfId="0" applyFont="1" applyFill="1" applyBorder="1" applyAlignment="1">
      <alignment horizontal="center" vertical="center" wrapText="1"/>
    </xf>
    <xf numFmtId="0" fontId="3" fillId="14" borderId="3" xfId="0" applyFont="1" applyFill="1" applyBorder="1" applyAlignment="1">
      <alignment horizontal="left" vertical="center" wrapText="1"/>
    </xf>
    <xf numFmtId="0" fontId="3" fillId="14" borderId="40" xfId="0" applyFont="1" applyFill="1" applyBorder="1" applyAlignment="1">
      <alignment horizontal="left" vertical="center" wrapText="1"/>
    </xf>
    <xf numFmtId="0" fontId="3" fillId="14" borderId="38" xfId="0" applyFont="1" applyFill="1" applyBorder="1" applyAlignment="1">
      <alignment horizontal="left" vertical="center" wrapText="1"/>
    </xf>
    <xf numFmtId="0" fontId="5" fillId="14" borderId="3" xfId="0" applyFont="1" applyFill="1" applyBorder="1" applyAlignment="1">
      <alignment horizontal="left" vertical="center" wrapText="1"/>
    </xf>
    <xf numFmtId="0" fontId="5" fillId="14" borderId="40" xfId="0" applyFont="1" applyFill="1" applyBorder="1" applyAlignment="1">
      <alignment horizontal="left" vertical="center" wrapText="1"/>
    </xf>
    <xf numFmtId="0" fontId="5" fillId="14" borderId="38" xfId="0" applyFont="1" applyFill="1" applyBorder="1" applyAlignment="1">
      <alignment horizontal="left" vertical="center" wrapText="1"/>
    </xf>
    <xf numFmtId="0" fontId="3" fillId="14" borderId="10" xfId="0" applyFont="1" applyFill="1" applyBorder="1" applyAlignment="1">
      <alignment horizontal="left" vertical="center" wrapText="1"/>
    </xf>
    <xf numFmtId="0" fontId="3" fillId="14" borderId="39" xfId="0" applyFont="1" applyFill="1" applyBorder="1" applyAlignment="1">
      <alignment horizontal="left" vertical="center" wrapText="1"/>
    </xf>
    <xf numFmtId="0" fontId="3" fillId="14" borderId="8" xfId="0" applyFont="1" applyFill="1" applyBorder="1" applyAlignment="1">
      <alignment horizontal="left" vertical="center" wrapText="1"/>
    </xf>
    <xf numFmtId="0" fontId="6" fillId="0" borderId="25" xfId="0" applyFont="1" applyFill="1" applyBorder="1" applyAlignment="1">
      <alignment horizontal="right" vertical="center" wrapText="1"/>
    </xf>
    <xf numFmtId="0" fontId="19" fillId="22" borderId="1" xfId="0" applyFont="1" applyFill="1" applyBorder="1" applyAlignment="1">
      <alignment horizontal="center" vertical="center" wrapText="1"/>
    </xf>
    <xf numFmtId="0" fontId="19" fillId="17" borderId="1" xfId="0" applyFont="1" applyFill="1" applyBorder="1" applyAlignment="1">
      <alignment horizontal="center" vertical="center" wrapText="1"/>
    </xf>
    <xf numFmtId="0" fontId="3" fillId="0" borderId="29" xfId="0" applyFont="1" applyFill="1" applyBorder="1" applyAlignment="1">
      <alignment horizontal="left" vertical="center"/>
    </xf>
    <xf numFmtId="0" fontId="3" fillId="0" borderId="30" xfId="0" applyFont="1" applyFill="1" applyBorder="1" applyAlignment="1">
      <alignment horizontal="left" vertical="center"/>
    </xf>
    <xf numFmtId="0" fontId="3" fillId="0" borderId="31" xfId="0" applyFont="1" applyFill="1" applyBorder="1" applyAlignment="1">
      <alignment horizontal="left" vertical="center"/>
    </xf>
    <xf numFmtId="0" fontId="0" fillId="0" borderId="29" xfId="0" applyFill="1" applyBorder="1" applyAlignment="1">
      <alignment horizontal="left" vertical="center"/>
    </xf>
    <xf numFmtId="0" fontId="0" fillId="0" borderId="30" xfId="0" applyFill="1" applyBorder="1" applyAlignment="1">
      <alignment horizontal="left" vertical="center"/>
    </xf>
    <xf numFmtId="0" fontId="0" fillId="0" borderId="31" xfId="0" applyFill="1" applyBorder="1" applyAlignment="1">
      <alignment horizontal="left" vertical="center"/>
    </xf>
    <xf numFmtId="0" fontId="6" fillId="0" borderId="0" xfId="0" applyFont="1" applyAlignment="1">
      <alignment horizontal="right"/>
    </xf>
    <xf numFmtId="0" fontId="6" fillId="0" borderId="0" xfId="0" applyFont="1" applyAlignment="1">
      <alignment horizontal="right" vertical="top"/>
    </xf>
    <xf numFmtId="0" fontId="6" fillId="0" borderId="25" xfId="0" applyFont="1" applyBorder="1" applyAlignment="1">
      <alignment horizontal="right"/>
    </xf>
    <xf numFmtId="0" fontId="3" fillId="0" borderId="21" xfId="0" applyFont="1" applyFill="1" applyBorder="1" applyAlignment="1">
      <alignment horizontal="left" vertical="top" wrapText="1"/>
    </xf>
    <xf numFmtId="0" fontId="0" fillId="0" borderId="22" xfId="0" applyFill="1" applyBorder="1" applyAlignment="1">
      <alignment horizontal="left" vertical="top" wrapText="1"/>
    </xf>
    <xf numFmtId="0" fontId="0" fillId="0" borderId="23" xfId="0" applyFill="1" applyBorder="1" applyAlignment="1">
      <alignment horizontal="left" vertical="top" wrapText="1"/>
    </xf>
    <xf numFmtId="0" fontId="0" fillId="0" borderId="24" xfId="0" applyFill="1" applyBorder="1" applyAlignment="1">
      <alignment horizontal="left" vertical="top" wrapText="1"/>
    </xf>
    <xf numFmtId="0" fontId="0" fillId="0" borderId="0" xfId="0" applyFill="1" applyBorder="1" applyAlignment="1">
      <alignment horizontal="left" vertical="top" wrapText="1"/>
    </xf>
    <xf numFmtId="0" fontId="0" fillId="0" borderId="25" xfId="0" applyFill="1" applyBorder="1" applyAlignment="1">
      <alignment horizontal="left" vertical="top" wrapText="1"/>
    </xf>
    <xf numFmtId="0" fontId="0" fillId="0" borderId="26" xfId="0" applyFill="1" applyBorder="1" applyAlignment="1">
      <alignment horizontal="left" vertical="top" wrapText="1"/>
    </xf>
    <xf numFmtId="0" fontId="0" fillId="0" borderId="27" xfId="0" applyFill="1" applyBorder="1" applyAlignment="1">
      <alignment horizontal="left" vertical="top" wrapText="1"/>
    </xf>
    <xf numFmtId="0" fontId="0" fillId="0" borderId="28" xfId="0" applyFill="1" applyBorder="1" applyAlignment="1">
      <alignment horizontal="left" vertical="top" wrapText="1"/>
    </xf>
    <xf numFmtId="0" fontId="6" fillId="0" borderId="0" xfId="0" applyFont="1" applyAlignment="1">
      <alignment horizontal="right" vertical="center" wrapText="1"/>
    </xf>
    <xf numFmtId="0" fontId="6" fillId="0" borderId="25" xfId="0" applyFont="1" applyBorder="1" applyAlignment="1">
      <alignment horizontal="right" vertical="center" wrapText="1"/>
    </xf>
    <xf numFmtId="0" fontId="6" fillId="0" borderId="0" xfId="0" applyFont="1" applyAlignment="1">
      <alignment horizontal="right" wrapText="1"/>
    </xf>
    <xf numFmtId="0" fontId="6" fillId="0" borderId="25" xfId="0" applyFont="1" applyBorder="1" applyAlignment="1">
      <alignment horizontal="right" wrapText="1"/>
    </xf>
    <xf numFmtId="0" fontId="6" fillId="0" borderId="24" xfId="0" applyFont="1" applyBorder="1" applyAlignment="1">
      <alignment horizontal="right" vertical="top" wrapText="1"/>
    </xf>
    <xf numFmtId="0" fontId="6" fillId="0" borderId="0" xfId="0" applyFont="1" applyBorder="1" applyAlignment="1">
      <alignment horizontal="right" vertical="top" wrapText="1"/>
    </xf>
    <xf numFmtId="0" fontId="3" fillId="0" borderId="21" xfId="0" applyFont="1" applyFill="1" applyBorder="1" applyAlignment="1">
      <alignment horizontal="left" vertical="top"/>
    </xf>
    <xf numFmtId="0" fontId="0" fillId="0" borderId="22" xfId="0" applyFill="1" applyBorder="1" applyAlignment="1">
      <alignment horizontal="left" vertical="top"/>
    </xf>
    <xf numFmtId="0" fontId="0" fillId="0" borderId="23" xfId="0" applyFill="1" applyBorder="1" applyAlignment="1">
      <alignment horizontal="left" vertical="top"/>
    </xf>
    <xf numFmtId="0" fontId="0" fillId="0" borderId="24" xfId="0" applyFill="1" applyBorder="1" applyAlignment="1">
      <alignment horizontal="left" vertical="top"/>
    </xf>
    <xf numFmtId="0" fontId="0" fillId="0" borderId="0" xfId="0" applyFill="1" applyBorder="1" applyAlignment="1">
      <alignment horizontal="left" vertical="top"/>
    </xf>
    <xf numFmtId="0" fontId="0" fillId="0" borderId="25" xfId="0" applyFill="1" applyBorder="1" applyAlignment="1">
      <alignment horizontal="left" vertical="top"/>
    </xf>
    <xf numFmtId="0" fontId="0" fillId="0" borderId="26" xfId="0" applyFill="1" applyBorder="1" applyAlignment="1">
      <alignment horizontal="left" vertical="top"/>
    </xf>
    <xf numFmtId="0" fontId="0" fillId="0" borderId="27" xfId="0" applyFill="1" applyBorder="1" applyAlignment="1">
      <alignment horizontal="left" vertical="top"/>
    </xf>
    <xf numFmtId="0" fontId="0" fillId="0" borderId="28" xfId="0" applyFill="1" applyBorder="1" applyAlignment="1">
      <alignment horizontal="left" vertical="top"/>
    </xf>
    <xf numFmtId="0" fontId="3" fillId="0" borderId="23" xfId="0" applyFont="1" applyBorder="1" applyAlignment="1">
      <alignment horizontal="left" vertical="top"/>
    </xf>
    <xf numFmtId="0" fontId="3" fillId="0" borderId="24" xfId="0" applyFont="1" applyBorder="1" applyAlignment="1">
      <alignment horizontal="left" vertical="top"/>
    </xf>
    <xf numFmtId="0" fontId="3" fillId="0" borderId="25" xfId="0" applyFont="1" applyBorder="1" applyAlignment="1">
      <alignment horizontal="left" vertical="top"/>
    </xf>
    <xf numFmtId="0" fontId="3" fillId="0" borderId="26" xfId="0" applyFont="1" applyBorder="1" applyAlignment="1">
      <alignment horizontal="left" vertical="top"/>
    </xf>
    <xf numFmtId="0" fontId="3" fillId="0" borderId="28" xfId="0" applyFont="1" applyBorder="1" applyAlignment="1">
      <alignment horizontal="left" vertical="top"/>
    </xf>
    <xf numFmtId="0" fontId="3" fillId="0" borderId="22" xfId="0" applyFont="1" applyFill="1" applyBorder="1" applyAlignment="1">
      <alignment horizontal="left" vertical="top"/>
    </xf>
    <xf numFmtId="0" fontId="3" fillId="0" borderId="23" xfId="0" applyFont="1" applyFill="1" applyBorder="1" applyAlignment="1">
      <alignment horizontal="left" vertical="top"/>
    </xf>
    <xf numFmtId="0" fontId="3" fillId="0" borderId="24" xfId="0" applyFont="1" applyFill="1" applyBorder="1" applyAlignment="1">
      <alignment horizontal="left" vertical="top"/>
    </xf>
    <xf numFmtId="0" fontId="3" fillId="0" borderId="0" xfId="0" applyFont="1" applyFill="1" applyBorder="1" applyAlignment="1">
      <alignment horizontal="left" vertical="top"/>
    </xf>
    <xf numFmtId="0" fontId="3" fillId="0" borderId="25" xfId="0" applyFont="1" applyFill="1" applyBorder="1" applyAlignment="1">
      <alignment horizontal="left" vertical="top"/>
    </xf>
    <xf numFmtId="0" fontId="3" fillId="0" borderId="26" xfId="0" applyFont="1" applyFill="1" applyBorder="1" applyAlignment="1">
      <alignment horizontal="left" vertical="top"/>
    </xf>
    <xf numFmtId="0" fontId="3" fillId="0" borderId="27" xfId="0" applyFont="1" applyFill="1" applyBorder="1" applyAlignment="1">
      <alignment horizontal="left" vertical="top"/>
    </xf>
    <xf numFmtId="0" fontId="3" fillId="0" borderId="28" xfId="0" applyFont="1" applyFill="1" applyBorder="1" applyAlignment="1">
      <alignment horizontal="left" vertical="top"/>
    </xf>
    <xf numFmtId="0" fontId="6" fillId="0" borderId="0" xfId="0" applyFont="1" applyFill="1" applyAlignment="1">
      <alignment horizontal="right" vertical="top" wrapText="1"/>
    </xf>
    <xf numFmtId="0" fontId="6" fillId="0" borderId="0" xfId="0" applyFont="1" applyFill="1" applyAlignment="1">
      <alignment horizontal="right" vertical="top"/>
    </xf>
    <xf numFmtId="0" fontId="3" fillId="0" borderId="29" xfId="0" applyFont="1" applyFill="1" applyBorder="1" applyAlignment="1">
      <alignment horizontal="left" vertical="top" wrapText="1"/>
    </xf>
    <xf numFmtId="0" fontId="0" fillId="0" borderId="30" xfId="0" applyFill="1" applyBorder="1" applyAlignment="1">
      <alignment horizontal="left" vertical="top" wrapText="1"/>
    </xf>
    <xf numFmtId="0" fontId="0" fillId="0" borderId="31" xfId="0" applyFill="1" applyBorder="1" applyAlignment="1">
      <alignment horizontal="left" vertical="top" wrapText="1"/>
    </xf>
    <xf numFmtId="0" fontId="3" fillId="0" borderId="29" xfId="0" applyFont="1" applyFill="1" applyBorder="1" applyAlignment="1">
      <alignment horizontal="left" vertical="top"/>
    </xf>
    <xf numFmtId="0" fontId="0" fillId="0" borderId="30" xfId="0" applyFill="1" applyBorder="1" applyAlignment="1">
      <alignment horizontal="left" vertical="top"/>
    </xf>
    <xf numFmtId="0" fontId="0" fillId="0" borderId="31" xfId="0" applyFill="1" applyBorder="1" applyAlignment="1">
      <alignment horizontal="left" vertical="top"/>
    </xf>
    <xf numFmtId="0" fontId="6" fillId="6" borderId="46" xfId="0" applyFont="1" applyFill="1" applyBorder="1" applyAlignment="1">
      <alignment horizontal="center"/>
    </xf>
    <xf numFmtId="0" fontId="23" fillId="0" borderId="47" xfId="0" applyFont="1" applyBorder="1" applyAlignment="1">
      <alignment horizontal="left" vertical="top" wrapText="1"/>
    </xf>
    <xf numFmtId="0" fontId="23" fillId="0" borderId="48" xfId="0" applyFont="1" applyBorder="1" applyAlignment="1">
      <alignment horizontal="left" vertical="top" wrapText="1"/>
    </xf>
    <xf numFmtId="0" fontId="23" fillId="0" borderId="49" xfId="0" applyFont="1" applyBorder="1" applyAlignment="1">
      <alignment horizontal="left" vertical="top" wrapText="1"/>
    </xf>
    <xf numFmtId="0" fontId="23" fillId="0" borderId="3" xfId="0" applyFont="1" applyBorder="1" applyAlignment="1">
      <alignment horizontal="left" vertical="top" wrapText="1"/>
    </xf>
    <xf numFmtId="0" fontId="23" fillId="0" borderId="40" xfId="0" applyFont="1" applyBorder="1" applyAlignment="1">
      <alignment horizontal="left" vertical="top" wrapText="1"/>
    </xf>
    <xf numFmtId="0" fontId="23" fillId="0" borderId="38" xfId="0" applyFont="1" applyBorder="1" applyAlignment="1">
      <alignment horizontal="left" vertical="top" wrapText="1"/>
    </xf>
    <xf numFmtId="0" fontId="0" fillId="0" borderId="36" xfId="0" applyFill="1" applyBorder="1" applyAlignment="1">
      <alignment horizontal="left" vertical="top" wrapText="1"/>
    </xf>
    <xf numFmtId="0" fontId="0" fillId="0" borderId="21" xfId="0" applyFill="1" applyBorder="1" applyAlignment="1">
      <alignment horizontal="left" vertical="top" wrapText="1"/>
    </xf>
    <xf numFmtId="0" fontId="0" fillId="0" borderId="29" xfId="0" applyFill="1" applyBorder="1" applyAlignment="1">
      <alignment horizontal="left" vertical="top" wrapText="1"/>
    </xf>
    <xf numFmtId="0" fontId="0" fillId="0" borderId="29" xfId="0" applyFill="1" applyBorder="1" applyAlignment="1">
      <alignment horizontal="left" vertical="top"/>
    </xf>
    <xf numFmtId="0" fontId="3" fillId="0" borderId="21" xfId="0" applyFont="1"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28" xfId="0" applyBorder="1" applyAlignment="1">
      <alignment horizontal="left" vertical="top"/>
    </xf>
    <xf numFmtId="0" fontId="5" fillId="14" borderId="52" xfId="0" applyFont="1" applyFill="1" applyBorder="1" applyAlignment="1">
      <alignment horizontal="center" vertical="center" wrapText="1"/>
    </xf>
    <xf numFmtId="0" fontId="5" fillId="14" borderId="53" xfId="0" applyFont="1" applyFill="1" applyBorder="1" applyAlignment="1">
      <alignment horizontal="center" vertical="center" wrapText="1"/>
    </xf>
    <xf numFmtId="0" fontId="5" fillId="14" borderId="54" xfId="0" applyFont="1" applyFill="1" applyBorder="1" applyAlignment="1">
      <alignment horizontal="center" vertical="center" wrapText="1"/>
    </xf>
    <xf numFmtId="0" fontId="6" fillId="0" borderId="21" xfId="0" applyFont="1" applyBorder="1" applyAlignment="1">
      <alignment horizontal="left" wrapText="1"/>
    </xf>
    <xf numFmtId="0" fontId="6" fillId="0" borderId="22" xfId="0" applyFont="1" applyBorder="1" applyAlignment="1">
      <alignment horizontal="left" wrapText="1"/>
    </xf>
    <xf numFmtId="0" fontId="6" fillId="0" borderId="23" xfId="0" applyFont="1" applyBorder="1" applyAlignment="1">
      <alignment horizontal="left" wrapText="1"/>
    </xf>
    <xf numFmtId="0" fontId="6" fillId="0" borderId="24" xfId="0" applyFont="1" applyBorder="1" applyAlignment="1">
      <alignment horizontal="left" wrapText="1"/>
    </xf>
    <xf numFmtId="0" fontId="6" fillId="0" borderId="0" xfId="0" applyFont="1" applyBorder="1" applyAlignment="1">
      <alignment horizontal="left" wrapText="1"/>
    </xf>
    <xf numFmtId="0" fontId="6" fillId="0" borderId="25" xfId="0" applyFont="1" applyBorder="1" applyAlignment="1">
      <alignment horizontal="left" wrapText="1"/>
    </xf>
    <xf numFmtId="0" fontId="6" fillId="0" borderId="26" xfId="0" applyFont="1" applyBorder="1" applyAlignment="1">
      <alignment horizontal="left" wrapText="1"/>
    </xf>
    <xf numFmtId="0" fontId="6" fillId="0" borderId="27" xfId="0" applyFont="1" applyBorder="1" applyAlignment="1">
      <alignment horizontal="left" wrapText="1"/>
    </xf>
    <xf numFmtId="0" fontId="6" fillId="0" borderId="28" xfId="0" applyFont="1" applyBorder="1" applyAlignment="1">
      <alignment horizontal="left" wrapText="1"/>
    </xf>
    <xf numFmtId="0" fontId="6" fillId="0" borderId="29" xfId="0" applyFont="1" applyBorder="1" applyAlignment="1">
      <alignment horizontal="center" vertical="center" wrapText="1"/>
    </xf>
    <xf numFmtId="0" fontId="6" fillId="0" borderId="30" xfId="0" applyFont="1" applyBorder="1" applyAlignment="1">
      <alignment horizontal="center" vertical="center" wrapText="1"/>
    </xf>
    <xf numFmtId="0" fontId="6" fillId="0" borderId="31" xfId="0" applyFont="1" applyBorder="1" applyAlignment="1">
      <alignment horizontal="center" vertical="center" wrapText="1"/>
    </xf>
    <xf numFmtId="0" fontId="5" fillId="14" borderId="21" xfId="0" applyFont="1" applyFill="1" applyBorder="1" applyAlignment="1">
      <alignment horizontal="left" vertical="top" wrapText="1"/>
    </xf>
    <xf numFmtId="0" fontId="5" fillId="14" borderId="22" xfId="0" applyFont="1" applyFill="1" applyBorder="1" applyAlignment="1">
      <alignment horizontal="left" vertical="top" wrapText="1"/>
    </xf>
    <xf numFmtId="0" fontId="5" fillId="14" borderId="23" xfId="0" applyFont="1" applyFill="1" applyBorder="1" applyAlignment="1">
      <alignment horizontal="left" vertical="top" wrapText="1"/>
    </xf>
    <xf numFmtId="0" fontId="5" fillId="14" borderId="24" xfId="0" applyFont="1" applyFill="1" applyBorder="1" applyAlignment="1">
      <alignment horizontal="left" vertical="top" wrapText="1"/>
    </xf>
    <xf numFmtId="0" fontId="5" fillId="14" borderId="0" xfId="0" applyFont="1" applyFill="1" applyBorder="1" applyAlignment="1">
      <alignment horizontal="left" vertical="top" wrapText="1"/>
    </xf>
    <xf numFmtId="0" fontId="5" fillId="14" borderId="25" xfId="0" applyFont="1" applyFill="1" applyBorder="1" applyAlignment="1">
      <alignment horizontal="left" vertical="top" wrapText="1"/>
    </xf>
    <xf numFmtId="0" fontId="5" fillId="14" borderId="26" xfId="0" applyFont="1" applyFill="1" applyBorder="1" applyAlignment="1">
      <alignment horizontal="left" vertical="top" wrapText="1"/>
    </xf>
    <xf numFmtId="0" fontId="5" fillId="14" borderId="27" xfId="0" applyFont="1" applyFill="1" applyBorder="1" applyAlignment="1">
      <alignment horizontal="left" vertical="top" wrapText="1"/>
    </xf>
    <xf numFmtId="0" fontId="5" fillId="14" borderId="28" xfId="0" applyFont="1" applyFill="1" applyBorder="1" applyAlignment="1">
      <alignment horizontal="left" vertical="top" wrapText="1"/>
    </xf>
    <xf numFmtId="0" fontId="5" fillId="14" borderId="21" xfId="0" applyFont="1" applyFill="1" applyBorder="1" applyAlignment="1">
      <alignment horizontal="center" vertical="top" wrapText="1"/>
    </xf>
    <xf numFmtId="0" fontId="5" fillId="14" borderId="22" xfId="0" applyFont="1" applyFill="1" applyBorder="1" applyAlignment="1">
      <alignment horizontal="center" vertical="top" wrapText="1"/>
    </xf>
    <xf numFmtId="0" fontId="5" fillId="14" borderId="23" xfId="0" applyFont="1" applyFill="1" applyBorder="1" applyAlignment="1">
      <alignment horizontal="center" vertical="top" wrapText="1"/>
    </xf>
    <xf numFmtId="0" fontId="5" fillId="14" borderId="24" xfId="0" applyFont="1" applyFill="1" applyBorder="1" applyAlignment="1">
      <alignment horizontal="center" vertical="top" wrapText="1"/>
    </xf>
    <xf numFmtId="0" fontId="5" fillId="14" borderId="0" xfId="0" applyFont="1" applyFill="1" applyBorder="1" applyAlignment="1">
      <alignment horizontal="center" vertical="top" wrapText="1"/>
    </xf>
    <xf numFmtId="0" fontId="5" fillId="14" borderId="25" xfId="0" applyFont="1" applyFill="1" applyBorder="1" applyAlignment="1">
      <alignment horizontal="center" vertical="top" wrapText="1"/>
    </xf>
    <xf numFmtId="0" fontId="5" fillId="14" borderId="26" xfId="0" applyFont="1" applyFill="1" applyBorder="1" applyAlignment="1">
      <alignment horizontal="center" vertical="top" wrapText="1"/>
    </xf>
    <xf numFmtId="0" fontId="5" fillId="14" borderId="27" xfId="0" applyFont="1" applyFill="1" applyBorder="1" applyAlignment="1">
      <alignment horizontal="center" vertical="top" wrapText="1"/>
    </xf>
    <xf numFmtId="0" fontId="5" fillId="14" borderId="28" xfId="0" applyFont="1" applyFill="1" applyBorder="1" applyAlignment="1">
      <alignment horizontal="center" vertical="top" wrapText="1"/>
    </xf>
    <xf numFmtId="0" fontId="5" fillId="14" borderId="29" xfId="0" applyFont="1" applyFill="1" applyBorder="1" applyAlignment="1">
      <alignment horizontal="center" vertical="center" wrapText="1"/>
    </xf>
    <xf numFmtId="0" fontId="5" fillId="14" borderId="31" xfId="0" applyFont="1" applyFill="1" applyBorder="1" applyAlignment="1">
      <alignment horizontal="center" vertical="center" wrapText="1"/>
    </xf>
    <xf numFmtId="0" fontId="5" fillId="14" borderId="21" xfId="0" applyFont="1" applyFill="1" applyBorder="1" applyAlignment="1">
      <alignment horizontal="center" vertical="center" wrapText="1"/>
    </xf>
    <xf numFmtId="0" fontId="5" fillId="14" borderId="23" xfId="0" applyFont="1" applyFill="1" applyBorder="1" applyAlignment="1">
      <alignment horizontal="center" vertical="center" wrapText="1"/>
    </xf>
    <xf numFmtId="0" fontId="5" fillId="14" borderId="26" xfId="0" applyFont="1" applyFill="1" applyBorder="1" applyAlignment="1">
      <alignment horizontal="center" vertical="center" wrapText="1"/>
    </xf>
    <xf numFmtId="0" fontId="5" fillId="14" borderId="28" xfId="0" applyFont="1" applyFill="1" applyBorder="1" applyAlignment="1">
      <alignment horizontal="center" vertical="center" wrapText="1"/>
    </xf>
    <xf numFmtId="0" fontId="6" fillId="0" borderId="21" xfId="0" applyFont="1" applyBorder="1" applyAlignment="1">
      <alignment horizontal="left" vertical="center" wrapText="1"/>
    </xf>
    <xf numFmtId="0" fontId="6" fillId="0" borderId="22" xfId="0" applyFont="1" applyBorder="1" applyAlignment="1">
      <alignment horizontal="left" vertical="center" wrapText="1"/>
    </xf>
    <xf numFmtId="0" fontId="6" fillId="0" borderId="23" xfId="0" applyFont="1" applyBorder="1" applyAlignment="1">
      <alignment horizontal="left" vertical="center" wrapText="1"/>
    </xf>
    <xf numFmtId="0" fontId="6" fillId="0" borderId="26" xfId="0" applyFont="1" applyBorder="1" applyAlignment="1">
      <alignment horizontal="left" vertical="center" wrapText="1"/>
    </xf>
    <xf numFmtId="0" fontId="6" fillId="0" borderId="27" xfId="0" applyFont="1" applyBorder="1" applyAlignment="1">
      <alignment horizontal="left" vertical="center" wrapText="1"/>
    </xf>
    <xf numFmtId="0" fontId="6" fillId="0" borderId="28" xfId="0" applyFont="1" applyBorder="1" applyAlignment="1">
      <alignment horizontal="left" vertical="center" wrapText="1"/>
    </xf>
    <xf numFmtId="0" fontId="6" fillId="0" borderId="0" xfId="0" applyFont="1" applyAlignment="1">
      <alignment horizontal="center" wrapText="1"/>
    </xf>
    <xf numFmtId="0" fontId="6" fillId="0" borderId="25" xfId="0" applyFont="1" applyBorder="1" applyAlignment="1">
      <alignment horizontal="center" wrapText="1"/>
    </xf>
    <xf numFmtId="0" fontId="0" fillId="14" borderId="3" xfId="0" applyFill="1" applyBorder="1" applyAlignment="1">
      <alignment horizontal="left" vertical="center" wrapText="1"/>
    </xf>
    <xf numFmtId="0" fontId="0" fillId="14" borderId="38" xfId="0" applyFill="1" applyBorder="1" applyAlignment="1">
      <alignment horizontal="left" vertical="center" wrapText="1"/>
    </xf>
    <xf numFmtId="0" fontId="0" fillId="14" borderId="3" xfId="0" applyFill="1" applyBorder="1" applyAlignment="1">
      <alignment horizontal="left" vertical="top"/>
    </xf>
    <xf numFmtId="0" fontId="0" fillId="14" borderId="38" xfId="0" applyFill="1" applyBorder="1" applyAlignment="1">
      <alignment horizontal="left" vertical="top"/>
    </xf>
    <xf numFmtId="0" fontId="6" fillId="0" borderId="29" xfId="0" applyFont="1" applyBorder="1" applyAlignment="1">
      <alignment horizontal="center" wrapText="1"/>
    </xf>
    <xf numFmtId="0" fontId="6" fillId="0" borderId="30" xfId="0" applyFont="1" applyBorder="1" applyAlignment="1">
      <alignment horizontal="center" wrapText="1"/>
    </xf>
    <xf numFmtId="0" fontId="6" fillId="0" borderId="31" xfId="0" applyFont="1" applyBorder="1" applyAlignment="1">
      <alignment horizontal="center" wrapText="1"/>
    </xf>
    <xf numFmtId="0" fontId="33" fillId="9" borderId="3" xfId="0" applyFont="1" applyFill="1" applyBorder="1" applyAlignment="1">
      <alignment horizontal="center" vertical="center" wrapText="1"/>
    </xf>
    <xf numFmtId="0" fontId="33" fillId="9" borderId="38" xfId="0" applyFont="1" applyFill="1" applyBorder="1" applyAlignment="1">
      <alignment horizontal="center" vertical="center" wrapText="1"/>
    </xf>
    <xf numFmtId="9" fontId="15" fillId="0" borderId="20" xfId="0" applyNumberFormat="1" applyFont="1" applyBorder="1" applyAlignment="1">
      <alignment horizontal="left" vertical="top"/>
    </xf>
    <xf numFmtId="0" fontId="6" fillId="0" borderId="29" xfId="0" applyFont="1" applyBorder="1" applyAlignment="1">
      <alignment horizontal="left" vertical="top" wrapText="1"/>
    </xf>
    <xf numFmtId="0" fontId="6" fillId="0" borderId="30" xfId="0" applyFont="1" applyBorder="1" applyAlignment="1">
      <alignment horizontal="left" vertical="top" wrapText="1"/>
    </xf>
    <xf numFmtId="0" fontId="6" fillId="0" borderId="31" xfId="0" applyFont="1" applyBorder="1" applyAlignment="1">
      <alignment horizontal="left" vertical="top" wrapText="1"/>
    </xf>
    <xf numFmtId="0" fontId="3" fillId="14" borderId="21" xfId="0" applyNumberFormat="1" applyFont="1" applyFill="1" applyBorder="1" applyAlignment="1">
      <alignment horizontal="left" vertical="top" wrapText="1"/>
    </xf>
    <xf numFmtId="0" fontId="5" fillId="14" borderId="22" xfId="0" applyNumberFormat="1" applyFont="1" applyFill="1" applyBorder="1" applyAlignment="1">
      <alignment horizontal="left" vertical="top" wrapText="1"/>
    </xf>
    <xf numFmtId="0" fontId="5" fillId="14" borderId="23" xfId="0" applyNumberFormat="1" applyFont="1" applyFill="1" applyBorder="1" applyAlignment="1">
      <alignment horizontal="left" vertical="top" wrapText="1"/>
    </xf>
    <xf numFmtId="0" fontId="5" fillId="14" borderId="24" xfId="0" applyNumberFormat="1" applyFont="1" applyFill="1" applyBorder="1" applyAlignment="1">
      <alignment horizontal="left" vertical="top" wrapText="1"/>
    </xf>
    <xf numFmtId="0" fontId="5" fillId="14" borderId="0" xfId="0" applyNumberFormat="1" applyFont="1" applyFill="1" applyBorder="1" applyAlignment="1">
      <alignment horizontal="left" vertical="top" wrapText="1"/>
    </xf>
    <xf numFmtId="0" fontId="5" fillId="14" borderId="25" xfId="0" applyNumberFormat="1" applyFont="1" applyFill="1" applyBorder="1" applyAlignment="1">
      <alignment horizontal="left" vertical="top" wrapText="1"/>
    </xf>
    <xf numFmtId="0" fontId="5" fillId="14" borderId="26" xfId="0" applyNumberFormat="1" applyFont="1" applyFill="1" applyBorder="1" applyAlignment="1">
      <alignment horizontal="left" vertical="top" wrapText="1"/>
    </xf>
    <xf numFmtId="0" fontId="5" fillId="14" borderId="27" xfId="0" applyNumberFormat="1" applyFont="1" applyFill="1" applyBorder="1" applyAlignment="1">
      <alignment horizontal="left" vertical="top" wrapText="1"/>
    </xf>
    <xf numFmtId="0" fontId="5" fillId="14" borderId="28" xfId="0" applyNumberFormat="1" applyFont="1" applyFill="1" applyBorder="1" applyAlignment="1">
      <alignment horizontal="left" vertical="top" wrapText="1"/>
    </xf>
    <xf numFmtId="0" fontId="6" fillId="0" borderId="32" xfId="0" applyFont="1" applyBorder="1" applyAlignment="1">
      <alignment horizontal="center" vertical="center"/>
    </xf>
    <xf numFmtId="0" fontId="6" fillId="0" borderId="33" xfId="0" applyFont="1" applyBorder="1" applyAlignment="1">
      <alignment horizontal="center" vertical="center"/>
    </xf>
    <xf numFmtId="0" fontId="6" fillId="0" borderId="21" xfId="0" applyFont="1" applyBorder="1" applyAlignment="1">
      <alignment horizontal="center" vertical="center"/>
    </xf>
    <xf numFmtId="0" fontId="6" fillId="0" borderId="22" xfId="0" applyFont="1" applyBorder="1" applyAlignment="1">
      <alignment horizontal="center" vertical="center"/>
    </xf>
    <xf numFmtId="0" fontId="6" fillId="0" borderId="23" xfId="0" applyFont="1" applyBorder="1" applyAlignment="1">
      <alignment horizontal="center" vertical="center"/>
    </xf>
    <xf numFmtId="0" fontId="6" fillId="0" borderId="21" xfId="0" applyFont="1" applyBorder="1" applyAlignment="1">
      <alignment horizontal="center" vertical="center" wrapText="1"/>
    </xf>
    <xf numFmtId="0" fontId="6" fillId="0" borderId="22" xfId="0" applyFont="1" applyBorder="1" applyAlignment="1">
      <alignment horizontal="center" vertical="center" wrapText="1"/>
    </xf>
    <xf numFmtId="0" fontId="6" fillId="0" borderId="23" xfId="0" applyFont="1" applyBorder="1" applyAlignment="1">
      <alignment horizontal="center" vertical="center" wrapText="1"/>
    </xf>
    <xf numFmtId="0" fontId="5" fillId="14" borderId="29" xfId="0" applyFont="1" applyFill="1" applyBorder="1" applyAlignment="1">
      <alignment horizontal="left" vertical="center" wrapText="1"/>
    </xf>
    <xf numFmtId="0" fontId="5" fillId="14" borderId="30" xfId="0" applyFont="1" applyFill="1" applyBorder="1" applyAlignment="1">
      <alignment horizontal="left" vertical="center" wrapText="1"/>
    </xf>
    <xf numFmtId="0" fontId="5" fillId="14" borderId="31" xfId="0" applyFont="1" applyFill="1" applyBorder="1" applyAlignment="1">
      <alignment horizontal="left" vertical="center" wrapText="1"/>
    </xf>
    <xf numFmtId="0" fontId="6" fillId="0" borderId="0" xfId="0" applyFont="1" applyAlignment="1">
      <alignment horizontal="right" vertical="center"/>
    </xf>
    <xf numFmtId="0" fontId="26" fillId="15" borderId="0" xfId="0" applyFont="1" applyFill="1" applyAlignment="1">
      <alignment horizontal="center"/>
    </xf>
    <xf numFmtId="0" fontId="20" fillId="15" borderId="0" xfId="0" applyFont="1" applyFill="1" applyAlignment="1">
      <alignment horizontal="center"/>
    </xf>
    <xf numFmtId="0" fontId="19" fillId="12" borderId="4" xfId="0" applyFont="1" applyFill="1" applyBorder="1" applyAlignment="1">
      <alignment horizontal="left" vertical="center"/>
    </xf>
    <xf numFmtId="0" fontId="19" fillId="12" borderId="2" xfId="0" applyFont="1" applyFill="1" applyBorder="1" applyAlignment="1">
      <alignment horizontal="left" vertical="center"/>
    </xf>
    <xf numFmtId="0" fontId="5" fillId="0" borderId="21" xfId="0" applyFont="1" applyFill="1" applyBorder="1" applyAlignment="1">
      <alignment horizontal="left" vertical="top" wrapText="1"/>
    </xf>
    <xf numFmtId="0" fontId="5" fillId="0" borderId="22" xfId="0" applyFont="1" applyFill="1" applyBorder="1" applyAlignment="1">
      <alignment horizontal="left" vertical="top" wrapText="1"/>
    </xf>
    <xf numFmtId="0" fontId="5" fillId="0" borderId="23"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0" xfId="0" applyFont="1" applyFill="1" applyBorder="1" applyAlignment="1">
      <alignment horizontal="left" vertical="top" wrapText="1"/>
    </xf>
    <xf numFmtId="0" fontId="5" fillId="0" borderId="25" xfId="0" applyFont="1" applyFill="1" applyBorder="1" applyAlignment="1">
      <alignment horizontal="left" vertical="top" wrapText="1"/>
    </xf>
    <xf numFmtId="0" fontId="5" fillId="0" borderId="26" xfId="0" applyFont="1" applyFill="1" applyBorder="1" applyAlignment="1">
      <alignment horizontal="left" vertical="top" wrapText="1"/>
    </xf>
    <xf numFmtId="0" fontId="5" fillId="0" borderId="27" xfId="0" applyFont="1" applyFill="1" applyBorder="1" applyAlignment="1">
      <alignment horizontal="left" vertical="top" wrapText="1"/>
    </xf>
    <xf numFmtId="0" fontId="5" fillId="0" borderId="28" xfId="0" applyFont="1" applyFill="1" applyBorder="1" applyAlignment="1">
      <alignment horizontal="left" vertical="top" wrapText="1"/>
    </xf>
    <xf numFmtId="0" fontId="6" fillId="13" borderId="1" xfId="0" applyFont="1" applyFill="1" applyBorder="1" applyAlignment="1">
      <alignment horizontal="left" vertical="center"/>
    </xf>
    <xf numFmtId="0" fontId="19" fillId="12" borderId="19" xfId="0" applyFont="1" applyFill="1" applyBorder="1" applyAlignment="1">
      <alignment horizontal="left" vertical="center"/>
    </xf>
    <xf numFmtId="0" fontId="19" fillId="12" borderId="17" xfId="0" applyFont="1" applyFill="1" applyBorder="1" applyAlignment="1">
      <alignment horizontal="left" vertical="center"/>
    </xf>
    <xf numFmtId="0" fontId="19" fillId="12" borderId="1" xfId="0" applyFont="1" applyFill="1" applyBorder="1" applyAlignment="1">
      <alignment horizontal="left" vertical="center"/>
    </xf>
    <xf numFmtId="0" fontId="19" fillId="12" borderId="1" xfId="0" applyFont="1" applyFill="1" applyBorder="1" applyAlignment="1">
      <alignment horizontal="center" vertical="center"/>
    </xf>
    <xf numFmtId="0" fontId="18" fillId="9" borderId="40" xfId="0" applyFont="1" applyFill="1" applyBorder="1" applyAlignment="1">
      <alignment horizontal="center" vertical="center" wrapText="1"/>
    </xf>
    <xf numFmtId="0" fontId="0" fillId="14" borderId="3" xfId="0" applyFill="1" applyBorder="1" applyAlignment="1">
      <alignment horizontal="center"/>
    </xf>
    <xf numFmtId="0" fontId="0" fillId="14" borderId="40" xfId="0" applyFill="1" applyBorder="1" applyAlignment="1">
      <alignment horizontal="center"/>
    </xf>
    <xf numFmtId="0" fontId="0" fillId="14" borderId="38" xfId="0" applyFill="1" applyBorder="1" applyAlignment="1">
      <alignment horizontal="center"/>
    </xf>
    <xf numFmtId="0" fontId="0" fillId="14" borderId="36" xfId="0" applyFill="1" applyBorder="1" applyAlignment="1">
      <alignment horizontal="left" vertical="top" wrapText="1"/>
    </xf>
    <xf numFmtId="0" fontId="0" fillId="14" borderId="44" xfId="0" applyFill="1" applyBorder="1" applyAlignment="1">
      <alignment horizontal="left" vertical="top" wrapText="1"/>
    </xf>
    <xf numFmtId="0" fontId="0" fillId="14" borderId="45" xfId="0" applyFill="1" applyBorder="1" applyAlignment="1">
      <alignment horizontal="left" vertical="top" wrapText="1"/>
    </xf>
    <xf numFmtId="0" fontId="0" fillId="14" borderId="50" xfId="0" applyFill="1" applyBorder="1" applyAlignment="1">
      <alignment horizontal="left" vertical="top" wrapText="1"/>
    </xf>
    <xf numFmtId="0" fontId="0" fillId="14" borderId="0" xfId="0" applyFill="1" applyBorder="1" applyAlignment="1">
      <alignment horizontal="left" vertical="top" wrapText="1"/>
    </xf>
    <xf numFmtId="0" fontId="0" fillId="14" borderId="51" xfId="0" applyFill="1" applyBorder="1" applyAlignment="1">
      <alignment horizontal="left" vertical="top" wrapText="1"/>
    </xf>
    <xf numFmtId="0" fontId="0" fillId="14" borderId="10" xfId="0" applyFill="1" applyBorder="1" applyAlignment="1">
      <alignment horizontal="left" vertical="top" wrapText="1"/>
    </xf>
    <xf numFmtId="0" fontId="0" fillId="14" borderId="39" xfId="0" applyFill="1" applyBorder="1" applyAlignment="1">
      <alignment horizontal="left" vertical="top" wrapText="1"/>
    </xf>
    <xf numFmtId="0" fontId="0" fillId="14" borderId="8" xfId="0" applyFill="1" applyBorder="1" applyAlignment="1">
      <alignment horizontal="left" vertical="top" wrapText="1"/>
    </xf>
    <xf numFmtId="9" fontId="0" fillId="14" borderId="1" xfId="3" applyFont="1" applyFill="1" applyBorder="1" applyAlignment="1">
      <alignment horizontal="center"/>
    </xf>
    <xf numFmtId="9" fontId="0" fillId="0" borderId="3" xfId="0" applyNumberFormat="1" applyBorder="1" applyAlignment="1">
      <alignment horizontal="center"/>
    </xf>
    <xf numFmtId="9" fontId="0" fillId="0" borderId="40" xfId="0" applyNumberFormat="1" applyBorder="1" applyAlignment="1">
      <alignment horizontal="center"/>
    </xf>
    <xf numFmtId="9" fontId="0" fillId="0" borderId="38" xfId="0" applyNumberFormat="1" applyBorder="1" applyAlignment="1">
      <alignment horizontal="center"/>
    </xf>
    <xf numFmtId="0" fontId="23" fillId="0" borderId="58" xfId="0" applyFont="1" applyBorder="1" applyAlignment="1">
      <alignment vertical="top" wrapText="1"/>
    </xf>
    <xf numFmtId="0" fontId="23" fillId="0" borderId="1" xfId="0" applyFont="1" applyBorder="1" applyAlignment="1">
      <alignment vertical="top" wrapText="1"/>
    </xf>
    <xf numFmtId="0" fontId="3" fillId="0" borderId="0" xfId="0" applyFont="1" applyAlignment="1">
      <alignment wrapText="1"/>
    </xf>
    <xf numFmtId="0" fontId="23" fillId="0" borderId="36" xfId="0" applyFont="1" applyBorder="1" applyAlignment="1">
      <alignment horizontal="left" vertical="top" wrapText="1"/>
    </xf>
    <xf numFmtId="0" fontId="23" fillId="0" borderId="1" xfId="0" applyFont="1" applyBorder="1" applyAlignment="1">
      <alignment vertical="center" wrapText="1"/>
    </xf>
    <xf numFmtId="0" fontId="23" fillId="8" borderId="10" xfId="0" applyFont="1" applyFill="1" applyBorder="1" applyAlignment="1">
      <alignment horizontal="left" vertical="top" wrapText="1"/>
    </xf>
    <xf numFmtId="0" fontId="23" fillId="8" borderId="1" xfId="0" applyFont="1" applyFill="1" applyBorder="1" applyAlignment="1">
      <alignment vertical="top" wrapText="1"/>
    </xf>
    <xf numFmtId="0" fontId="23" fillId="8" borderId="3" xfId="0" applyFont="1" applyFill="1" applyBorder="1" applyAlignment="1">
      <alignment horizontal="left" vertical="top" wrapText="1"/>
    </xf>
  </cellXfs>
  <cellStyles count="12">
    <cellStyle name="Excel Built-in Normal" xfId="8"/>
    <cellStyle name="Hyperlink 2" xfId="9"/>
    <cellStyle name="Normal" xfId="0" builtinId="0"/>
    <cellStyle name="Normal 2" xfId="1"/>
    <cellStyle name="Normal 3" xfId="2"/>
    <cellStyle name="Normal 3 2" xfId="11"/>
    <cellStyle name="Normal 4" xfId="7"/>
    <cellStyle name="Porcentagem" xfId="3" builtinId="5"/>
    <cellStyle name="Porcentagem 2" xfId="4"/>
    <cellStyle name="Vírgula" xfId="5" builtinId="3"/>
    <cellStyle name="Vírgula 2" xfId="6"/>
    <cellStyle name="Vírgula 3" xfId="10"/>
  </cellStyles>
  <dxfs count="76">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color theme="0"/>
      </font>
      <fill>
        <patternFill>
          <bgColor rgb="FF00B050"/>
        </patternFill>
      </fill>
    </dxf>
    <dxf>
      <fill>
        <patternFill>
          <bgColor rgb="FFFF0000"/>
        </patternFill>
      </fill>
    </dxf>
    <dxf>
      <font>
        <color theme="0"/>
      </font>
      <fill>
        <patternFill>
          <bgColor rgb="FF00B050"/>
        </patternFill>
      </fill>
    </dxf>
    <dxf>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s>
  <tableStyles count="1" defaultTableStyle="TableStyleMedium2" defaultPivotStyle="PivotStyleLight16">
    <tableStyle name="Estilo de Tabela 1" pivot="0" count="0"/>
  </tableStyles>
  <colors>
    <mruColors>
      <color rgb="FFD7C49E"/>
      <color rgb="FFA1FD95"/>
      <color rgb="FFA1FF95"/>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harts/_rels/chart92.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cat>
            <c:strRef>
              <c:f>Auxiliar!$C$12:$E$12</c:f>
              <c:strCache>
                <c:ptCount val="3"/>
                <c:pt idx="0">
                  <c:v>Desejável</c:v>
                </c:pt>
                <c:pt idx="1">
                  <c:v>Obrigatório</c:v>
                </c:pt>
                <c:pt idx="2">
                  <c:v>Crítico</c:v>
                </c:pt>
              </c:strCache>
            </c:strRef>
          </c:cat>
          <c:val>
            <c:numRef>
              <c:f>Auxiliar!$C$13:$E$13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cat>
            <c:strRef>
              <c:f>Auxiliar!$C$12:$E$12</c:f>
              <c:strCache>
                <c:ptCount val="3"/>
                <c:pt idx="0">
                  <c:v>Desejável</c:v>
                </c:pt>
                <c:pt idx="1">
                  <c:v>Obrigatório</c:v>
                </c:pt>
                <c:pt idx="2">
                  <c:v>Crítico</c:v>
                </c:pt>
              </c:strCache>
            </c:strRef>
          </c:cat>
          <c:val>
            <c:numRef>
              <c:f>Auxiliar!$C$14:$E$14</c:f>
              <c:numCache>
                <c:formatCode>General</c:formatCode>
                <c:ptCount val="3"/>
                <c:pt idx="0">
                  <c:v>0</c:v>
                </c:pt>
                <c:pt idx="1">
                  <c:v>0</c:v>
                </c:pt>
                <c:pt idx="2">
                  <c:v>0</c:v>
                </c:pt>
              </c:numCache>
            </c:numRef>
          </c:val>
        </c:ser>
        <c:ser>
          <c:idx val="2"/>
          <c:order val="2"/>
          <c:tx>
            <c:strRef>
              <c:f>Auxiliar!$B$15</c:f>
              <c:strCache>
                <c:ptCount val="1"/>
                <c:pt idx="0">
                  <c:v>Atende Parcialmente</c:v>
                </c:pt>
              </c:strCache>
            </c:strRef>
          </c:tx>
          <c:spPr>
            <a:solidFill>
              <a:schemeClr val="accent6"/>
            </a:solidFill>
          </c:spPr>
          <c:invertIfNegative val="0"/>
          <c:cat>
            <c:strRef>
              <c:f>Auxiliar!$C$12:$E$12</c:f>
              <c:strCache>
                <c:ptCount val="3"/>
                <c:pt idx="0">
                  <c:v>Desejável</c:v>
                </c:pt>
                <c:pt idx="1">
                  <c:v>Obrigatório</c:v>
                </c:pt>
                <c:pt idx="2">
                  <c:v>Crítico</c:v>
                </c:pt>
              </c:strCache>
            </c:strRef>
          </c:cat>
          <c:val>
            <c:numRef>
              <c:f>Auxiliar!$C$15:$E$15</c:f>
              <c:numCache>
                <c:formatCode>General</c:formatCode>
                <c:ptCount val="3"/>
                <c:pt idx="0">
                  <c:v>0</c:v>
                </c:pt>
                <c:pt idx="1">
                  <c:v>0</c:v>
                </c:pt>
                <c:pt idx="2">
                  <c:v>0</c:v>
                </c:pt>
              </c:numCache>
            </c:numRef>
          </c:val>
        </c:ser>
        <c:ser>
          <c:idx val="3"/>
          <c:order val="3"/>
          <c:tx>
            <c:strRef>
              <c:f>Auxiliar!$B$16</c:f>
              <c:strCache>
                <c:ptCount val="1"/>
                <c:pt idx="0">
                  <c:v>Não Atende</c:v>
                </c:pt>
              </c:strCache>
            </c:strRef>
          </c:tx>
          <c:spPr>
            <a:solidFill>
              <a:schemeClr val="accent2"/>
            </a:solidFill>
          </c:spPr>
          <c:invertIfNegative val="0"/>
          <c:cat>
            <c:strRef>
              <c:f>Auxiliar!$C$12:$E$12</c:f>
              <c:strCache>
                <c:ptCount val="3"/>
                <c:pt idx="0">
                  <c:v>Desejável</c:v>
                </c:pt>
                <c:pt idx="1">
                  <c:v>Obrigatório</c:v>
                </c:pt>
                <c:pt idx="2">
                  <c:v>Crítico</c:v>
                </c:pt>
              </c:strCache>
            </c:strRef>
          </c:cat>
          <c:val>
            <c:numRef>
              <c:f>Auxiliar!$C$16:$E$16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85345408"/>
        <c:axId val="85346944"/>
      </c:barChart>
      <c:catAx>
        <c:axId val="85345408"/>
        <c:scaling>
          <c:orientation val="minMax"/>
        </c:scaling>
        <c:delete val="0"/>
        <c:axPos val="b"/>
        <c:majorTickMark val="out"/>
        <c:minorTickMark val="none"/>
        <c:tickLblPos val="nextTo"/>
        <c:crossAx val="85346944"/>
        <c:crosses val="autoZero"/>
        <c:auto val="1"/>
        <c:lblAlgn val="ctr"/>
        <c:lblOffset val="100"/>
        <c:noMultiLvlLbl val="0"/>
      </c:catAx>
      <c:valAx>
        <c:axId val="85346944"/>
        <c:scaling>
          <c:orientation val="minMax"/>
        </c:scaling>
        <c:delete val="0"/>
        <c:axPos val="l"/>
        <c:numFmt formatCode="0%" sourceLinked="1"/>
        <c:majorTickMark val="out"/>
        <c:minorTickMark val="none"/>
        <c:tickLblPos val="nextTo"/>
        <c:crossAx val="8534540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cat>
            <c:strRef>
              <c:f>Auxiliar!$C$20:$E$20</c:f>
              <c:strCache>
                <c:ptCount val="3"/>
                <c:pt idx="0">
                  <c:v>Desejável</c:v>
                </c:pt>
                <c:pt idx="1">
                  <c:v>Obrigatório</c:v>
                </c:pt>
                <c:pt idx="2">
                  <c:v>Crítico</c:v>
                </c:pt>
              </c:strCache>
            </c:strRef>
          </c:cat>
          <c:val>
            <c:numRef>
              <c:f>Auxiliar!$C$21:$E$21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cat>
            <c:strRef>
              <c:f>Auxiliar!$C$20:$E$20</c:f>
              <c:strCache>
                <c:ptCount val="3"/>
                <c:pt idx="0">
                  <c:v>Desejável</c:v>
                </c:pt>
                <c:pt idx="1">
                  <c:v>Obrigatório</c:v>
                </c:pt>
                <c:pt idx="2">
                  <c:v>Crítico</c:v>
                </c:pt>
              </c:strCache>
            </c:strRef>
          </c:cat>
          <c:val>
            <c:numRef>
              <c:f>Auxiliar!$C$22:$E$22</c:f>
              <c:numCache>
                <c:formatCode>General</c:formatCode>
                <c:ptCount val="3"/>
                <c:pt idx="0">
                  <c:v>0</c:v>
                </c:pt>
                <c:pt idx="1">
                  <c:v>0</c:v>
                </c:pt>
                <c:pt idx="2">
                  <c:v>0</c:v>
                </c:pt>
              </c:numCache>
            </c:numRef>
          </c:val>
        </c:ser>
        <c:ser>
          <c:idx val="2"/>
          <c:order val="2"/>
          <c:tx>
            <c:strRef>
              <c:f>Auxiliar!$B$23</c:f>
              <c:strCache>
                <c:ptCount val="1"/>
                <c:pt idx="0">
                  <c:v>Atende Parcialmente</c:v>
                </c:pt>
              </c:strCache>
            </c:strRef>
          </c:tx>
          <c:spPr>
            <a:solidFill>
              <a:schemeClr val="accent6"/>
            </a:solidFill>
          </c:spPr>
          <c:invertIfNegative val="0"/>
          <c:cat>
            <c:strRef>
              <c:f>Auxiliar!$C$20:$E$20</c:f>
              <c:strCache>
                <c:ptCount val="3"/>
                <c:pt idx="0">
                  <c:v>Desejável</c:v>
                </c:pt>
                <c:pt idx="1">
                  <c:v>Obrigatório</c:v>
                </c:pt>
                <c:pt idx="2">
                  <c:v>Crítico</c:v>
                </c:pt>
              </c:strCache>
            </c:strRef>
          </c:cat>
          <c:val>
            <c:numRef>
              <c:f>Auxiliar!$C$23:$E$23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cat>
            <c:strRef>
              <c:f>Auxiliar!$C$20:$E$20</c:f>
              <c:strCache>
                <c:ptCount val="3"/>
                <c:pt idx="0">
                  <c:v>Desejável</c:v>
                </c:pt>
                <c:pt idx="1">
                  <c:v>Obrigatório</c:v>
                </c:pt>
                <c:pt idx="2">
                  <c:v>Crítico</c:v>
                </c:pt>
              </c:strCache>
            </c:strRef>
          </c:cat>
          <c:val>
            <c:numRef>
              <c:f>Auxiliar!$C$24:$E$24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80493568"/>
        <c:axId val="80503552"/>
      </c:barChart>
      <c:catAx>
        <c:axId val="80493568"/>
        <c:scaling>
          <c:orientation val="minMax"/>
        </c:scaling>
        <c:delete val="0"/>
        <c:axPos val="b"/>
        <c:majorTickMark val="out"/>
        <c:minorTickMark val="none"/>
        <c:tickLblPos val="nextTo"/>
        <c:crossAx val="80503552"/>
        <c:crosses val="autoZero"/>
        <c:auto val="1"/>
        <c:lblAlgn val="ctr"/>
        <c:lblOffset val="100"/>
        <c:noMultiLvlLbl val="0"/>
      </c:catAx>
      <c:valAx>
        <c:axId val="80503552"/>
        <c:scaling>
          <c:orientation val="minMax"/>
        </c:scaling>
        <c:delete val="0"/>
        <c:axPos val="l"/>
        <c:numFmt formatCode="0%" sourceLinked="1"/>
        <c:majorTickMark val="out"/>
        <c:minorTickMark val="none"/>
        <c:tickLblPos val="nextTo"/>
        <c:crossAx val="80493568"/>
        <c:crosses val="autoZero"/>
        <c:crossBetween val="between"/>
      </c:valAx>
    </c:plotArea>
    <c:legend>
      <c:legendPos val="b"/>
      <c:overlay val="0"/>
      <c:spPr>
        <a:noFill/>
      </c:spPr>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cat>
            <c:strRef>
              <c:f>Auxiliar!$C$28:$E$28</c:f>
              <c:strCache>
                <c:ptCount val="3"/>
                <c:pt idx="0">
                  <c:v>Desejável</c:v>
                </c:pt>
                <c:pt idx="1">
                  <c:v>Obrigatório</c:v>
                </c:pt>
                <c:pt idx="2">
                  <c:v>Crítico</c:v>
                </c:pt>
              </c:strCache>
            </c:strRef>
          </c:cat>
          <c:val>
            <c:numRef>
              <c:f>Auxiliar!$C$29:$E$29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cat>
            <c:strRef>
              <c:f>Auxiliar!$C$28:$E$28</c:f>
              <c:strCache>
                <c:ptCount val="3"/>
                <c:pt idx="0">
                  <c:v>Desejável</c:v>
                </c:pt>
                <c:pt idx="1">
                  <c:v>Obrigatório</c:v>
                </c:pt>
                <c:pt idx="2">
                  <c:v>Crítico</c:v>
                </c:pt>
              </c:strCache>
            </c:strRef>
          </c:cat>
          <c:val>
            <c:numRef>
              <c:f>Auxiliar!$C$30:$E$30</c:f>
              <c:numCache>
                <c:formatCode>General</c:formatCode>
                <c:ptCount val="3"/>
                <c:pt idx="0">
                  <c:v>0</c:v>
                </c:pt>
                <c:pt idx="1">
                  <c:v>0</c:v>
                </c:pt>
                <c:pt idx="2">
                  <c:v>0</c:v>
                </c:pt>
              </c:numCache>
            </c:numRef>
          </c:val>
        </c:ser>
        <c:ser>
          <c:idx val="2"/>
          <c:order val="2"/>
          <c:tx>
            <c:strRef>
              <c:f>Auxiliar!$B$31</c:f>
              <c:strCache>
                <c:ptCount val="1"/>
                <c:pt idx="0">
                  <c:v>Atende Parcialmente</c:v>
                </c:pt>
              </c:strCache>
            </c:strRef>
          </c:tx>
          <c:spPr>
            <a:solidFill>
              <a:schemeClr val="accent6"/>
            </a:solidFill>
          </c:spPr>
          <c:invertIfNegative val="0"/>
          <c:cat>
            <c:strRef>
              <c:f>Auxiliar!$C$28:$E$28</c:f>
              <c:strCache>
                <c:ptCount val="3"/>
                <c:pt idx="0">
                  <c:v>Desejável</c:v>
                </c:pt>
                <c:pt idx="1">
                  <c:v>Obrigatório</c:v>
                </c:pt>
                <c:pt idx="2">
                  <c:v>Crítico</c:v>
                </c:pt>
              </c:strCache>
            </c:strRef>
          </c:cat>
          <c:val>
            <c:numRef>
              <c:f>Auxiliar!$C$31:$E$31</c:f>
              <c:numCache>
                <c:formatCode>General</c:formatCode>
                <c:ptCount val="3"/>
                <c:pt idx="0">
                  <c:v>0</c:v>
                </c:pt>
                <c:pt idx="1">
                  <c:v>0</c:v>
                </c:pt>
                <c:pt idx="2">
                  <c:v>0</c:v>
                </c:pt>
              </c:numCache>
            </c:numRef>
          </c:val>
        </c:ser>
        <c:ser>
          <c:idx val="3"/>
          <c:order val="3"/>
          <c:tx>
            <c:strRef>
              <c:f>Auxiliar!$B$32</c:f>
              <c:strCache>
                <c:ptCount val="1"/>
                <c:pt idx="0">
                  <c:v>Não Atende</c:v>
                </c:pt>
              </c:strCache>
            </c:strRef>
          </c:tx>
          <c:spPr>
            <a:solidFill>
              <a:schemeClr val="accent2"/>
            </a:solidFill>
          </c:spPr>
          <c:invertIfNegative val="0"/>
          <c:cat>
            <c:strRef>
              <c:f>Auxiliar!$C$28:$E$28</c:f>
              <c:strCache>
                <c:ptCount val="3"/>
                <c:pt idx="0">
                  <c:v>Desejável</c:v>
                </c:pt>
                <c:pt idx="1">
                  <c:v>Obrigatório</c:v>
                </c:pt>
                <c:pt idx="2">
                  <c:v>Crítico</c:v>
                </c:pt>
              </c:strCache>
            </c:strRef>
          </c:cat>
          <c:val>
            <c:numRef>
              <c:f>Auxiliar!$C$32:$E$32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80557184"/>
        <c:axId val="80558720"/>
      </c:barChart>
      <c:catAx>
        <c:axId val="80557184"/>
        <c:scaling>
          <c:orientation val="minMax"/>
        </c:scaling>
        <c:delete val="0"/>
        <c:axPos val="b"/>
        <c:majorTickMark val="out"/>
        <c:minorTickMark val="none"/>
        <c:tickLblPos val="nextTo"/>
        <c:crossAx val="80558720"/>
        <c:crosses val="autoZero"/>
        <c:auto val="1"/>
        <c:lblAlgn val="ctr"/>
        <c:lblOffset val="100"/>
        <c:noMultiLvlLbl val="0"/>
      </c:catAx>
      <c:valAx>
        <c:axId val="80558720"/>
        <c:scaling>
          <c:orientation val="minMax"/>
        </c:scaling>
        <c:delete val="0"/>
        <c:axPos val="l"/>
        <c:numFmt formatCode="0%" sourceLinked="1"/>
        <c:majorTickMark val="out"/>
        <c:minorTickMark val="none"/>
        <c:tickLblPos val="nextTo"/>
        <c:crossAx val="805571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cat>
            <c:strRef>
              <c:f>Auxiliar!$C$36:$E$36</c:f>
              <c:strCache>
                <c:ptCount val="3"/>
                <c:pt idx="0">
                  <c:v>Desejável</c:v>
                </c:pt>
                <c:pt idx="1">
                  <c:v>Obrigatório</c:v>
                </c:pt>
                <c:pt idx="2">
                  <c:v>Crítico</c:v>
                </c:pt>
              </c:strCache>
            </c:strRef>
          </c:cat>
          <c:val>
            <c:numRef>
              <c:f>Auxiliar!$C$37:$E$37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cat>
            <c:strRef>
              <c:f>Auxiliar!$C$36:$E$36</c:f>
              <c:strCache>
                <c:ptCount val="3"/>
                <c:pt idx="0">
                  <c:v>Desejável</c:v>
                </c:pt>
                <c:pt idx="1">
                  <c:v>Obrigatório</c:v>
                </c:pt>
                <c:pt idx="2">
                  <c:v>Crítico</c:v>
                </c:pt>
              </c:strCache>
            </c:strRef>
          </c:cat>
          <c:val>
            <c:numRef>
              <c:f>Auxiliar!$C$38:$E$38</c:f>
              <c:numCache>
                <c:formatCode>General</c:formatCode>
                <c:ptCount val="3"/>
                <c:pt idx="0">
                  <c:v>0</c:v>
                </c:pt>
                <c:pt idx="1">
                  <c:v>0</c:v>
                </c:pt>
                <c:pt idx="2">
                  <c:v>0</c:v>
                </c:pt>
              </c:numCache>
            </c:numRef>
          </c:val>
        </c:ser>
        <c:ser>
          <c:idx val="2"/>
          <c:order val="2"/>
          <c:tx>
            <c:strRef>
              <c:f>Auxiliar!$B$39</c:f>
              <c:strCache>
                <c:ptCount val="1"/>
                <c:pt idx="0">
                  <c:v>Atende Parcialmente</c:v>
                </c:pt>
              </c:strCache>
            </c:strRef>
          </c:tx>
          <c:spPr>
            <a:solidFill>
              <a:schemeClr val="accent6"/>
            </a:solidFill>
          </c:spPr>
          <c:invertIfNegative val="0"/>
          <c:cat>
            <c:strRef>
              <c:f>Auxiliar!$C$36:$E$36</c:f>
              <c:strCache>
                <c:ptCount val="3"/>
                <c:pt idx="0">
                  <c:v>Desejável</c:v>
                </c:pt>
                <c:pt idx="1">
                  <c:v>Obrigatório</c:v>
                </c:pt>
                <c:pt idx="2">
                  <c:v>Crítico</c:v>
                </c:pt>
              </c:strCache>
            </c:strRef>
          </c:cat>
          <c:val>
            <c:numRef>
              <c:f>Auxiliar!$C$39:$E$39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cat>
            <c:strRef>
              <c:f>Auxiliar!$C$36:$E$36</c:f>
              <c:strCache>
                <c:ptCount val="3"/>
                <c:pt idx="0">
                  <c:v>Desejável</c:v>
                </c:pt>
                <c:pt idx="1">
                  <c:v>Obrigatório</c:v>
                </c:pt>
                <c:pt idx="2">
                  <c:v>Crítico</c:v>
                </c:pt>
              </c:strCache>
            </c:strRef>
          </c:cat>
          <c:val>
            <c:numRef>
              <c:f>Auxiliar!$C$40:$E$40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80600064"/>
        <c:axId val="85406464"/>
      </c:barChart>
      <c:catAx>
        <c:axId val="80600064"/>
        <c:scaling>
          <c:orientation val="minMax"/>
        </c:scaling>
        <c:delete val="0"/>
        <c:axPos val="b"/>
        <c:majorTickMark val="out"/>
        <c:minorTickMark val="none"/>
        <c:tickLblPos val="nextTo"/>
        <c:crossAx val="85406464"/>
        <c:crosses val="autoZero"/>
        <c:auto val="1"/>
        <c:lblAlgn val="ctr"/>
        <c:lblOffset val="100"/>
        <c:noMultiLvlLbl val="0"/>
      </c:catAx>
      <c:valAx>
        <c:axId val="85406464"/>
        <c:scaling>
          <c:orientation val="minMax"/>
        </c:scaling>
        <c:delete val="0"/>
        <c:axPos val="l"/>
        <c:numFmt formatCode="0%" sourceLinked="1"/>
        <c:majorTickMark val="out"/>
        <c:minorTickMark val="none"/>
        <c:tickLblPos val="nextTo"/>
        <c:crossAx val="8060006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cat>
            <c:strRef>
              <c:f>Auxiliar!$C$44:$E$44</c:f>
              <c:strCache>
                <c:ptCount val="3"/>
                <c:pt idx="0">
                  <c:v>Desejável</c:v>
                </c:pt>
                <c:pt idx="1">
                  <c:v>Obrigatório</c:v>
                </c:pt>
                <c:pt idx="2">
                  <c:v>Crítico</c:v>
                </c:pt>
              </c:strCache>
            </c:strRef>
          </c:cat>
          <c:val>
            <c:numRef>
              <c:f>Auxiliar!$C$45:$E$45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cat>
            <c:strRef>
              <c:f>Auxiliar!$C$44:$E$44</c:f>
              <c:strCache>
                <c:ptCount val="3"/>
                <c:pt idx="0">
                  <c:v>Desejável</c:v>
                </c:pt>
                <c:pt idx="1">
                  <c:v>Obrigatório</c:v>
                </c:pt>
                <c:pt idx="2">
                  <c:v>Crítico</c:v>
                </c:pt>
              </c:strCache>
            </c:strRef>
          </c:cat>
          <c:val>
            <c:numRef>
              <c:f>Auxiliar!$C$46:$E$46</c:f>
              <c:numCache>
                <c:formatCode>General</c:formatCode>
                <c:ptCount val="3"/>
                <c:pt idx="0">
                  <c:v>0</c:v>
                </c:pt>
                <c:pt idx="1">
                  <c:v>0</c:v>
                </c:pt>
                <c:pt idx="2">
                  <c:v>0</c:v>
                </c:pt>
              </c:numCache>
            </c:numRef>
          </c:val>
        </c:ser>
        <c:ser>
          <c:idx val="2"/>
          <c:order val="2"/>
          <c:tx>
            <c:strRef>
              <c:f>Auxiliar!$B$47</c:f>
              <c:strCache>
                <c:ptCount val="1"/>
                <c:pt idx="0">
                  <c:v>Atende Parcialmente</c:v>
                </c:pt>
              </c:strCache>
            </c:strRef>
          </c:tx>
          <c:spPr>
            <a:solidFill>
              <a:schemeClr val="accent6"/>
            </a:solidFill>
          </c:spPr>
          <c:invertIfNegative val="0"/>
          <c:cat>
            <c:strRef>
              <c:f>Auxiliar!$C$44:$E$44</c:f>
              <c:strCache>
                <c:ptCount val="3"/>
                <c:pt idx="0">
                  <c:v>Desejável</c:v>
                </c:pt>
                <c:pt idx="1">
                  <c:v>Obrigatório</c:v>
                </c:pt>
                <c:pt idx="2">
                  <c:v>Crítico</c:v>
                </c:pt>
              </c:strCache>
            </c:strRef>
          </c:cat>
          <c:val>
            <c:numRef>
              <c:f>Auxiliar!$C$47:$E$47</c:f>
              <c:numCache>
                <c:formatCode>General</c:formatCode>
                <c:ptCount val="3"/>
                <c:pt idx="0">
                  <c:v>0</c:v>
                </c:pt>
                <c:pt idx="1">
                  <c:v>0</c:v>
                </c:pt>
                <c:pt idx="2">
                  <c:v>0</c:v>
                </c:pt>
              </c:numCache>
            </c:numRef>
          </c:val>
        </c:ser>
        <c:ser>
          <c:idx val="3"/>
          <c:order val="3"/>
          <c:tx>
            <c:strRef>
              <c:f>Auxiliar!$B$48</c:f>
              <c:strCache>
                <c:ptCount val="1"/>
                <c:pt idx="0">
                  <c:v>Não Atende</c:v>
                </c:pt>
              </c:strCache>
            </c:strRef>
          </c:tx>
          <c:spPr>
            <a:solidFill>
              <a:schemeClr val="accent2"/>
            </a:solidFill>
          </c:spPr>
          <c:invertIfNegative val="0"/>
          <c:cat>
            <c:strRef>
              <c:f>Auxiliar!$C$44:$E$44</c:f>
              <c:strCache>
                <c:ptCount val="3"/>
                <c:pt idx="0">
                  <c:v>Desejável</c:v>
                </c:pt>
                <c:pt idx="1">
                  <c:v>Obrigatório</c:v>
                </c:pt>
                <c:pt idx="2">
                  <c:v>Crítico</c:v>
                </c:pt>
              </c:strCache>
            </c:strRef>
          </c:cat>
          <c:val>
            <c:numRef>
              <c:f>Auxiliar!$C$48:$E$48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85448192"/>
        <c:axId val="85449728"/>
      </c:barChart>
      <c:catAx>
        <c:axId val="85448192"/>
        <c:scaling>
          <c:orientation val="minMax"/>
        </c:scaling>
        <c:delete val="0"/>
        <c:axPos val="b"/>
        <c:majorTickMark val="out"/>
        <c:minorTickMark val="none"/>
        <c:tickLblPos val="nextTo"/>
        <c:crossAx val="85449728"/>
        <c:crosses val="autoZero"/>
        <c:auto val="1"/>
        <c:lblAlgn val="ctr"/>
        <c:lblOffset val="100"/>
        <c:noMultiLvlLbl val="0"/>
      </c:catAx>
      <c:valAx>
        <c:axId val="85449728"/>
        <c:scaling>
          <c:orientation val="minMax"/>
        </c:scaling>
        <c:delete val="0"/>
        <c:axPos val="l"/>
        <c:numFmt formatCode="0%" sourceLinked="1"/>
        <c:majorTickMark val="out"/>
        <c:minorTickMark val="none"/>
        <c:tickLblPos val="nextTo"/>
        <c:crossAx val="8544819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cat>
            <c:strRef>
              <c:f>Auxiliar!$C$52:$E$52</c:f>
              <c:strCache>
                <c:ptCount val="3"/>
                <c:pt idx="0">
                  <c:v>Desejável</c:v>
                </c:pt>
                <c:pt idx="1">
                  <c:v>Obrigatório</c:v>
                </c:pt>
                <c:pt idx="2">
                  <c:v>Crítico</c:v>
                </c:pt>
              </c:strCache>
            </c:strRef>
          </c:cat>
          <c:val>
            <c:numRef>
              <c:f>Auxiliar!$C$53:$E$53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cat>
            <c:strRef>
              <c:f>Auxiliar!$C$52:$E$52</c:f>
              <c:strCache>
                <c:ptCount val="3"/>
                <c:pt idx="0">
                  <c:v>Desejável</c:v>
                </c:pt>
                <c:pt idx="1">
                  <c:v>Obrigatório</c:v>
                </c:pt>
                <c:pt idx="2">
                  <c:v>Crítico</c:v>
                </c:pt>
              </c:strCache>
            </c:strRef>
          </c:cat>
          <c:val>
            <c:numRef>
              <c:f>Auxiliar!$C$54:$E$54</c:f>
              <c:numCache>
                <c:formatCode>General</c:formatCode>
                <c:ptCount val="3"/>
                <c:pt idx="0">
                  <c:v>0</c:v>
                </c:pt>
                <c:pt idx="1">
                  <c:v>0</c:v>
                </c:pt>
                <c:pt idx="2">
                  <c:v>0</c:v>
                </c:pt>
              </c:numCache>
            </c:numRef>
          </c:val>
        </c:ser>
        <c:ser>
          <c:idx val="2"/>
          <c:order val="2"/>
          <c:tx>
            <c:strRef>
              <c:f>Auxiliar!$B$55</c:f>
              <c:strCache>
                <c:ptCount val="1"/>
                <c:pt idx="0">
                  <c:v>Atende Parcialmente</c:v>
                </c:pt>
              </c:strCache>
            </c:strRef>
          </c:tx>
          <c:spPr>
            <a:solidFill>
              <a:schemeClr val="accent6"/>
            </a:solidFill>
          </c:spPr>
          <c:invertIfNegative val="0"/>
          <c:cat>
            <c:strRef>
              <c:f>Auxiliar!$C$52:$E$52</c:f>
              <c:strCache>
                <c:ptCount val="3"/>
                <c:pt idx="0">
                  <c:v>Desejável</c:v>
                </c:pt>
                <c:pt idx="1">
                  <c:v>Obrigatório</c:v>
                </c:pt>
                <c:pt idx="2">
                  <c:v>Crítico</c:v>
                </c:pt>
              </c:strCache>
            </c:strRef>
          </c:cat>
          <c:val>
            <c:numRef>
              <c:f>Auxiliar!$C$55:$E$55</c:f>
              <c:numCache>
                <c:formatCode>General</c:formatCode>
                <c:ptCount val="3"/>
                <c:pt idx="0">
                  <c:v>0</c:v>
                </c:pt>
                <c:pt idx="1">
                  <c:v>0</c:v>
                </c:pt>
                <c:pt idx="2">
                  <c:v>0</c:v>
                </c:pt>
              </c:numCache>
            </c:numRef>
          </c:val>
        </c:ser>
        <c:ser>
          <c:idx val="3"/>
          <c:order val="3"/>
          <c:tx>
            <c:strRef>
              <c:f>Auxiliar!$B$56</c:f>
              <c:strCache>
                <c:ptCount val="1"/>
                <c:pt idx="0">
                  <c:v>Não Atende</c:v>
                </c:pt>
              </c:strCache>
            </c:strRef>
          </c:tx>
          <c:spPr>
            <a:solidFill>
              <a:schemeClr val="accent2"/>
            </a:solidFill>
          </c:spPr>
          <c:invertIfNegative val="0"/>
          <c:cat>
            <c:strRef>
              <c:f>Auxiliar!$C$52:$E$52</c:f>
              <c:strCache>
                <c:ptCount val="3"/>
                <c:pt idx="0">
                  <c:v>Desejável</c:v>
                </c:pt>
                <c:pt idx="1">
                  <c:v>Obrigatório</c:v>
                </c:pt>
                <c:pt idx="2">
                  <c:v>Crítico</c:v>
                </c:pt>
              </c:strCache>
            </c:strRef>
          </c:cat>
          <c:val>
            <c:numRef>
              <c:f>Auxiliar!$C$56:$E$56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85749120"/>
        <c:axId val="85775488"/>
      </c:barChart>
      <c:catAx>
        <c:axId val="85749120"/>
        <c:scaling>
          <c:orientation val="minMax"/>
        </c:scaling>
        <c:delete val="0"/>
        <c:axPos val="b"/>
        <c:majorTickMark val="out"/>
        <c:minorTickMark val="none"/>
        <c:tickLblPos val="nextTo"/>
        <c:crossAx val="85775488"/>
        <c:crosses val="autoZero"/>
        <c:auto val="1"/>
        <c:lblAlgn val="ctr"/>
        <c:lblOffset val="100"/>
        <c:noMultiLvlLbl val="0"/>
      </c:catAx>
      <c:valAx>
        <c:axId val="85775488"/>
        <c:scaling>
          <c:orientation val="minMax"/>
        </c:scaling>
        <c:delete val="0"/>
        <c:axPos val="l"/>
        <c:numFmt formatCode="0%" sourceLinked="1"/>
        <c:majorTickMark val="out"/>
        <c:minorTickMark val="none"/>
        <c:tickLblPos val="nextTo"/>
        <c:crossAx val="8574912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cat>
            <c:strRef>
              <c:f>Auxiliar!$G$12:$I$12</c:f>
              <c:strCache>
                <c:ptCount val="3"/>
                <c:pt idx="0">
                  <c:v>Desejável</c:v>
                </c:pt>
                <c:pt idx="1">
                  <c:v>Obrigatório</c:v>
                </c:pt>
                <c:pt idx="2">
                  <c:v>Crítico</c:v>
                </c:pt>
              </c:strCache>
            </c:strRef>
          </c:cat>
          <c:val>
            <c:numRef>
              <c:f>Auxiliar!$G$13:$I$13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cat>
            <c:strRef>
              <c:f>Auxiliar!$G$12:$I$12</c:f>
              <c:strCache>
                <c:ptCount val="3"/>
                <c:pt idx="0">
                  <c:v>Desejável</c:v>
                </c:pt>
                <c:pt idx="1">
                  <c:v>Obrigatório</c:v>
                </c:pt>
                <c:pt idx="2">
                  <c:v>Crítico</c:v>
                </c:pt>
              </c:strCache>
            </c:strRef>
          </c:cat>
          <c:val>
            <c:numRef>
              <c:f>Auxiliar!$G$14:$I$14</c:f>
              <c:numCache>
                <c:formatCode>General</c:formatCode>
                <c:ptCount val="3"/>
                <c:pt idx="0">
                  <c:v>0</c:v>
                </c:pt>
                <c:pt idx="1">
                  <c:v>0</c:v>
                </c:pt>
                <c:pt idx="2">
                  <c:v>0</c:v>
                </c:pt>
              </c:numCache>
            </c:numRef>
          </c:val>
        </c:ser>
        <c:ser>
          <c:idx val="2"/>
          <c:order val="2"/>
          <c:tx>
            <c:strRef>
              <c:f>Auxiliar!$B$15</c:f>
              <c:strCache>
                <c:ptCount val="1"/>
                <c:pt idx="0">
                  <c:v>Atende Parcialmente</c:v>
                </c:pt>
              </c:strCache>
            </c:strRef>
          </c:tx>
          <c:spPr>
            <a:solidFill>
              <a:schemeClr val="accent6"/>
            </a:solidFill>
          </c:spPr>
          <c:invertIfNegative val="0"/>
          <c:cat>
            <c:strRef>
              <c:f>Auxiliar!$G$12:$I$12</c:f>
              <c:strCache>
                <c:ptCount val="3"/>
                <c:pt idx="0">
                  <c:v>Desejável</c:v>
                </c:pt>
                <c:pt idx="1">
                  <c:v>Obrigatório</c:v>
                </c:pt>
                <c:pt idx="2">
                  <c:v>Crítico</c:v>
                </c:pt>
              </c:strCache>
            </c:strRef>
          </c:cat>
          <c:val>
            <c:numRef>
              <c:f>Auxiliar!$G$15:$I$15</c:f>
              <c:numCache>
                <c:formatCode>General</c:formatCode>
                <c:ptCount val="3"/>
                <c:pt idx="0">
                  <c:v>0</c:v>
                </c:pt>
                <c:pt idx="1">
                  <c:v>0</c:v>
                </c:pt>
                <c:pt idx="2">
                  <c:v>0</c:v>
                </c:pt>
              </c:numCache>
            </c:numRef>
          </c:val>
        </c:ser>
        <c:ser>
          <c:idx val="3"/>
          <c:order val="3"/>
          <c:tx>
            <c:strRef>
              <c:f>Auxiliar!$B$16</c:f>
              <c:strCache>
                <c:ptCount val="1"/>
                <c:pt idx="0">
                  <c:v>Não Atende</c:v>
                </c:pt>
              </c:strCache>
            </c:strRef>
          </c:tx>
          <c:spPr>
            <a:solidFill>
              <a:schemeClr val="accent2"/>
            </a:solidFill>
          </c:spPr>
          <c:invertIfNegative val="0"/>
          <c:cat>
            <c:strRef>
              <c:f>Auxiliar!$G$12:$I$12</c:f>
              <c:strCache>
                <c:ptCount val="3"/>
                <c:pt idx="0">
                  <c:v>Desejável</c:v>
                </c:pt>
                <c:pt idx="1">
                  <c:v>Obrigatório</c:v>
                </c:pt>
                <c:pt idx="2">
                  <c:v>Crítico</c:v>
                </c:pt>
              </c:strCache>
            </c:strRef>
          </c:cat>
          <c:val>
            <c:numRef>
              <c:f>Auxiliar!$G$16:$I$16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88827008"/>
        <c:axId val="88828544"/>
      </c:barChart>
      <c:catAx>
        <c:axId val="88827008"/>
        <c:scaling>
          <c:orientation val="minMax"/>
        </c:scaling>
        <c:delete val="0"/>
        <c:axPos val="b"/>
        <c:majorTickMark val="out"/>
        <c:minorTickMark val="none"/>
        <c:tickLblPos val="nextTo"/>
        <c:crossAx val="88828544"/>
        <c:crosses val="autoZero"/>
        <c:auto val="1"/>
        <c:lblAlgn val="ctr"/>
        <c:lblOffset val="100"/>
        <c:noMultiLvlLbl val="0"/>
      </c:catAx>
      <c:valAx>
        <c:axId val="88828544"/>
        <c:scaling>
          <c:orientation val="minMax"/>
        </c:scaling>
        <c:delete val="0"/>
        <c:axPos val="l"/>
        <c:numFmt formatCode="0%" sourceLinked="1"/>
        <c:majorTickMark val="out"/>
        <c:minorTickMark val="none"/>
        <c:tickLblPos val="nextTo"/>
        <c:crossAx val="8882700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cat>
            <c:strRef>
              <c:f>Auxiliar!$G$20:$I$20</c:f>
              <c:strCache>
                <c:ptCount val="3"/>
                <c:pt idx="0">
                  <c:v>Desejável</c:v>
                </c:pt>
                <c:pt idx="1">
                  <c:v>Obrigatório</c:v>
                </c:pt>
                <c:pt idx="2">
                  <c:v>Crítico</c:v>
                </c:pt>
              </c:strCache>
            </c:strRef>
          </c:cat>
          <c:val>
            <c:numRef>
              <c:f>Auxiliar!$G$21:$I$21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cat>
            <c:strRef>
              <c:f>Auxiliar!$G$20:$I$20</c:f>
              <c:strCache>
                <c:ptCount val="3"/>
                <c:pt idx="0">
                  <c:v>Desejável</c:v>
                </c:pt>
                <c:pt idx="1">
                  <c:v>Obrigatório</c:v>
                </c:pt>
                <c:pt idx="2">
                  <c:v>Crítico</c:v>
                </c:pt>
              </c:strCache>
            </c:strRef>
          </c:cat>
          <c:val>
            <c:numRef>
              <c:f>Auxiliar!$G$22:$I$22</c:f>
              <c:numCache>
                <c:formatCode>General</c:formatCode>
                <c:ptCount val="3"/>
                <c:pt idx="0">
                  <c:v>0</c:v>
                </c:pt>
                <c:pt idx="1">
                  <c:v>0</c:v>
                </c:pt>
                <c:pt idx="2">
                  <c:v>0</c:v>
                </c:pt>
              </c:numCache>
            </c:numRef>
          </c:val>
        </c:ser>
        <c:ser>
          <c:idx val="2"/>
          <c:order val="2"/>
          <c:tx>
            <c:strRef>
              <c:f>Auxiliar!$B$23</c:f>
              <c:strCache>
                <c:ptCount val="1"/>
                <c:pt idx="0">
                  <c:v>Atende Parcialmente</c:v>
                </c:pt>
              </c:strCache>
            </c:strRef>
          </c:tx>
          <c:spPr>
            <a:solidFill>
              <a:schemeClr val="accent6"/>
            </a:solidFill>
          </c:spPr>
          <c:invertIfNegative val="0"/>
          <c:cat>
            <c:strRef>
              <c:f>Auxiliar!$G$20:$I$20</c:f>
              <c:strCache>
                <c:ptCount val="3"/>
                <c:pt idx="0">
                  <c:v>Desejável</c:v>
                </c:pt>
                <c:pt idx="1">
                  <c:v>Obrigatório</c:v>
                </c:pt>
                <c:pt idx="2">
                  <c:v>Crítico</c:v>
                </c:pt>
              </c:strCache>
            </c:strRef>
          </c:cat>
          <c:val>
            <c:numRef>
              <c:f>Auxiliar!$G$23:$I$23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cat>
            <c:strRef>
              <c:f>Auxiliar!$G$20:$I$20</c:f>
              <c:strCache>
                <c:ptCount val="3"/>
                <c:pt idx="0">
                  <c:v>Desejável</c:v>
                </c:pt>
                <c:pt idx="1">
                  <c:v>Obrigatório</c:v>
                </c:pt>
                <c:pt idx="2">
                  <c:v>Crítico</c:v>
                </c:pt>
              </c:strCache>
            </c:strRef>
          </c:cat>
          <c:val>
            <c:numRef>
              <c:f>Auxiliar!$G$24:$I$24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88873984"/>
        <c:axId val="88892160"/>
      </c:barChart>
      <c:catAx>
        <c:axId val="88873984"/>
        <c:scaling>
          <c:orientation val="minMax"/>
        </c:scaling>
        <c:delete val="0"/>
        <c:axPos val="b"/>
        <c:majorTickMark val="out"/>
        <c:minorTickMark val="none"/>
        <c:tickLblPos val="nextTo"/>
        <c:crossAx val="88892160"/>
        <c:crosses val="autoZero"/>
        <c:auto val="1"/>
        <c:lblAlgn val="ctr"/>
        <c:lblOffset val="100"/>
        <c:noMultiLvlLbl val="0"/>
      </c:catAx>
      <c:valAx>
        <c:axId val="88892160"/>
        <c:scaling>
          <c:orientation val="minMax"/>
        </c:scaling>
        <c:delete val="0"/>
        <c:axPos val="l"/>
        <c:numFmt formatCode="0%" sourceLinked="1"/>
        <c:majorTickMark val="out"/>
        <c:minorTickMark val="none"/>
        <c:tickLblPos val="nextTo"/>
        <c:crossAx val="888739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cat>
            <c:strRef>
              <c:f>Auxiliar!$G$28:$I$28</c:f>
              <c:strCache>
                <c:ptCount val="3"/>
                <c:pt idx="0">
                  <c:v>Desejável</c:v>
                </c:pt>
                <c:pt idx="1">
                  <c:v>Obrigatório</c:v>
                </c:pt>
                <c:pt idx="2">
                  <c:v>Crítico</c:v>
                </c:pt>
              </c:strCache>
            </c:strRef>
          </c:cat>
          <c:val>
            <c:numRef>
              <c:f>Auxiliar!$G$29:$I$29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cat>
            <c:strRef>
              <c:f>Auxiliar!$G$28:$I$28</c:f>
              <c:strCache>
                <c:ptCount val="3"/>
                <c:pt idx="0">
                  <c:v>Desejável</c:v>
                </c:pt>
                <c:pt idx="1">
                  <c:v>Obrigatório</c:v>
                </c:pt>
                <c:pt idx="2">
                  <c:v>Crítico</c:v>
                </c:pt>
              </c:strCache>
            </c:strRef>
          </c:cat>
          <c:val>
            <c:numRef>
              <c:f>Auxiliar!$G$30:$I$30</c:f>
              <c:numCache>
                <c:formatCode>General</c:formatCode>
                <c:ptCount val="3"/>
                <c:pt idx="0">
                  <c:v>0</c:v>
                </c:pt>
                <c:pt idx="1">
                  <c:v>0</c:v>
                </c:pt>
                <c:pt idx="2">
                  <c:v>0</c:v>
                </c:pt>
              </c:numCache>
            </c:numRef>
          </c:val>
        </c:ser>
        <c:ser>
          <c:idx val="2"/>
          <c:order val="2"/>
          <c:tx>
            <c:strRef>
              <c:f>Auxiliar!$B$31</c:f>
              <c:strCache>
                <c:ptCount val="1"/>
                <c:pt idx="0">
                  <c:v>Atende Parcialmente</c:v>
                </c:pt>
              </c:strCache>
            </c:strRef>
          </c:tx>
          <c:spPr>
            <a:solidFill>
              <a:schemeClr val="accent6"/>
            </a:solidFill>
          </c:spPr>
          <c:invertIfNegative val="0"/>
          <c:cat>
            <c:strRef>
              <c:f>Auxiliar!$G$28:$I$28</c:f>
              <c:strCache>
                <c:ptCount val="3"/>
                <c:pt idx="0">
                  <c:v>Desejável</c:v>
                </c:pt>
                <c:pt idx="1">
                  <c:v>Obrigatório</c:v>
                </c:pt>
                <c:pt idx="2">
                  <c:v>Crítico</c:v>
                </c:pt>
              </c:strCache>
            </c:strRef>
          </c:cat>
          <c:val>
            <c:numRef>
              <c:f>Auxiliar!$G$31:$I$31</c:f>
              <c:numCache>
                <c:formatCode>General</c:formatCode>
                <c:ptCount val="3"/>
                <c:pt idx="0">
                  <c:v>0</c:v>
                </c:pt>
                <c:pt idx="1">
                  <c:v>0</c:v>
                </c:pt>
                <c:pt idx="2">
                  <c:v>0</c:v>
                </c:pt>
              </c:numCache>
            </c:numRef>
          </c:val>
        </c:ser>
        <c:ser>
          <c:idx val="3"/>
          <c:order val="3"/>
          <c:tx>
            <c:strRef>
              <c:f>Auxiliar!$B$32</c:f>
              <c:strCache>
                <c:ptCount val="1"/>
                <c:pt idx="0">
                  <c:v>Não Atende</c:v>
                </c:pt>
              </c:strCache>
            </c:strRef>
          </c:tx>
          <c:spPr>
            <a:solidFill>
              <a:schemeClr val="accent2"/>
            </a:solidFill>
          </c:spPr>
          <c:invertIfNegative val="0"/>
          <c:cat>
            <c:strRef>
              <c:f>Auxiliar!$G$28:$I$28</c:f>
              <c:strCache>
                <c:ptCount val="3"/>
                <c:pt idx="0">
                  <c:v>Desejável</c:v>
                </c:pt>
                <c:pt idx="1">
                  <c:v>Obrigatório</c:v>
                </c:pt>
                <c:pt idx="2">
                  <c:v>Crítico</c:v>
                </c:pt>
              </c:strCache>
            </c:strRef>
          </c:cat>
          <c:val>
            <c:numRef>
              <c:f>Auxiliar!$G$32:$I$32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89990272"/>
        <c:axId val="89991808"/>
      </c:barChart>
      <c:catAx>
        <c:axId val="89990272"/>
        <c:scaling>
          <c:orientation val="minMax"/>
        </c:scaling>
        <c:delete val="0"/>
        <c:axPos val="b"/>
        <c:majorTickMark val="out"/>
        <c:minorTickMark val="none"/>
        <c:tickLblPos val="nextTo"/>
        <c:crossAx val="89991808"/>
        <c:crosses val="autoZero"/>
        <c:auto val="1"/>
        <c:lblAlgn val="ctr"/>
        <c:lblOffset val="100"/>
        <c:noMultiLvlLbl val="0"/>
      </c:catAx>
      <c:valAx>
        <c:axId val="89991808"/>
        <c:scaling>
          <c:orientation val="minMax"/>
        </c:scaling>
        <c:delete val="0"/>
        <c:axPos val="l"/>
        <c:numFmt formatCode="0%" sourceLinked="1"/>
        <c:majorTickMark val="out"/>
        <c:minorTickMark val="none"/>
        <c:tickLblPos val="nextTo"/>
        <c:crossAx val="899902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cat>
            <c:strRef>
              <c:f>Auxiliar!$G$36:$I$36</c:f>
              <c:strCache>
                <c:ptCount val="3"/>
                <c:pt idx="0">
                  <c:v>Desejável</c:v>
                </c:pt>
                <c:pt idx="1">
                  <c:v>Obrigatório</c:v>
                </c:pt>
                <c:pt idx="2">
                  <c:v>Crítico</c:v>
                </c:pt>
              </c:strCache>
            </c:strRef>
          </c:cat>
          <c:val>
            <c:numRef>
              <c:f>Auxiliar!$G$37:$I$37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cat>
            <c:strRef>
              <c:f>Auxiliar!$G$36:$I$36</c:f>
              <c:strCache>
                <c:ptCount val="3"/>
                <c:pt idx="0">
                  <c:v>Desejável</c:v>
                </c:pt>
                <c:pt idx="1">
                  <c:v>Obrigatório</c:v>
                </c:pt>
                <c:pt idx="2">
                  <c:v>Crítico</c:v>
                </c:pt>
              </c:strCache>
            </c:strRef>
          </c:cat>
          <c:val>
            <c:numRef>
              <c:f>Auxiliar!$G$38:$I$38</c:f>
              <c:numCache>
                <c:formatCode>General</c:formatCode>
                <c:ptCount val="3"/>
                <c:pt idx="0">
                  <c:v>0</c:v>
                </c:pt>
                <c:pt idx="1">
                  <c:v>0</c:v>
                </c:pt>
                <c:pt idx="2">
                  <c:v>0</c:v>
                </c:pt>
              </c:numCache>
            </c:numRef>
          </c:val>
        </c:ser>
        <c:ser>
          <c:idx val="2"/>
          <c:order val="2"/>
          <c:tx>
            <c:strRef>
              <c:f>Auxiliar!$B$39</c:f>
              <c:strCache>
                <c:ptCount val="1"/>
                <c:pt idx="0">
                  <c:v>Atende Parcialmente</c:v>
                </c:pt>
              </c:strCache>
            </c:strRef>
          </c:tx>
          <c:spPr>
            <a:solidFill>
              <a:schemeClr val="accent6"/>
            </a:solidFill>
          </c:spPr>
          <c:invertIfNegative val="0"/>
          <c:cat>
            <c:strRef>
              <c:f>Auxiliar!$G$36:$I$36</c:f>
              <c:strCache>
                <c:ptCount val="3"/>
                <c:pt idx="0">
                  <c:v>Desejável</c:v>
                </c:pt>
                <c:pt idx="1">
                  <c:v>Obrigatório</c:v>
                </c:pt>
                <c:pt idx="2">
                  <c:v>Crítico</c:v>
                </c:pt>
              </c:strCache>
            </c:strRef>
          </c:cat>
          <c:val>
            <c:numRef>
              <c:f>Auxiliar!$G$39:$I$39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cat>
            <c:strRef>
              <c:f>Auxiliar!$G$36:$I$36</c:f>
              <c:strCache>
                <c:ptCount val="3"/>
                <c:pt idx="0">
                  <c:v>Desejável</c:v>
                </c:pt>
                <c:pt idx="1">
                  <c:v>Obrigatório</c:v>
                </c:pt>
                <c:pt idx="2">
                  <c:v>Crítico</c:v>
                </c:pt>
              </c:strCache>
            </c:strRef>
          </c:cat>
          <c:val>
            <c:numRef>
              <c:f>Auxiliar!$G$40:$I$40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0029056"/>
        <c:axId val="90125056"/>
      </c:barChart>
      <c:catAx>
        <c:axId val="90029056"/>
        <c:scaling>
          <c:orientation val="minMax"/>
        </c:scaling>
        <c:delete val="0"/>
        <c:axPos val="b"/>
        <c:majorTickMark val="out"/>
        <c:minorTickMark val="none"/>
        <c:tickLblPos val="nextTo"/>
        <c:crossAx val="90125056"/>
        <c:crosses val="autoZero"/>
        <c:auto val="1"/>
        <c:lblAlgn val="ctr"/>
        <c:lblOffset val="100"/>
        <c:noMultiLvlLbl val="0"/>
      </c:catAx>
      <c:valAx>
        <c:axId val="90125056"/>
        <c:scaling>
          <c:orientation val="minMax"/>
        </c:scaling>
        <c:delete val="0"/>
        <c:axPos val="l"/>
        <c:numFmt formatCode="0%" sourceLinked="1"/>
        <c:majorTickMark val="out"/>
        <c:minorTickMark val="none"/>
        <c:tickLblPos val="nextTo"/>
        <c:crossAx val="9002905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cat>
            <c:strRef>
              <c:f>Auxiliar!$G$44:$I$44</c:f>
              <c:strCache>
                <c:ptCount val="3"/>
                <c:pt idx="0">
                  <c:v>Desejável</c:v>
                </c:pt>
                <c:pt idx="1">
                  <c:v>Obrigatório</c:v>
                </c:pt>
                <c:pt idx="2">
                  <c:v>Crítico</c:v>
                </c:pt>
              </c:strCache>
            </c:strRef>
          </c:cat>
          <c:val>
            <c:numRef>
              <c:f>Auxiliar!$G$45:$I$45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cat>
            <c:strRef>
              <c:f>Auxiliar!$G$44:$I$44</c:f>
              <c:strCache>
                <c:ptCount val="3"/>
                <c:pt idx="0">
                  <c:v>Desejável</c:v>
                </c:pt>
                <c:pt idx="1">
                  <c:v>Obrigatório</c:v>
                </c:pt>
                <c:pt idx="2">
                  <c:v>Crítico</c:v>
                </c:pt>
              </c:strCache>
            </c:strRef>
          </c:cat>
          <c:val>
            <c:numRef>
              <c:f>Auxiliar!$G$46:$I$46</c:f>
              <c:numCache>
                <c:formatCode>General</c:formatCode>
                <c:ptCount val="3"/>
                <c:pt idx="0">
                  <c:v>0</c:v>
                </c:pt>
                <c:pt idx="1">
                  <c:v>0</c:v>
                </c:pt>
                <c:pt idx="2">
                  <c:v>0</c:v>
                </c:pt>
              </c:numCache>
            </c:numRef>
          </c:val>
        </c:ser>
        <c:ser>
          <c:idx val="2"/>
          <c:order val="2"/>
          <c:tx>
            <c:strRef>
              <c:f>Auxiliar!$B$47</c:f>
              <c:strCache>
                <c:ptCount val="1"/>
                <c:pt idx="0">
                  <c:v>Atende Parcialmente</c:v>
                </c:pt>
              </c:strCache>
            </c:strRef>
          </c:tx>
          <c:spPr>
            <a:solidFill>
              <a:schemeClr val="accent6"/>
            </a:solidFill>
          </c:spPr>
          <c:invertIfNegative val="0"/>
          <c:cat>
            <c:strRef>
              <c:f>Auxiliar!$G$44:$I$44</c:f>
              <c:strCache>
                <c:ptCount val="3"/>
                <c:pt idx="0">
                  <c:v>Desejável</c:v>
                </c:pt>
                <c:pt idx="1">
                  <c:v>Obrigatório</c:v>
                </c:pt>
                <c:pt idx="2">
                  <c:v>Crítico</c:v>
                </c:pt>
              </c:strCache>
            </c:strRef>
          </c:cat>
          <c:val>
            <c:numRef>
              <c:f>Auxiliar!$G$47:$I$47</c:f>
              <c:numCache>
                <c:formatCode>General</c:formatCode>
                <c:ptCount val="3"/>
                <c:pt idx="0">
                  <c:v>0</c:v>
                </c:pt>
                <c:pt idx="1">
                  <c:v>0</c:v>
                </c:pt>
                <c:pt idx="2">
                  <c:v>0</c:v>
                </c:pt>
              </c:numCache>
            </c:numRef>
          </c:val>
        </c:ser>
        <c:ser>
          <c:idx val="3"/>
          <c:order val="3"/>
          <c:tx>
            <c:strRef>
              <c:f>Auxiliar!$B$48</c:f>
              <c:strCache>
                <c:ptCount val="1"/>
                <c:pt idx="0">
                  <c:v>Não Atende</c:v>
                </c:pt>
              </c:strCache>
            </c:strRef>
          </c:tx>
          <c:spPr>
            <a:solidFill>
              <a:schemeClr val="accent2"/>
            </a:solidFill>
          </c:spPr>
          <c:invertIfNegative val="0"/>
          <c:cat>
            <c:strRef>
              <c:f>Auxiliar!$G$44:$I$44</c:f>
              <c:strCache>
                <c:ptCount val="3"/>
                <c:pt idx="0">
                  <c:v>Desejável</c:v>
                </c:pt>
                <c:pt idx="1">
                  <c:v>Obrigatório</c:v>
                </c:pt>
                <c:pt idx="2">
                  <c:v>Crítico</c:v>
                </c:pt>
              </c:strCache>
            </c:strRef>
          </c:cat>
          <c:val>
            <c:numRef>
              <c:f>Auxiliar!$G$48:$I$48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0166400"/>
        <c:axId val="90167936"/>
      </c:barChart>
      <c:catAx>
        <c:axId val="90166400"/>
        <c:scaling>
          <c:orientation val="minMax"/>
        </c:scaling>
        <c:delete val="0"/>
        <c:axPos val="b"/>
        <c:majorTickMark val="out"/>
        <c:minorTickMark val="none"/>
        <c:tickLblPos val="nextTo"/>
        <c:crossAx val="90167936"/>
        <c:crosses val="autoZero"/>
        <c:auto val="1"/>
        <c:lblAlgn val="ctr"/>
        <c:lblOffset val="100"/>
        <c:noMultiLvlLbl val="0"/>
      </c:catAx>
      <c:valAx>
        <c:axId val="90167936"/>
        <c:scaling>
          <c:orientation val="minMax"/>
        </c:scaling>
        <c:delete val="0"/>
        <c:axPos val="l"/>
        <c:numFmt formatCode="0%" sourceLinked="1"/>
        <c:majorTickMark val="out"/>
        <c:minorTickMark val="none"/>
        <c:tickLblPos val="nextTo"/>
        <c:crossAx val="9016640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cat>
            <c:strRef>
              <c:f>Auxiliar!$G$52:$I$52</c:f>
              <c:strCache>
                <c:ptCount val="3"/>
                <c:pt idx="0">
                  <c:v>Desejável</c:v>
                </c:pt>
                <c:pt idx="1">
                  <c:v>Obrigatório</c:v>
                </c:pt>
                <c:pt idx="2">
                  <c:v>Crítico</c:v>
                </c:pt>
              </c:strCache>
            </c:strRef>
          </c:cat>
          <c:val>
            <c:numRef>
              <c:f>Auxiliar!$G$53:$I$53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cat>
            <c:strRef>
              <c:f>Auxiliar!$G$52:$I$52</c:f>
              <c:strCache>
                <c:ptCount val="3"/>
                <c:pt idx="0">
                  <c:v>Desejável</c:v>
                </c:pt>
                <c:pt idx="1">
                  <c:v>Obrigatório</c:v>
                </c:pt>
                <c:pt idx="2">
                  <c:v>Crítico</c:v>
                </c:pt>
              </c:strCache>
            </c:strRef>
          </c:cat>
          <c:val>
            <c:numRef>
              <c:f>Auxiliar!$G$54:$I$54</c:f>
              <c:numCache>
                <c:formatCode>General</c:formatCode>
                <c:ptCount val="3"/>
                <c:pt idx="0">
                  <c:v>0</c:v>
                </c:pt>
                <c:pt idx="1">
                  <c:v>0</c:v>
                </c:pt>
                <c:pt idx="2">
                  <c:v>0</c:v>
                </c:pt>
              </c:numCache>
            </c:numRef>
          </c:val>
        </c:ser>
        <c:ser>
          <c:idx val="2"/>
          <c:order val="2"/>
          <c:tx>
            <c:strRef>
              <c:f>Auxiliar!$B$55</c:f>
              <c:strCache>
                <c:ptCount val="1"/>
                <c:pt idx="0">
                  <c:v>Atende Parcialmente</c:v>
                </c:pt>
              </c:strCache>
            </c:strRef>
          </c:tx>
          <c:spPr>
            <a:solidFill>
              <a:schemeClr val="accent6"/>
            </a:solidFill>
          </c:spPr>
          <c:invertIfNegative val="0"/>
          <c:cat>
            <c:strRef>
              <c:f>Auxiliar!$G$52:$I$52</c:f>
              <c:strCache>
                <c:ptCount val="3"/>
                <c:pt idx="0">
                  <c:v>Desejável</c:v>
                </c:pt>
                <c:pt idx="1">
                  <c:v>Obrigatório</c:v>
                </c:pt>
                <c:pt idx="2">
                  <c:v>Crítico</c:v>
                </c:pt>
              </c:strCache>
            </c:strRef>
          </c:cat>
          <c:val>
            <c:numRef>
              <c:f>Auxiliar!$G$55:$I$55</c:f>
              <c:numCache>
                <c:formatCode>General</c:formatCode>
                <c:ptCount val="3"/>
                <c:pt idx="0">
                  <c:v>0</c:v>
                </c:pt>
                <c:pt idx="1">
                  <c:v>0</c:v>
                </c:pt>
                <c:pt idx="2">
                  <c:v>0</c:v>
                </c:pt>
              </c:numCache>
            </c:numRef>
          </c:val>
        </c:ser>
        <c:ser>
          <c:idx val="3"/>
          <c:order val="3"/>
          <c:tx>
            <c:strRef>
              <c:f>Auxiliar!$B$56</c:f>
              <c:strCache>
                <c:ptCount val="1"/>
                <c:pt idx="0">
                  <c:v>Não Atende</c:v>
                </c:pt>
              </c:strCache>
            </c:strRef>
          </c:tx>
          <c:spPr>
            <a:solidFill>
              <a:schemeClr val="accent2"/>
            </a:solidFill>
          </c:spPr>
          <c:invertIfNegative val="0"/>
          <c:cat>
            <c:strRef>
              <c:f>Auxiliar!$G$52:$I$52</c:f>
              <c:strCache>
                <c:ptCount val="3"/>
                <c:pt idx="0">
                  <c:v>Desejável</c:v>
                </c:pt>
                <c:pt idx="1">
                  <c:v>Obrigatório</c:v>
                </c:pt>
                <c:pt idx="2">
                  <c:v>Crítico</c:v>
                </c:pt>
              </c:strCache>
            </c:strRef>
          </c:cat>
          <c:val>
            <c:numRef>
              <c:f>Auxiliar!$G$56:$I$56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0213760"/>
        <c:axId val="90231936"/>
      </c:barChart>
      <c:catAx>
        <c:axId val="90213760"/>
        <c:scaling>
          <c:orientation val="minMax"/>
        </c:scaling>
        <c:delete val="0"/>
        <c:axPos val="b"/>
        <c:majorTickMark val="out"/>
        <c:minorTickMark val="none"/>
        <c:tickLblPos val="nextTo"/>
        <c:crossAx val="90231936"/>
        <c:crosses val="autoZero"/>
        <c:auto val="1"/>
        <c:lblAlgn val="ctr"/>
        <c:lblOffset val="100"/>
        <c:noMultiLvlLbl val="0"/>
      </c:catAx>
      <c:valAx>
        <c:axId val="90231936"/>
        <c:scaling>
          <c:orientation val="minMax"/>
        </c:scaling>
        <c:delete val="0"/>
        <c:axPos val="l"/>
        <c:numFmt formatCode="0%" sourceLinked="1"/>
        <c:majorTickMark val="out"/>
        <c:minorTickMark val="none"/>
        <c:tickLblPos val="nextTo"/>
        <c:crossAx val="9021376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cat>
            <c:strRef>
              <c:f>Auxiliar!$K$12:$M$12</c:f>
              <c:strCache>
                <c:ptCount val="3"/>
                <c:pt idx="0">
                  <c:v>Desejável</c:v>
                </c:pt>
                <c:pt idx="1">
                  <c:v>Obrigatório</c:v>
                </c:pt>
                <c:pt idx="2">
                  <c:v>Crítico</c:v>
                </c:pt>
              </c:strCache>
            </c:strRef>
          </c:cat>
          <c:val>
            <c:numRef>
              <c:f>Auxiliar!$K$13:$M$13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cat>
            <c:strRef>
              <c:f>Auxiliar!$K$12:$M$12</c:f>
              <c:strCache>
                <c:ptCount val="3"/>
                <c:pt idx="0">
                  <c:v>Desejável</c:v>
                </c:pt>
                <c:pt idx="1">
                  <c:v>Obrigatório</c:v>
                </c:pt>
                <c:pt idx="2">
                  <c:v>Crítico</c:v>
                </c:pt>
              </c:strCache>
            </c:strRef>
          </c:cat>
          <c:val>
            <c:numRef>
              <c:f>Auxiliar!$K$14:$M$14</c:f>
              <c:numCache>
                <c:formatCode>General</c:formatCode>
                <c:ptCount val="3"/>
                <c:pt idx="0">
                  <c:v>0</c:v>
                </c:pt>
                <c:pt idx="1">
                  <c:v>0</c:v>
                </c:pt>
                <c:pt idx="2">
                  <c:v>0</c:v>
                </c:pt>
              </c:numCache>
            </c:numRef>
          </c:val>
        </c:ser>
        <c:ser>
          <c:idx val="2"/>
          <c:order val="2"/>
          <c:tx>
            <c:strRef>
              <c:f>Auxiliar!$B$15</c:f>
              <c:strCache>
                <c:ptCount val="1"/>
                <c:pt idx="0">
                  <c:v>Atende Parcialmente</c:v>
                </c:pt>
              </c:strCache>
            </c:strRef>
          </c:tx>
          <c:spPr>
            <a:solidFill>
              <a:schemeClr val="accent6"/>
            </a:solidFill>
          </c:spPr>
          <c:invertIfNegative val="0"/>
          <c:cat>
            <c:strRef>
              <c:f>Auxiliar!$K$12:$M$12</c:f>
              <c:strCache>
                <c:ptCount val="3"/>
                <c:pt idx="0">
                  <c:v>Desejável</c:v>
                </c:pt>
                <c:pt idx="1">
                  <c:v>Obrigatório</c:v>
                </c:pt>
                <c:pt idx="2">
                  <c:v>Crítico</c:v>
                </c:pt>
              </c:strCache>
            </c:strRef>
          </c:cat>
          <c:val>
            <c:numRef>
              <c:f>Auxiliar!$K$15:$M$15</c:f>
              <c:numCache>
                <c:formatCode>General</c:formatCode>
                <c:ptCount val="3"/>
                <c:pt idx="0">
                  <c:v>0</c:v>
                </c:pt>
                <c:pt idx="1">
                  <c:v>0</c:v>
                </c:pt>
                <c:pt idx="2">
                  <c:v>0</c:v>
                </c:pt>
              </c:numCache>
            </c:numRef>
          </c:val>
        </c:ser>
        <c:ser>
          <c:idx val="3"/>
          <c:order val="3"/>
          <c:tx>
            <c:strRef>
              <c:f>Auxiliar!$B$16</c:f>
              <c:strCache>
                <c:ptCount val="1"/>
                <c:pt idx="0">
                  <c:v>Não Atende</c:v>
                </c:pt>
              </c:strCache>
            </c:strRef>
          </c:tx>
          <c:spPr>
            <a:solidFill>
              <a:schemeClr val="accent2"/>
            </a:solidFill>
          </c:spPr>
          <c:invertIfNegative val="0"/>
          <c:cat>
            <c:strRef>
              <c:f>Auxiliar!$K$12:$M$12</c:f>
              <c:strCache>
                <c:ptCount val="3"/>
                <c:pt idx="0">
                  <c:v>Desejável</c:v>
                </c:pt>
                <c:pt idx="1">
                  <c:v>Obrigatório</c:v>
                </c:pt>
                <c:pt idx="2">
                  <c:v>Crítico</c:v>
                </c:pt>
              </c:strCache>
            </c:strRef>
          </c:cat>
          <c:val>
            <c:numRef>
              <c:f>Auxiliar!$K$16:$M$16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0285568"/>
        <c:axId val="90287104"/>
      </c:barChart>
      <c:catAx>
        <c:axId val="90285568"/>
        <c:scaling>
          <c:orientation val="minMax"/>
        </c:scaling>
        <c:delete val="0"/>
        <c:axPos val="b"/>
        <c:majorTickMark val="out"/>
        <c:minorTickMark val="none"/>
        <c:tickLblPos val="nextTo"/>
        <c:crossAx val="90287104"/>
        <c:crosses val="autoZero"/>
        <c:auto val="1"/>
        <c:lblAlgn val="ctr"/>
        <c:lblOffset val="100"/>
        <c:noMultiLvlLbl val="0"/>
      </c:catAx>
      <c:valAx>
        <c:axId val="90287104"/>
        <c:scaling>
          <c:orientation val="minMax"/>
        </c:scaling>
        <c:delete val="0"/>
        <c:axPos val="l"/>
        <c:numFmt formatCode="0%" sourceLinked="1"/>
        <c:majorTickMark val="out"/>
        <c:minorTickMark val="none"/>
        <c:tickLblPos val="nextTo"/>
        <c:crossAx val="9028556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cat>
            <c:strRef>
              <c:f>Auxiliar!$K$20:$M$20</c:f>
              <c:strCache>
                <c:ptCount val="3"/>
                <c:pt idx="0">
                  <c:v>Desejável</c:v>
                </c:pt>
                <c:pt idx="1">
                  <c:v>Obrigatório</c:v>
                </c:pt>
                <c:pt idx="2">
                  <c:v>Crítico</c:v>
                </c:pt>
              </c:strCache>
            </c:strRef>
          </c:cat>
          <c:val>
            <c:numRef>
              <c:f>Auxiliar!$K$21:$M$21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cat>
            <c:strRef>
              <c:f>Auxiliar!$K$20:$M$20</c:f>
              <c:strCache>
                <c:ptCount val="3"/>
                <c:pt idx="0">
                  <c:v>Desejável</c:v>
                </c:pt>
                <c:pt idx="1">
                  <c:v>Obrigatório</c:v>
                </c:pt>
                <c:pt idx="2">
                  <c:v>Crítico</c:v>
                </c:pt>
              </c:strCache>
            </c:strRef>
          </c:cat>
          <c:val>
            <c:numRef>
              <c:f>Auxiliar!$K$22:$M$22</c:f>
              <c:numCache>
                <c:formatCode>General</c:formatCode>
                <c:ptCount val="3"/>
                <c:pt idx="0">
                  <c:v>0</c:v>
                </c:pt>
                <c:pt idx="1">
                  <c:v>0</c:v>
                </c:pt>
                <c:pt idx="2">
                  <c:v>0</c:v>
                </c:pt>
              </c:numCache>
            </c:numRef>
          </c:val>
        </c:ser>
        <c:ser>
          <c:idx val="2"/>
          <c:order val="2"/>
          <c:tx>
            <c:strRef>
              <c:f>Auxiliar!$B$23</c:f>
              <c:strCache>
                <c:ptCount val="1"/>
                <c:pt idx="0">
                  <c:v>Atende Parcialmente</c:v>
                </c:pt>
              </c:strCache>
            </c:strRef>
          </c:tx>
          <c:spPr>
            <a:solidFill>
              <a:schemeClr val="accent6"/>
            </a:solidFill>
          </c:spPr>
          <c:invertIfNegative val="0"/>
          <c:cat>
            <c:strRef>
              <c:f>Auxiliar!$K$20:$M$20</c:f>
              <c:strCache>
                <c:ptCount val="3"/>
                <c:pt idx="0">
                  <c:v>Desejável</c:v>
                </c:pt>
                <c:pt idx="1">
                  <c:v>Obrigatório</c:v>
                </c:pt>
                <c:pt idx="2">
                  <c:v>Crítico</c:v>
                </c:pt>
              </c:strCache>
            </c:strRef>
          </c:cat>
          <c:val>
            <c:numRef>
              <c:f>Auxiliar!$K$23:$M$23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cat>
            <c:strRef>
              <c:f>Auxiliar!$K$20:$M$20</c:f>
              <c:strCache>
                <c:ptCount val="3"/>
                <c:pt idx="0">
                  <c:v>Desejável</c:v>
                </c:pt>
                <c:pt idx="1">
                  <c:v>Obrigatório</c:v>
                </c:pt>
                <c:pt idx="2">
                  <c:v>Crítico</c:v>
                </c:pt>
              </c:strCache>
            </c:strRef>
          </c:cat>
          <c:val>
            <c:numRef>
              <c:f>Auxiliar!$K$24:$M$24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0729856"/>
        <c:axId val="90743936"/>
      </c:barChart>
      <c:catAx>
        <c:axId val="90729856"/>
        <c:scaling>
          <c:orientation val="minMax"/>
        </c:scaling>
        <c:delete val="0"/>
        <c:axPos val="b"/>
        <c:majorTickMark val="out"/>
        <c:minorTickMark val="none"/>
        <c:tickLblPos val="nextTo"/>
        <c:crossAx val="90743936"/>
        <c:crosses val="autoZero"/>
        <c:auto val="1"/>
        <c:lblAlgn val="ctr"/>
        <c:lblOffset val="100"/>
        <c:noMultiLvlLbl val="0"/>
      </c:catAx>
      <c:valAx>
        <c:axId val="90743936"/>
        <c:scaling>
          <c:orientation val="minMax"/>
        </c:scaling>
        <c:delete val="0"/>
        <c:axPos val="l"/>
        <c:numFmt formatCode="0%" sourceLinked="1"/>
        <c:majorTickMark val="out"/>
        <c:minorTickMark val="none"/>
        <c:tickLblPos val="nextTo"/>
        <c:crossAx val="9072985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cat>
            <c:strRef>
              <c:f>Auxiliar!$K$28:$M$28</c:f>
              <c:strCache>
                <c:ptCount val="3"/>
                <c:pt idx="0">
                  <c:v>Desejável</c:v>
                </c:pt>
                <c:pt idx="1">
                  <c:v>Obrigatório</c:v>
                </c:pt>
                <c:pt idx="2">
                  <c:v>Crítico</c:v>
                </c:pt>
              </c:strCache>
            </c:strRef>
          </c:cat>
          <c:val>
            <c:numRef>
              <c:f>Auxiliar!$K$29:$M$29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cat>
            <c:strRef>
              <c:f>Auxiliar!$K$28:$M$28</c:f>
              <c:strCache>
                <c:ptCount val="3"/>
                <c:pt idx="0">
                  <c:v>Desejável</c:v>
                </c:pt>
                <c:pt idx="1">
                  <c:v>Obrigatório</c:v>
                </c:pt>
                <c:pt idx="2">
                  <c:v>Crítico</c:v>
                </c:pt>
              </c:strCache>
            </c:strRef>
          </c:cat>
          <c:val>
            <c:numRef>
              <c:f>Auxiliar!$K$30:$M$30</c:f>
              <c:numCache>
                <c:formatCode>General</c:formatCode>
                <c:ptCount val="3"/>
                <c:pt idx="0">
                  <c:v>0</c:v>
                </c:pt>
                <c:pt idx="1">
                  <c:v>0</c:v>
                </c:pt>
                <c:pt idx="2">
                  <c:v>0</c:v>
                </c:pt>
              </c:numCache>
            </c:numRef>
          </c:val>
        </c:ser>
        <c:ser>
          <c:idx val="2"/>
          <c:order val="2"/>
          <c:tx>
            <c:strRef>
              <c:f>Auxiliar!$B$31</c:f>
              <c:strCache>
                <c:ptCount val="1"/>
                <c:pt idx="0">
                  <c:v>Atende Parcialmente</c:v>
                </c:pt>
              </c:strCache>
            </c:strRef>
          </c:tx>
          <c:spPr>
            <a:solidFill>
              <a:schemeClr val="accent6"/>
            </a:solidFill>
          </c:spPr>
          <c:invertIfNegative val="0"/>
          <c:cat>
            <c:strRef>
              <c:f>Auxiliar!$K$28:$M$28</c:f>
              <c:strCache>
                <c:ptCount val="3"/>
                <c:pt idx="0">
                  <c:v>Desejável</c:v>
                </c:pt>
                <c:pt idx="1">
                  <c:v>Obrigatório</c:v>
                </c:pt>
                <c:pt idx="2">
                  <c:v>Crítico</c:v>
                </c:pt>
              </c:strCache>
            </c:strRef>
          </c:cat>
          <c:val>
            <c:numRef>
              <c:f>Auxiliar!$K$31:$M$31</c:f>
              <c:numCache>
                <c:formatCode>General</c:formatCode>
                <c:ptCount val="3"/>
                <c:pt idx="0">
                  <c:v>0</c:v>
                </c:pt>
                <c:pt idx="1">
                  <c:v>0</c:v>
                </c:pt>
                <c:pt idx="2">
                  <c:v>0</c:v>
                </c:pt>
              </c:numCache>
            </c:numRef>
          </c:val>
        </c:ser>
        <c:ser>
          <c:idx val="3"/>
          <c:order val="3"/>
          <c:tx>
            <c:strRef>
              <c:f>Auxiliar!$B$32</c:f>
              <c:strCache>
                <c:ptCount val="1"/>
                <c:pt idx="0">
                  <c:v>Não Atende</c:v>
                </c:pt>
              </c:strCache>
            </c:strRef>
          </c:tx>
          <c:spPr>
            <a:solidFill>
              <a:schemeClr val="accent2"/>
            </a:solidFill>
          </c:spPr>
          <c:invertIfNegative val="0"/>
          <c:cat>
            <c:strRef>
              <c:f>Auxiliar!$K$28:$M$28</c:f>
              <c:strCache>
                <c:ptCount val="3"/>
                <c:pt idx="0">
                  <c:v>Desejável</c:v>
                </c:pt>
                <c:pt idx="1">
                  <c:v>Obrigatório</c:v>
                </c:pt>
                <c:pt idx="2">
                  <c:v>Crítico</c:v>
                </c:pt>
              </c:strCache>
            </c:strRef>
          </c:cat>
          <c:val>
            <c:numRef>
              <c:f>Auxiliar!$K$32:$M$32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0781184"/>
        <c:axId val="90782720"/>
      </c:barChart>
      <c:catAx>
        <c:axId val="90781184"/>
        <c:scaling>
          <c:orientation val="minMax"/>
        </c:scaling>
        <c:delete val="0"/>
        <c:axPos val="b"/>
        <c:majorTickMark val="out"/>
        <c:minorTickMark val="none"/>
        <c:tickLblPos val="nextTo"/>
        <c:crossAx val="90782720"/>
        <c:crosses val="autoZero"/>
        <c:auto val="1"/>
        <c:lblAlgn val="ctr"/>
        <c:lblOffset val="100"/>
        <c:noMultiLvlLbl val="0"/>
      </c:catAx>
      <c:valAx>
        <c:axId val="90782720"/>
        <c:scaling>
          <c:orientation val="minMax"/>
        </c:scaling>
        <c:delete val="0"/>
        <c:axPos val="l"/>
        <c:numFmt formatCode="0%" sourceLinked="1"/>
        <c:majorTickMark val="out"/>
        <c:minorTickMark val="none"/>
        <c:tickLblPos val="nextTo"/>
        <c:crossAx val="907811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cat>
            <c:strRef>
              <c:f>Auxiliar!$K$36:$M$36</c:f>
              <c:strCache>
                <c:ptCount val="3"/>
                <c:pt idx="0">
                  <c:v>Desejável</c:v>
                </c:pt>
                <c:pt idx="1">
                  <c:v>Obrigatório</c:v>
                </c:pt>
                <c:pt idx="2">
                  <c:v>Crítico</c:v>
                </c:pt>
              </c:strCache>
            </c:strRef>
          </c:cat>
          <c:val>
            <c:numRef>
              <c:f>Auxiliar!$K$37:$M$37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cat>
            <c:strRef>
              <c:f>Auxiliar!$K$36:$M$36</c:f>
              <c:strCache>
                <c:ptCount val="3"/>
                <c:pt idx="0">
                  <c:v>Desejável</c:v>
                </c:pt>
                <c:pt idx="1">
                  <c:v>Obrigatório</c:v>
                </c:pt>
                <c:pt idx="2">
                  <c:v>Crítico</c:v>
                </c:pt>
              </c:strCache>
            </c:strRef>
          </c:cat>
          <c:val>
            <c:numRef>
              <c:f>Auxiliar!$K$38:$M$38</c:f>
              <c:numCache>
                <c:formatCode>General</c:formatCode>
                <c:ptCount val="3"/>
                <c:pt idx="0">
                  <c:v>0</c:v>
                </c:pt>
                <c:pt idx="1">
                  <c:v>0</c:v>
                </c:pt>
                <c:pt idx="2">
                  <c:v>0</c:v>
                </c:pt>
              </c:numCache>
            </c:numRef>
          </c:val>
        </c:ser>
        <c:ser>
          <c:idx val="2"/>
          <c:order val="2"/>
          <c:tx>
            <c:strRef>
              <c:f>Auxiliar!$B$39</c:f>
              <c:strCache>
                <c:ptCount val="1"/>
                <c:pt idx="0">
                  <c:v>Atende Parcialmente</c:v>
                </c:pt>
              </c:strCache>
            </c:strRef>
          </c:tx>
          <c:spPr>
            <a:solidFill>
              <a:schemeClr val="accent6"/>
            </a:solidFill>
          </c:spPr>
          <c:invertIfNegative val="0"/>
          <c:cat>
            <c:strRef>
              <c:f>Auxiliar!$K$36:$M$36</c:f>
              <c:strCache>
                <c:ptCount val="3"/>
                <c:pt idx="0">
                  <c:v>Desejável</c:v>
                </c:pt>
                <c:pt idx="1">
                  <c:v>Obrigatório</c:v>
                </c:pt>
                <c:pt idx="2">
                  <c:v>Crítico</c:v>
                </c:pt>
              </c:strCache>
            </c:strRef>
          </c:cat>
          <c:val>
            <c:numRef>
              <c:f>Auxiliar!$K$39:$M$39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cat>
            <c:strRef>
              <c:f>Auxiliar!$K$36:$M$36</c:f>
              <c:strCache>
                <c:ptCount val="3"/>
                <c:pt idx="0">
                  <c:v>Desejável</c:v>
                </c:pt>
                <c:pt idx="1">
                  <c:v>Obrigatório</c:v>
                </c:pt>
                <c:pt idx="2">
                  <c:v>Crítico</c:v>
                </c:pt>
              </c:strCache>
            </c:strRef>
          </c:cat>
          <c:val>
            <c:numRef>
              <c:f>Auxiliar!$K$40:$M$40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0828160"/>
        <c:axId val="96089216"/>
      </c:barChart>
      <c:catAx>
        <c:axId val="90828160"/>
        <c:scaling>
          <c:orientation val="minMax"/>
        </c:scaling>
        <c:delete val="0"/>
        <c:axPos val="b"/>
        <c:majorTickMark val="out"/>
        <c:minorTickMark val="none"/>
        <c:tickLblPos val="nextTo"/>
        <c:crossAx val="96089216"/>
        <c:crosses val="autoZero"/>
        <c:auto val="1"/>
        <c:lblAlgn val="ctr"/>
        <c:lblOffset val="100"/>
        <c:noMultiLvlLbl val="0"/>
      </c:catAx>
      <c:valAx>
        <c:axId val="96089216"/>
        <c:scaling>
          <c:orientation val="minMax"/>
        </c:scaling>
        <c:delete val="0"/>
        <c:axPos val="l"/>
        <c:numFmt formatCode="0%" sourceLinked="1"/>
        <c:majorTickMark val="out"/>
        <c:minorTickMark val="none"/>
        <c:tickLblPos val="nextTo"/>
        <c:crossAx val="9082816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cat>
            <c:strRef>
              <c:f>Auxiliar!$K$44:$M$44</c:f>
              <c:strCache>
                <c:ptCount val="3"/>
                <c:pt idx="0">
                  <c:v>Desejável</c:v>
                </c:pt>
                <c:pt idx="1">
                  <c:v>Obrigatório</c:v>
                </c:pt>
                <c:pt idx="2">
                  <c:v>Crítico</c:v>
                </c:pt>
              </c:strCache>
            </c:strRef>
          </c:cat>
          <c:val>
            <c:numRef>
              <c:f>Auxiliar!$K$45:$M$45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cat>
            <c:strRef>
              <c:f>Auxiliar!$K$44:$M$44</c:f>
              <c:strCache>
                <c:ptCount val="3"/>
                <c:pt idx="0">
                  <c:v>Desejável</c:v>
                </c:pt>
                <c:pt idx="1">
                  <c:v>Obrigatório</c:v>
                </c:pt>
                <c:pt idx="2">
                  <c:v>Crítico</c:v>
                </c:pt>
              </c:strCache>
            </c:strRef>
          </c:cat>
          <c:val>
            <c:numRef>
              <c:f>Auxiliar!$K$46:$M$46</c:f>
              <c:numCache>
                <c:formatCode>General</c:formatCode>
                <c:ptCount val="3"/>
                <c:pt idx="0">
                  <c:v>0</c:v>
                </c:pt>
                <c:pt idx="1">
                  <c:v>0</c:v>
                </c:pt>
                <c:pt idx="2">
                  <c:v>0</c:v>
                </c:pt>
              </c:numCache>
            </c:numRef>
          </c:val>
        </c:ser>
        <c:ser>
          <c:idx val="2"/>
          <c:order val="2"/>
          <c:tx>
            <c:strRef>
              <c:f>Auxiliar!$B$47</c:f>
              <c:strCache>
                <c:ptCount val="1"/>
                <c:pt idx="0">
                  <c:v>Atende Parcialmente</c:v>
                </c:pt>
              </c:strCache>
            </c:strRef>
          </c:tx>
          <c:spPr>
            <a:solidFill>
              <a:schemeClr val="accent6"/>
            </a:solidFill>
          </c:spPr>
          <c:invertIfNegative val="0"/>
          <c:cat>
            <c:strRef>
              <c:f>Auxiliar!$K$44:$M$44</c:f>
              <c:strCache>
                <c:ptCount val="3"/>
                <c:pt idx="0">
                  <c:v>Desejável</c:v>
                </c:pt>
                <c:pt idx="1">
                  <c:v>Obrigatório</c:v>
                </c:pt>
                <c:pt idx="2">
                  <c:v>Crítico</c:v>
                </c:pt>
              </c:strCache>
            </c:strRef>
          </c:cat>
          <c:val>
            <c:numRef>
              <c:f>Auxiliar!$K$47:$M$47</c:f>
              <c:numCache>
                <c:formatCode>General</c:formatCode>
                <c:ptCount val="3"/>
                <c:pt idx="0">
                  <c:v>0</c:v>
                </c:pt>
                <c:pt idx="1">
                  <c:v>0</c:v>
                </c:pt>
                <c:pt idx="2">
                  <c:v>0</c:v>
                </c:pt>
              </c:numCache>
            </c:numRef>
          </c:val>
        </c:ser>
        <c:ser>
          <c:idx val="3"/>
          <c:order val="3"/>
          <c:tx>
            <c:strRef>
              <c:f>Auxiliar!$B$48</c:f>
              <c:strCache>
                <c:ptCount val="1"/>
                <c:pt idx="0">
                  <c:v>Não Atende</c:v>
                </c:pt>
              </c:strCache>
            </c:strRef>
          </c:tx>
          <c:spPr>
            <a:solidFill>
              <a:schemeClr val="accent2"/>
            </a:solidFill>
          </c:spPr>
          <c:invertIfNegative val="0"/>
          <c:cat>
            <c:strRef>
              <c:f>Auxiliar!$K$44:$M$44</c:f>
              <c:strCache>
                <c:ptCount val="3"/>
                <c:pt idx="0">
                  <c:v>Desejável</c:v>
                </c:pt>
                <c:pt idx="1">
                  <c:v>Obrigatório</c:v>
                </c:pt>
                <c:pt idx="2">
                  <c:v>Crítico</c:v>
                </c:pt>
              </c:strCache>
            </c:strRef>
          </c:cat>
          <c:val>
            <c:numRef>
              <c:f>Auxiliar!$K$48:$M$48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6134656"/>
        <c:axId val="96136192"/>
      </c:barChart>
      <c:catAx>
        <c:axId val="96134656"/>
        <c:scaling>
          <c:orientation val="minMax"/>
        </c:scaling>
        <c:delete val="0"/>
        <c:axPos val="b"/>
        <c:majorTickMark val="out"/>
        <c:minorTickMark val="none"/>
        <c:tickLblPos val="nextTo"/>
        <c:crossAx val="96136192"/>
        <c:crosses val="autoZero"/>
        <c:auto val="1"/>
        <c:lblAlgn val="ctr"/>
        <c:lblOffset val="100"/>
        <c:noMultiLvlLbl val="0"/>
      </c:catAx>
      <c:valAx>
        <c:axId val="96136192"/>
        <c:scaling>
          <c:orientation val="minMax"/>
        </c:scaling>
        <c:delete val="0"/>
        <c:axPos val="l"/>
        <c:numFmt formatCode="0%" sourceLinked="1"/>
        <c:majorTickMark val="out"/>
        <c:minorTickMark val="none"/>
        <c:tickLblPos val="nextTo"/>
        <c:crossAx val="9613465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cat>
            <c:strRef>
              <c:f>Auxiliar!$K$52:$M$52</c:f>
              <c:strCache>
                <c:ptCount val="3"/>
                <c:pt idx="0">
                  <c:v>Desejável</c:v>
                </c:pt>
                <c:pt idx="1">
                  <c:v>Obrigatório</c:v>
                </c:pt>
                <c:pt idx="2">
                  <c:v>Crítico</c:v>
                </c:pt>
              </c:strCache>
            </c:strRef>
          </c:cat>
          <c:val>
            <c:numRef>
              <c:f>Auxiliar!$K$53:$M$53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cat>
            <c:strRef>
              <c:f>Auxiliar!$K$52:$M$52</c:f>
              <c:strCache>
                <c:ptCount val="3"/>
                <c:pt idx="0">
                  <c:v>Desejável</c:v>
                </c:pt>
                <c:pt idx="1">
                  <c:v>Obrigatório</c:v>
                </c:pt>
                <c:pt idx="2">
                  <c:v>Crítico</c:v>
                </c:pt>
              </c:strCache>
            </c:strRef>
          </c:cat>
          <c:val>
            <c:numRef>
              <c:f>Auxiliar!$K$54:$M$54</c:f>
              <c:numCache>
                <c:formatCode>General</c:formatCode>
                <c:ptCount val="3"/>
                <c:pt idx="0">
                  <c:v>0</c:v>
                </c:pt>
                <c:pt idx="1">
                  <c:v>0</c:v>
                </c:pt>
                <c:pt idx="2">
                  <c:v>0</c:v>
                </c:pt>
              </c:numCache>
            </c:numRef>
          </c:val>
        </c:ser>
        <c:ser>
          <c:idx val="2"/>
          <c:order val="2"/>
          <c:tx>
            <c:strRef>
              <c:f>Auxiliar!$B$55</c:f>
              <c:strCache>
                <c:ptCount val="1"/>
                <c:pt idx="0">
                  <c:v>Atende Parcialmente</c:v>
                </c:pt>
              </c:strCache>
            </c:strRef>
          </c:tx>
          <c:spPr>
            <a:solidFill>
              <a:schemeClr val="accent6"/>
            </a:solidFill>
          </c:spPr>
          <c:invertIfNegative val="0"/>
          <c:cat>
            <c:strRef>
              <c:f>Auxiliar!$K$52:$M$52</c:f>
              <c:strCache>
                <c:ptCount val="3"/>
                <c:pt idx="0">
                  <c:v>Desejável</c:v>
                </c:pt>
                <c:pt idx="1">
                  <c:v>Obrigatório</c:v>
                </c:pt>
                <c:pt idx="2">
                  <c:v>Crítico</c:v>
                </c:pt>
              </c:strCache>
            </c:strRef>
          </c:cat>
          <c:val>
            <c:numRef>
              <c:f>Auxiliar!$K$55:$M$55</c:f>
              <c:numCache>
                <c:formatCode>General</c:formatCode>
                <c:ptCount val="3"/>
                <c:pt idx="0">
                  <c:v>0</c:v>
                </c:pt>
                <c:pt idx="1">
                  <c:v>0</c:v>
                </c:pt>
                <c:pt idx="2">
                  <c:v>0</c:v>
                </c:pt>
              </c:numCache>
            </c:numRef>
          </c:val>
        </c:ser>
        <c:ser>
          <c:idx val="3"/>
          <c:order val="3"/>
          <c:tx>
            <c:strRef>
              <c:f>Auxiliar!$B$56</c:f>
              <c:strCache>
                <c:ptCount val="1"/>
                <c:pt idx="0">
                  <c:v>Não Atende</c:v>
                </c:pt>
              </c:strCache>
            </c:strRef>
          </c:tx>
          <c:spPr>
            <a:solidFill>
              <a:schemeClr val="accent2"/>
            </a:solidFill>
          </c:spPr>
          <c:invertIfNegative val="0"/>
          <c:cat>
            <c:strRef>
              <c:f>Auxiliar!$K$52:$M$52</c:f>
              <c:strCache>
                <c:ptCount val="3"/>
                <c:pt idx="0">
                  <c:v>Desejável</c:v>
                </c:pt>
                <c:pt idx="1">
                  <c:v>Obrigatório</c:v>
                </c:pt>
                <c:pt idx="2">
                  <c:v>Crítico</c:v>
                </c:pt>
              </c:strCache>
            </c:strRef>
          </c:cat>
          <c:val>
            <c:numRef>
              <c:f>Auxiliar!$K$56:$M$56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6193536"/>
        <c:axId val="96203520"/>
      </c:barChart>
      <c:catAx>
        <c:axId val="96193536"/>
        <c:scaling>
          <c:orientation val="minMax"/>
        </c:scaling>
        <c:delete val="0"/>
        <c:axPos val="b"/>
        <c:majorTickMark val="out"/>
        <c:minorTickMark val="none"/>
        <c:tickLblPos val="nextTo"/>
        <c:crossAx val="96203520"/>
        <c:crosses val="autoZero"/>
        <c:auto val="1"/>
        <c:lblAlgn val="ctr"/>
        <c:lblOffset val="100"/>
        <c:noMultiLvlLbl val="0"/>
      </c:catAx>
      <c:valAx>
        <c:axId val="96203520"/>
        <c:scaling>
          <c:orientation val="minMax"/>
        </c:scaling>
        <c:delete val="0"/>
        <c:axPos val="l"/>
        <c:numFmt formatCode="0%" sourceLinked="1"/>
        <c:majorTickMark val="out"/>
        <c:minorTickMark val="none"/>
        <c:tickLblPos val="nextTo"/>
        <c:crossAx val="9619353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cat>
            <c:strRef>
              <c:f>Auxiliar!$O$12:$Q$12</c:f>
              <c:strCache>
                <c:ptCount val="3"/>
                <c:pt idx="0">
                  <c:v>Desejável</c:v>
                </c:pt>
                <c:pt idx="1">
                  <c:v>Obrigatório</c:v>
                </c:pt>
                <c:pt idx="2">
                  <c:v>Crítico</c:v>
                </c:pt>
              </c:strCache>
            </c:strRef>
          </c:cat>
          <c:val>
            <c:numRef>
              <c:f>Auxiliar!$O$13:$Q$13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cat>
            <c:strRef>
              <c:f>Auxiliar!$O$12:$Q$12</c:f>
              <c:strCache>
                <c:ptCount val="3"/>
                <c:pt idx="0">
                  <c:v>Desejável</c:v>
                </c:pt>
                <c:pt idx="1">
                  <c:v>Obrigatório</c:v>
                </c:pt>
                <c:pt idx="2">
                  <c:v>Crítico</c:v>
                </c:pt>
              </c:strCache>
            </c:strRef>
          </c:cat>
          <c:val>
            <c:numRef>
              <c:f>Auxiliar!$O$14:$Q$14</c:f>
              <c:numCache>
                <c:formatCode>General</c:formatCode>
                <c:ptCount val="3"/>
                <c:pt idx="0">
                  <c:v>0</c:v>
                </c:pt>
                <c:pt idx="1">
                  <c:v>0</c:v>
                </c:pt>
                <c:pt idx="2">
                  <c:v>0</c:v>
                </c:pt>
              </c:numCache>
            </c:numRef>
          </c:val>
        </c:ser>
        <c:ser>
          <c:idx val="2"/>
          <c:order val="2"/>
          <c:tx>
            <c:strRef>
              <c:f>Auxiliar!$B$15</c:f>
              <c:strCache>
                <c:ptCount val="1"/>
                <c:pt idx="0">
                  <c:v>Atende Parcialmente</c:v>
                </c:pt>
              </c:strCache>
            </c:strRef>
          </c:tx>
          <c:spPr>
            <a:solidFill>
              <a:schemeClr val="accent6"/>
            </a:solidFill>
          </c:spPr>
          <c:invertIfNegative val="0"/>
          <c:cat>
            <c:strRef>
              <c:f>Auxiliar!$O$12:$Q$12</c:f>
              <c:strCache>
                <c:ptCount val="3"/>
                <c:pt idx="0">
                  <c:v>Desejável</c:v>
                </c:pt>
                <c:pt idx="1">
                  <c:v>Obrigatório</c:v>
                </c:pt>
                <c:pt idx="2">
                  <c:v>Crítico</c:v>
                </c:pt>
              </c:strCache>
            </c:strRef>
          </c:cat>
          <c:val>
            <c:numRef>
              <c:f>Auxiliar!$O$15:$Q$15</c:f>
              <c:numCache>
                <c:formatCode>General</c:formatCode>
                <c:ptCount val="3"/>
                <c:pt idx="0">
                  <c:v>0</c:v>
                </c:pt>
                <c:pt idx="1">
                  <c:v>0</c:v>
                </c:pt>
                <c:pt idx="2">
                  <c:v>0</c:v>
                </c:pt>
              </c:numCache>
            </c:numRef>
          </c:val>
        </c:ser>
        <c:ser>
          <c:idx val="3"/>
          <c:order val="3"/>
          <c:tx>
            <c:strRef>
              <c:f>Auxiliar!$B$16</c:f>
              <c:strCache>
                <c:ptCount val="1"/>
                <c:pt idx="0">
                  <c:v>Não Atende</c:v>
                </c:pt>
              </c:strCache>
            </c:strRef>
          </c:tx>
          <c:spPr>
            <a:solidFill>
              <a:schemeClr val="accent2"/>
            </a:solidFill>
          </c:spPr>
          <c:invertIfNegative val="0"/>
          <c:cat>
            <c:strRef>
              <c:f>Auxiliar!$O$12:$Q$12</c:f>
              <c:strCache>
                <c:ptCount val="3"/>
                <c:pt idx="0">
                  <c:v>Desejável</c:v>
                </c:pt>
                <c:pt idx="1">
                  <c:v>Obrigatório</c:v>
                </c:pt>
                <c:pt idx="2">
                  <c:v>Crítico</c:v>
                </c:pt>
              </c:strCache>
            </c:strRef>
          </c:cat>
          <c:val>
            <c:numRef>
              <c:f>Auxiliar!$O$16:$Q$16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6330880"/>
        <c:axId val="96332416"/>
      </c:barChart>
      <c:catAx>
        <c:axId val="96330880"/>
        <c:scaling>
          <c:orientation val="minMax"/>
        </c:scaling>
        <c:delete val="0"/>
        <c:axPos val="b"/>
        <c:majorTickMark val="out"/>
        <c:minorTickMark val="none"/>
        <c:tickLblPos val="nextTo"/>
        <c:crossAx val="96332416"/>
        <c:crosses val="autoZero"/>
        <c:auto val="1"/>
        <c:lblAlgn val="ctr"/>
        <c:lblOffset val="100"/>
        <c:noMultiLvlLbl val="0"/>
      </c:catAx>
      <c:valAx>
        <c:axId val="96332416"/>
        <c:scaling>
          <c:orientation val="minMax"/>
        </c:scaling>
        <c:delete val="0"/>
        <c:axPos val="l"/>
        <c:numFmt formatCode="0%" sourceLinked="1"/>
        <c:majorTickMark val="out"/>
        <c:minorTickMark val="none"/>
        <c:tickLblPos val="nextTo"/>
        <c:crossAx val="9633088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cat>
            <c:strRef>
              <c:f>Auxiliar!$O$20:$Q$20</c:f>
              <c:strCache>
                <c:ptCount val="3"/>
                <c:pt idx="0">
                  <c:v>Desejável</c:v>
                </c:pt>
                <c:pt idx="1">
                  <c:v>Obrigatório</c:v>
                </c:pt>
                <c:pt idx="2">
                  <c:v>Crítico</c:v>
                </c:pt>
              </c:strCache>
            </c:strRef>
          </c:cat>
          <c:val>
            <c:numRef>
              <c:f>Auxiliar!$O$21:$Q$21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cat>
            <c:strRef>
              <c:f>Auxiliar!$O$20:$Q$20</c:f>
              <c:strCache>
                <c:ptCount val="3"/>
                <c:pt idx="0">
                  <c:v>Desejável</c:v>
                </c:pt>
                <c:pt idx="1">
                  <c:v>Obrigatório</c:v>
                </c:pt>
                <c:pt idx="2">
                  <c:v>Crítico</c:v>
                </c:pt>
              </c:strCache>
            </c:strRef>
          </c:cat>
          <c:val>
            <c:numRef>
              <c:f>Auxiliar!$O$22:$Q$22</c:f>
              <c:numCache>
                <c:formatCode>General</c:formatCode>
                <c:ptCount val="3"/>
                <c:pt idx="0">
                  <c:v>0</c:v>
                </c:pt>
                <c:pt idx="1">
                  <c:v>0</c:v>
                </c:pt>
                <c:pt idx="2">
                  <c:v>0</c:v>
                </c:pt>
              </c:numCache>
            </c:numRef>
          </c:val>
        </c:ser>
        <c:ser>
          <c:idx val="2"/>
          <c:order val="2"/>
          <c:tx>
            <c:strRef>
              <c:f>Auxiliar!$B$23</c:f>
              <c:strCache>
                <c:ptCount val="1"/>
                <c:pt idx="0">
                  <c:v>Atende Parcialmente</c:v>
                </c:pt>
              </c:strCache>
            </c:strRef>
          </c:tx>
          <c:spPr>
            <a:solidFill>
              <a:schemeClr val="accent6"/>
            </a:solidFill>
          </c:spPr>
          <c:invertIfNegative val="0"/>
          <c:cat>
            <c:strRef>
              <c:f>Auxiliar!$O$20:$Q$20</c:f>
              <c:strCache>
                <c:ptCount val="3"/>
                <c:pt idx="0">
                  <c:v>Desejável</c:v>
                </c:pt>
                <c:pt idx="1">
                  <c:v>Obrigatório</c:v>
                </c:pt>
                <c:pt idx="2">
                  <c:v>Crítico</c:v>
                </c:pt>
              </c:strCache>
            </c:strRef>
          </c:cat>
          <c:val>
            <c:numRef>
              <c:f>Auxiliar!$O$23:$Q$23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cat>
            <c:strRef>
              <c:f>Auxiliar!$O$20:$Q$20</c:f>
              <c:strCache>
                <c:ptCount val="3"/>
                <c:pt idx="0">
                  <c:v>Desejável</c:v>
                </c:pt>
                <c:pt idx="1">
                  <c:v>Obrigatório</c:v>
                </c:pt>
                <c:pt idx="2">
                  <c:v>Crítico</c:v>
                </c:pt>
              </c:strCache>
            </c:strRef>
          </c:cat>
          <c:val>
            <c:numRef>
              <c:f>Auxiliar!$O$24:$Q$24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6635904"/>
        <c:axId val="96645888"/>
      </c:barChart>
      <c:catAx>
        <c:axId val="96635904"/>
        <c:scaling>
          <c:orientation val="minMax"/>
        </c:scaling>
        <c:delete val="0"/>
        <c:axPos val="b"/>
        <c:majorTickMark val="out"/>
        <c:minorTickMark val="none"/>
        <c:tickLblPos val="nextTo"/>
        <c:crossAx val="96645888"/>
        <c:crosses val="autoZero"/>
        <c:auto val="1"/>
        <c:lblAlgn val="ctr"/>
        <c:lblOffset val="100"/>
        <c:noMultiLvlLbl val="0"/>
      </c:catAx>
      <c:valAx>
        <c:axId val="96645888"/>
        <c:scaling>
          <c:orientation val="minMax"/>
        </c:scaling>
        <c:delete val="0"/>
        <c:axPos val="l"/>
        <c:numFmt formatCode="0%" sourceLinked="1"/>
        <c:majorTickMark val="out"/>
        <c:minorTickMark val="none"/>
        <c:tickLblPos val="nextTo"/>
        <c:crossAx val="966359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cat>
            <c:strRef>
              <c:f>Auxiliar!$O$28:$Q$28</c:f>
              <c:strCache>
                <c:ptCount val="3"/>
                <c:pt idx="0">
                  <c:v>Desejável</c:v>
                </c:pt>
                <c:pt idx="1">
                  <c:v>Obrigatório</c:v>
                </c:pt>
                <c:pt idx="2">
                  <c:v>Crítico</c:v>
                </c:pt>
              </c:strCache>
            </c:strRef>
          </c:cat>
          <c:val>
            <c:numRef>
              <c:f>Auxiliar!$O$29:$Q$29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cat>
            <c:strRef>
              <c:f>Auxiliar!$O$28:$Q$28</c:f>
              <c:strCache>
                <c:ptCount val="3"/>
                <c:pt idx="0">
                  <c:v>Desejável</c:v>
                </c:pt>
                <c:pt idx="1">
                  <c:v>Obrigatório</c:v>
                </c:pt>
                <c:pt idx="2">
                  <c:v>Crítico</c:v>
                </c:pt>
              </c:strCache>
            </c:strRef>
          </c:cat>
          <c:val>
            <c:numRef>
              <c:f>Auxiliar!$O$30:$Q$30</c:f>
              <c:numCache>
                <c:formatCode>General</c:formatCode>
                <c:ptCount val="3"/>
                <c:pt idx="0">
                  <c:v>0</c:v>
                </c:pt>
                <c:pt idx="1">
                  <c:v>0</c:v>
                </c:pt>
                <c:pt idx="2">
                  <c:v>0</c:v>
                </c:pt>
              </c:numCache>
            </c:numRef>
          </c:val>
        </c:ser>
        <c:ser>
          <c:idx val="2"/>
          <c:order val="2"/>
          <c:tx>
            <c:strRef>
              <c:f>Auxiliar!$B$31</c:f>
              <c:strCache>
                <c:ptCount val="1"/>
                <c:pt idx="0">
                  <c:v>Atende Parcialmente</c:v>
                </c:pt>
              </c:strCache>
            </c:strRef>
          </c:tx>
          <c:spPr>
            <a:solidFill>
              <a:schemeClr val="accent6"/>
            </a:solidFill>
          </c:spPr>
          <c:invertIfNegative val="0"/>
          <c:cat>
            <c:strRef>
              <c:f>Auxiliar!$O$28:$Q$28</c:f>
              <c:strCache>
                <c:ptCount val="3"/>
                <c:pt idx="0">
                  <c:v>Desejável</c:v>
                </c:pt>
                <c:pt idx="1">
                  <c:v>Obrigatório</c:v>
                </c:pt>
                <c:pt idx="2">
                  <c:v>Crítico</c:v>
                </c:pt>
              </c:strCache>
            </c:strRef>
          </c:cat>
          <c:val>
            <c:numRef>
              <c:f>Auxiliar!$O$31:$Q$31</c:f>
              <c:numCache>
                <c:formatCode>General</c:formatCode>
                <c:ptCount val="3"/>
                <c:pt idx="0">
                  <c:v>0</c:v>
                </c:pt>
                <c:pt idx="1">
                  <c:v>0</c:v>
                </c:pt>
                <c:pt idx="2">
                  <c:v>0</c:v>
                </c:pt>
              </c:numCache>
            </c:numRef>
          </c:val>
        </c:ser>
        <c:ser>
          <c:idx val="3"/>
          <c:order val="3"/>
          <c:tx>
            <c:strRef>
              <c:f>Auxiliar!$B$32</c:f>
              <c:strCache>
                <c:ptCount val="1"/>
                <c:pt idx="0">
                  <c:v>Não Atende</c:v>
                </c:pt>
              </c:strCache>
            </c:strRef>
          </c:tx>
          <c:spPr>
            <a:solidFill>
              <a:schemeClr val="accent2"/>
            </a:solidFill>
          </c:spPr>
          <c:invertIfNegative val="0"/>
          <c:cat>
            <c:strRef>
              <c:f>Auxiliar!$O$28:$Q$28</c:f>
              <c:strCache>
                <c:ptCount val="3"/>
                <c:pt idx="0">
                  <c:v>Desejável</c:v>
                </c:pt>
                <c:pt idx="1">
                  <c:v>Obrigatório</c:v>
                </c:pt>
                <c:pt idx="2">
                  <c:v>Crítico</c:v>
                </c:pt>
              </c:strCache>
            </c:strRef>
          </c:cat>
          <c:val>
            <c:numRef>
              <c:f>Auxiliar!$O$32:$Q$32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6945664"/>
        <c:axId val="96947200"/>
      </c:barChart>
      <c:catAx>
        <c:axId val="96945664"/>
        <c:scaling>
          <c:orientation val="minMax"/>
        </c:scaling>
        <c:delete val="0"/>
        <c:axPos val="b"/>
        <c:majorTickMark val="out"/>
        <c:minorTickMark val="none"/>
        <c:tickLblPos val="nextTo"/>
        <c:crossAx val="96947200"/>
        <c:crosses val="autoZero"/>
        <c:auto val="1"/>
        <c:lblAlgn val="ctr"/>
        <c:lblOffset val="100"/>
        <c:noMultiLvlLbl val="0"/>
      </c:catAx>
      <c:valAx>
        <c:axId val="96947200"/>
        <c:scaling>
          <c:orientation val="minMax"/>
        </c:scaling>
        <c:delete val="0"/>
        <c:axPos val="l"/>
        <c:numFmt formatCode="0%" sourceLinked="1"/>
        <c:majorTickMark val="out"/>
        <c:minorTickMark val="none"/>
        <c:tickLblPos val="nextTo"/>
        <c:crossAx val="9694566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cat>
            <c:strRef>
              <c:f>Auxiliar!$O$36:$Q$36</c:f>
              <c:strCache>
                <c:ptCount val="3"/>
                <c:pt idx="0">
                  <c:v>Desejável</c:v>
                </c:pt>
                <c:pt idx="1">
                  <c:v>Obrigatório</c:v>
                </c:pt>
                <c:pt idx="2">
                  <c:v>Crítico</c:v>
                </c:pt>
              </c:strCache>
            </c:strRef>
          </c:cat>
          <c:val>
            <c:numRef>
              <c:f>Auxiliar!$O$37:$Q$37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cat>
            <c:strRef>
              <c:f>Auxiliar!$O$36:$Q$36</c:f>
              <c:strCache>
                <c:ptCount val="3"/>
                <c:pt idx="0">
                  <c:v>Desejável</c:v>
                </c:pt>
                <c:pt idx="1">
                  <c:v>Obrigatório</c:v>
                </c:pt>
                <c:pt idx="2">
                  <c:v>Crítico</c:v>
                </c:pt>
              </c:strCache>
            </c:strRef>
          </c:cat>
          <c:val>
            <c:numRef>
              <c:f>Auxiliar!$O$38:$Q$38</c:f>
              <c:numCache>
                <c:formatCode>General</c:formatCode>
                <c:ptCount val="3"/>
                <c:pt idx="0">
                  <c:v>0</c:v>
                </c:pt>
                <c:pt idx="1">
                  <c:v>0</c:v>
                </c:pt>
                <c:pt idx="2">
                  <c:v>0</c:v>
                </c:pt>
              </c:numCache>
            </c:numRef>
          </c:val>
        </c:ser>
        <c:ser>
          <c:idx val="2"/>
          <c:order val="2"/>
          <c:tx>
            <c:strRef>
              <c:f>Auxiliar!$B$39</c:f>
              <c:strCache>
                <c:ptCount val="1"/>
                <c:pt idx="0">
                  <c:v>Atende Parcialmente</c:v>
                </c:pt>
              </c:strCache>
            </c:strRef>
          </c:tx>
          <c:spPr>
            <a:solidFill>
              <a:schemeClr val="accent6"/>
            </a:solidFill>
          </c:spPr>
          <c:invertIfNegative val="0"/>
          <c:cat>
            <c:strRef>
              <c:f>Auxiliar!$O$36:$Q$36</c:f>
              <c:strCache>
                <c:ptCount val="3"/>
                <c:pt idx="0">
                  <c:v>Desejável</c:v>
                </c:pt>
                <c:pt idx="1">
                  <c:v>Obrigatório</c:v>
                </c:pt>
                <c:pt idx="2">
                  <c:v>Crítico</c:v>
                </c:pt>
              </c:strCache>
            </c:strRef>
          </c:cat>
          <c:val>
            <c:numRef>
              <c:f>Auxiliar!$O$39:$Q$39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cat>
            <c:strRef>
              <c:f>Auxiliar!$O$36:$Q$36</c:f>
              <c:strCache>
                <c:ptCount val="3"/>
                <c:pt idx="0">
                  <c:v>Desejável</c:v>
                </c:pt>
                <c:pt idx="1">
                  <c:v>Obrigatório</c:v>
                </c:pt>
                <c:pt idx="2">
                  <c:v>Crítico</c:v>
                </c:pt>
              </c:strCache>
            </c:strRef>
          </c:cat>
          <c:val>
            <c:numRef>
              <c:f>Auxiliar!$O$40:$Q$40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6406912"/>
        <c:axId val="96433280"/>
      </c:barChart>
      <c:catAx>
        <c:axId val="96406912"/>
        <c:scaling>
          <c:orientation val="minMax"/>
        </c:scaling>
        <c:delete val="0"/>
        <c:axPos val="b"/>
        <c:majorTickMark val="out"/>
        <c:minorTickMark val="none"/>
        <c:tickLblPos val="nextTo"/>
        <c:crossAx val="96433280"/>
        <c:crosses val="autoZero"/>
        <c:auto val="1"/>
        <c:lblAlgn val="ctr"/>
        <c:lblOffset val="100"/>
        <c:noMultiLvlLbl val="0"/>
      </c:catAx>
      <c:valAx>
        <c:axId val="96433280"/>
        <c:scaling>
          <c:orientation val="minMax"/>
        </c:scaling>
        <c:delete val="0"/>
        <c:axPos val="l"/>
        <c:numFmt formatCode="0%" sourceLinked="1"/>
        <c:majorTickMark val="out"/>
        <c:minorTickMark val="none"/>
        <c:tickLblPos val="nextTo"/>
        <c:crossAx val="9640691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cat>
            <c:strRef>
              <c:f>Auxiliar!$O$44:$Q$44</c:f>
              <c:strCache>
                <c:ptCount val="3"/>
                <c:pt idx="0">
                  <c:v>Desejável</c:v>
                </c:pt>
                <c:pt idx="1">
                  <c:v>Obrigatório</c:v>
                </c:pt>
                <c:pt idx="2">
                  <c:v>Crítico</c:v>
                </c:pt>
              </c:strCache>
            </c:strRef>
          </c:cat>
          <c:val>
            <c:numRef>
              <c:f>Auxiliar!$O$45:$Q$45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cat>
            <c:strRef>
              <c:f>Auxiliar!$O$44:$Q$44</c:f>
              <c:strCache>
                <c:ptCount val="3"/>
                <c:pt idx="0">
                  <c:v>Desejável</c:v>
                </c:pt>
                <c:pt idx="1">
                  <c:v>Obrigatório</c:v>
                </c:pt>
                <c:pt idx="2">
                  <c:v>Crítico</c:v>
                </c:pt>
              </c:strCache>
            </c:strRef>
          </c:cat>
          <c:val>
            <c:numRef>
              <c:f>Auxiliar!$O$46:$Q$46</c:f>
              <c:numCache>
                <c:formatCode>General</c:formatCode>
                <c:ptCount val="3"/>
                <c:pt idx="0">
                  <c:v>0</c:v>
                </c:pt>
                <c:pt idx="1">
                  <c:v>0</c:v>
                </c:pt>
                <c:pt idx="2">
                  <c:v>0</c:v>
                </c:pt>
              </c:numCache>
            </c:numRef>
          </c:val>
        </c:ser>
        <c:ser>
          <c:idx val="2"/>
          <c:order val="2"/>
          <c:tx>
            <c:strRef>
              <c:f>Auxiliar!$B$47</c:f>
              <c:strCache>
                <c:ptCount val="1"/>
                <c:pt idx="0">
                  <c:v>Atende Parcialmente</c:v>
                </c:pt>
              </c:strCache>
            </c:strRef>
          </c:tx>
          <c:spPr>
            <a:solidFill>
              <a:schemeClr val="accent6"/>
            </a:solidFill>
          </c:spPr>
          <c:invertIfNegative val="0"/>
          <c:cat>
            <c:strRef>
              <c:f>Auxiliar!$O$44:$Q$44</c:f>
              <c:strCache>
                <c:ptCount val="3"/>
                <c:pt idx="0">
                  <c:v>Desejável</c:v>
                </c:pt>
                <c:pt idx="1">
                  <c:v>Obrigatório</c:v>
                </c:pt>
                <c:pt idx="2">
                  <c:v>Crítico</c:v>
                </c:pt>
              </c:strCache>
            </c:strRef>
          </c:cat>
          <c:val>
            <c:numRef>
              <c:f>Auxiliar!$O$47:$Q$47</c:f>
              <c:numCache>
                <c:formatCode>General</c:formatCode>
                <c:ptCount val="3"/>
                <c:pt idx="0">
                  <c:v>0</c:v>
                </c:pt>
                <c:pt idx="1">
                  <c:v>0</c:v>
                </c:pt>
                <c:pt idx="2">
                  <c:v>0</c:v>
                </c:pt>
              </c:numCache>
            </c:numRef>
          </c:val>
        </c:ser>
        <c:ser>
          <c:idx val="3"/>
          <c:order val="3"/>
          <c:tx>
            <c:strRef>
              <c:f>Auxiliar!$B$48</c:f>
              <c:strCache>
                <c:ptCount val="1"/>
                <c:pt idx="0">
                  <c:v>Não Atende</c:v>
                </c:pt>
              </c:strCache>
            </c:strRef>
          </c:tx>
          <c:spPr>
            <a:solidFill>
              <a:schemeClr val="accent2"/>
            </a:solidFill>
          </c:spPr>
          <c:invertIfNegative val="0"/>
          <c:cat>
            <c:strRef>
              <c:f>Auxiliar!$O$44:$Q$44</c:f>
              <c:strCache>
                <c:ptCount val="3"/>
                <c:pt idx="0">
                  <c:v>Desejável</c:v>
                </c:pt>
                <c:pt idx="1">
                  <c:v>Obrigatório</c:v>
                </c:pt>
                <c:pt idx="2">
                  <c:v>Crítico</c:v>
                </c:pt>
              </c:strCache>
            </c:strRef>
          </c:cat>
          <c:val>
            <c:numRef>
              <c:f>Auxiliar!$O$48:$Q$48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6454144"/>
        <c:axId val="96455680"/>
      </c:barChart>
      <c:catAx>
        <c:axId val="96454144"/>
        <c:scaling>
          <c:orientation val="minMax"/>
        </c:scaling>
        <c:delete val="0"/>
        <c:axPos val="b"/>
        <c:majorTickMark val="out"/>
        <c:minorTickMark val="none"/>
        <c:tickLblPos val="nextTo"/>
        <c:crossAx val="96455680"/>
        <c:crosses val="autoZero"/>
        <c:auto val="1"/>
        <c:lblAlgn val="ctr"/>
        <c:lblOffset val="100"/>
        <c:noMultiLvlLbl val="0"/>
      </c:catAx>
      <c:valAx>
        <c:axId val="96455680"/>
        <c:scaling>
          <c:orientation val="minMax"/>
        </c:scaling>
        <c:delete val="0"/>
        <c:axPos val="l"/>
        <c:numFmt formatCode="0%" sourceLinked="1"/>
        <c:majorTickMark val="out"/>
        <c:minorTickMark val="none"/>
        <c:tickLblPos val="nextTo"/>
        <c:crossAx val="9645414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cat>
            <c:strRef>
              <c:f>Auxiliar!$O$52:$Q$52</c:f>
              <c:strCache>
                <c:ptCount val="3"/>
                <c:pt idx="0">
                  <c:v>Desejável</c:v>
                </c:pt>
                <c:pt idx="1">
                  <c:v>Obrigatório</c:v>
                </c:pt>
                <c:pt idx="2">
                  <c:v>Crítico</c:v>
                </c:pt>
              </c:strCache>
            </c:strRef>
          </c:cat>
          <c:val>
            <c:numRef>
              <c:f>Auxiliar!$O$53:$Q$53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cat>
            <c:strRef>
              <c:f>Auxiliar!$O$52:$Q$52</c:f>
              <c:strCache>
                <c:ptCount val="3"/>
                <c:pt idx="0">
                  <c:v>Desejável</c:v>
                </c:pt>
                <c:pt idx="1">
                  <c:v>Obrigatório</c:v>
                </c:pt>
                <c:pt idx="2">
                  <c:v>Crítico</c:v>
                </c:pt>
              </c:strCache>
            </c:strRef>
          </c:cat>
          <c:val>
            <c:numRef>
              <c:f>Auxiliar!$O$54:$Q$54</c:f>
              <c:numCache>
                <c:formatCode>General</c:formatCode>
                <c:ptCount val="3"/>
                <c:pt idx="0">
                  <c:v>0</c:v>
                </c:pt>
                <c:pt idx="1">
                  <c:v>0</c:v>
                </c:pt>
                <c:pt idx="2">
                  <c:v>0</c:v>
                </c:pt>
              </c:numCache>
            </c:numRef>
          </c:val>
        </c:ser>
        <c:ser>
          <c:idx val="2"/>
          <c:order val="2"/>
          <c:tx>
            <c:strRef>
              <c:f>Auxiliar!$B$55</c:f>
              <c:strCache>
                <c:ptCount val="1"/>
                <c:pt idx="0">
                  <c:v>Atende Parcialmente</c:v>
                </c:pt>
              </c:strCache>
            </c:strRef>
          </c:tx>
          <c:spPr>
            <a:solidFill>
              <a:schemeClr val="accent6"/>
            </a:solidFill>
          </c:spPr>
          <c:invertIfNegative val="0"/>
          <c:cat>
            <c:strRef>
              <c:f>Auxiliar!$O$52:$Q$52</c:f>
              <c:strCache>
                <c:ptCount val="3"/>
                <c:pt idx="0">
                  <c:v>Desejável</c:v>
                </c:pt>
                <c:pt idx="1">
                  <c:v>Obrigatório</c:v>
                </c:pt>
                <c:pt idx="2">
                  <c:v>Crítico</c:v>
                </c:pt>
              </c:strCache>
            </c:strRef>
          </c:cat>
          <c:val>
            <c:numRef>
              <c:f>Auxiliar!$O$55:$Q$55</c:f>
              <c:numCache>
                <c:formatCode>General</c:formatCode>
                <c:ptCount val="3"/>
                <c:pt idx="0">
                  <c:v>0</c:v>
                </c:pt>
                <c:pt idx="1">
                  <c:v>0</c:v>
                </c:pt>
                <c:pt idx="2">
                  <c:v>0</c:v>
                </c:pt>
              </c:numCache>
            </c:numRef>
          </c:val>
        </c:ser>
        <c:ser>
          <c:idx val="3"/>
          <c:order val="3"/>
          <c:tx>
            <c:strRef>
              <c:f>Auxiliar!$B$56</c:f>
              <c:strCache>
                <c:ptCount val="1"/>
                <c:pt idx="0">
                  <c:v>Não Atende</c:v>
                </c:pt>
              </c:strCache>
            </c:strRef>
          </c:tx>
          <c:spPr>
            <a:solidFill>
              <a:schemeClr val="accent2"/>
            </a:solidFill>
          </c:spPr>
          <c:invertIfNegative val="0"/>
          <c:cat>
            <c:strRef>
              <c:f>Auxiliar!$O$52:$Q$52</c:f>
              <c:strCache>
                <c:ptCount val="3"/>
                <c:pt idx="0">
                  <c:v>Desejável</c:v>
                </c:pt>
                <c:pt idx="1">
                  <c:v>Obrigatório</c:v>
                </c:pt>
                <c:pt idx="2">
                  <c:v>Crítico</c:v>
                </c:pt>
              </c:strCache>
            </c:strRef>
          </c:cat>
          <c:val>
            <c:numRef>
              <c:f>Auxiliar!$O$56:$Q$56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6513408"/>
        <c:axId val="96519296"/>
      </c:barChart>
      <c:catAx>
        <c:axId val="96513408"/>
        <c:scaling>
          <c:orientation val="minMax"/>
        </c:scaling>
        <c:delete val="0"/>
        <c:axPos val="b"/>
        <c:majorTickMark val="out"/>
        <c:minorTickMark val="none"/>
        <c:tickLblPos val="nextTo"/>
        <c:crossAx val="96519296"/>
        <c:crosses val="autoZero"/>
        <c:auto val="1"/>
        <c:lblAlgn val="ctr"/>
        <c:lblOffset val="100"/>
        <c:noMultiLvlLbl val="0"/>
      </c:catAx>
      <c:valAx>
        <c:axId val="96519296"/>
        <c:scaling>
          <c:orientation val="minMax"/>
        </c:scaling>
        <c:delete val="0"/>
        <c:axPos val="l"/>
        <c:numFmt formatCode="0%" sourceLinked="1"/>
        <c:majorTickMark val="out"/>
        <c:minorTickMark val="none"/>
        <c:tickLblPos val="nextTo"/>
        <c:crossAx val="9651340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cat>
            <c:strRef>
              <c:f>Auxiliar!$S$12:$U$12</c:f>
              <c:strCache>
                <c:ptCount val="3"/>
                <c:pt idx="0">
                  <c:v>Desejável</c:v>
                </c:pt>
                <c:pt idx="1">
                  <c:v>Obrigatório</c:v>
                </c:pt>
                <c:pt idx="2">
                  <c:v>Crítico</c:v>
                </c:pt>
              </c:strCache>
            </c:strRef>
          </c:cat>
          <c:val>
            <c:numRef>
              <c:f>Auxiliar!$S$13:$U$13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cat>
            <c:strRef>
              <c:f>Auxiliar!$S$12:$U$12</c:f>
              <c:strCache>
                <c:ptCount val="3"/>
                <c:pt idx="0">
                  <c:v>Desejável</c:v>
                </c:pt>
                <c:pt idx="1">
                  <c:v>Obrigatório</c:v>
                </c:pt>
                <c:pt idx="2">
                  <c:v>Crítico</c:v>
                </c:pt>
              </c:strCache>
            </c:strRef>
          </c:cat>
          <c:val>
            <c:numRef>
              <c:f>Auxiliar!$S$14:$U$14</c:f>
              <c:numCache>
                <c:formatCode>General</c:formatCode>
                <c:ptCount val="3"/>
                <c:pt idx="0">
                  <c:v>0</c:v>
                </c:pt>
                <c:pt idx="1">
                  <c:v>0</c:v>
                </c:pt>
                <c:pt idx="2">
                  <c:v>0</c:v>
                </c:pt>
              </c:numCache>
            </c:numRef>
          </c:val>
        </c:ser>
        <c:ser>
          <c:idx val="2"/>
          <c:order val="2"/>
          <c:tx>
            <c:strRef>
              <c:f>Auxiliar!$B$15</c:f>
              <c:strCache>
                <c:ptCount val="1"/>
                <c:pt idx="0">
                  <c:v>Atende Parcialmente</c:v>
                </c:pt>
              </c:strCache>
            </c:strRef>
          </c:tx>
          <c:spPr>
            <a:solidFill>
              <a:schemeClr val="accent6"/>
            </a:solidFill>
          </c:spPr>
          <c:invertIfNegative val="0"/>
          <c:cat>
            <c:strRef>
              <c:f>Auxiliar!$S$12:$U$12</c:f>
              <c:strCache>
                <c:ptCount val="3"/>
                <c:pt idx="0">
                  <c:v>Desejável</c:v>
                </c:pt>
                <c:pt idx="1">
                  <c:v>Obrigatório</c:v>
                </c:pt>
                <c:pt idx="2">
                  <c:v>Crítico</c:v>
                </c:pt>
              </c:strCache>
            </c:strRef>
          </c:cat>
          <c:val>
            <c:numRef>
              <c:f>Auxiliar!$S$15:$U$15</c:f>
              <c:numCache>
                <c:formatCode>General</c:formatCode>
                <c:ptCount val="3"/>
                <c:pt idx="0">
                  <c:v>0</c:v>
                </c:pt>
                <c:pt idx="1">
                  <c:v>0</c:v>
                </c:pt>
                <c:pt idx="2">
                  <c:v>0</c:v>
                </c:pt>
              </c:numCache>
            </c:numRef>
          </c:val>
        </c:ser>
        <c:ser>
          <c:idx val="3"/>
          <c:order val="3"/>
          <c:tx>
            <c:strRef>
              <c:f>Auxiliar!$B$16</c:f>
              <c:strCache>
                <c:ptCount val="1"/>
                <c:pt idx="0">
                  <c:v>Não Atende</c:v>
                </c:pt>
              </c:strCache>
            </c:strRef>
          </c:tx>
          <c:spPr>
            <a:solidFill>
              <a:schemeClr val="accent2"/>
            </a:solidFill>
          </c:spPr>
          <c:invertIfNegative val="0"/>
          <c:cat>
            <c:strRef>
              <c:f>Auxiliar!$S$12:$U$12</c:f>
              <c:strCache>
                <c:ptCount val="3"/>
                <c:pt idx="0">
                  <c:v>Desejável</c:v>
                </c:pt>
                <c:pt idx="1">
                  <c:v>Obrigatório</c:v>
                </c:pt>
                <c:pt idx="2">
                  <c:v>Crítico</c:v>
                </c:pt>
              </c:strCache>
            </c:strRef>
          </c:cat>
          <c:val>
            <c:numRef>
              <c:f>Auxiliar!$S$16:$U$16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6568448"/>
        <c:axId val="96569984"/>
      </c:barChart>
      <c:catAx>
        <c:axId val="96568448"/>
        <c:scaling>
          <c:orientation val="minMax"/>
        </c:scaling>
        <c:delete val="0"/>
        <c:axPos val="b"/>
        <c:majorTickMark val="out"/>
        <c:minorTickMark val="none"/>
        <c:tickLblPos val="nextTo"/>
        <c:crossAx val="96569984"/>
        <c:crosses val="autoZero"/>
        <c:auto val="1"/>
        <c:lblAlgn val="ctr"/>
        <c:lblOffset val="100"/>
        <c:noMultiLvlLbl val="0"/>
      </c:catAx>
      <c:valAx>
        <c:axId val="96569984"/>
        <c:scaling>
          <c:orientation val="minMax"/>
        </c:scaling>
        <c:delete val="0"/>
        <c:axPos val="l"/>
        <c:numFmt formatCode="0%" sourceLinked="1"/>
        <c:majorTickMark val="out"/>
        <c:minorTickMark val="none"/>
        <c:tickLblPos val="nextTo"/>
        <c:crossAx val="9656844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cat>
            <c:strRef>
              <c:f>Auxiliar!$S$20:$U$20</c:f>
              <c:strCache>
                <c:ptCount val="3"/>
                <c:pt idx="0">
                  <c:v>Desejável</c:v>
                </c:pt>
                <c:pt idx="1">
                  <c:v>Obrigatório</c:v>
                </c:pt>
                <c:pt idx="2">
                  <c:v>Crítico</c:v>
                </c:pt>
              </c:strCache>
            </c:strRef>
          </c:cat>
          <c:val>
            <c:numRef>
              <c:f>Auxiliar!$S$21:$U$21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cat>
            <c:strRef>
              <c:f>Auxiliar!$S$20:$U$20</c:f>
              <c:strCache>
                <c:ptCount val="3"/>
                <c:pt idx="0">
                  <c:v>Desejável</c:v>
                </c:pt>
                <c:pt idx="1">
                  <c:v>Obrigatório</c:v>
                </c:pt>
                <c:pt idx="2">
                  <c:v>Crítico</c:v>
                </c:pt>
              </c:strCache>
            </c:strRef>
          </c:cat>
          <c:val>
            <c:numRef>
              <c:f>Auxiliar!$S$22:$U$22</c:f>
              <c:numCache>
                <c:formatCode>General</c:formatCode>
                <c:ptCount val="3"/>
                <c:pt idx="0">
                  <c:v>0</c:v>
                </c:pt>
                <c:pt idx="1">
                  <c:v>0</c:v>
                </c:pt>
                <c:pt idx="2">
                  <c:v>0</c:v>
                </c:pt>
              </c:numCache>
            </c:numRef>
          </c:val>
        </c:ser>
        <c:ser>
          <c:idx val="2"/>
          <c:order val="2"/>
          <c:tx>
            <c:strRef>
              <c:f>Auxiliar!$B$23</c:f>
              <c:strCache>
                <c:ptCount val="1"/>
                <c:pt idx="0">
                  <c:v>Atende Parcialmente</c:v>
                </c:pt>
              </c:strCache>
            </c:strRef>
          </c:tx>
          <c:spPr>
            <a:solidFill>
              <a:schemeClr val="accent6"/>
            </a:solidFill>
          </c:spPr>
          <c:invertIfNegative val="0"/>
          <c:cat>
            <c:strRef>
              <c:f>Auxiliar!$S$20:$U$20</c:f>
              <c:strCache>
                <c:ptCount val="3"/>
                <c:pt idx="0">
                  <c:v>Desejável</c:v>
                </c:pt>
                <c:pt idx="1">
                  <c:v>Obrigatório</c:v>
                </c:pt>
                <c:pt idx="2">
                  <c:v>Crítico</c:v>
                </c:pt>
              </c:strCache>
            </c:strRef>
          </c:cat>
          <c:val>
            <c:numRef>
              <c:f>Auxiliar!$S$23:$U$23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cat>
            <c:strRef>
              <c:f>Auxiliar!$S$20:$U$20</c:f>
              <c:strCache>
                <c:ptCount val="3"/>
                <c:pt idx="0">
                  <c:v>Desejável</c:v>
                </c:pt>
                <c:pt idx="1">
                  <c:v>Obrigatório</c:v>
                </c:pt>
                <c:pt idx="2">
                  <c:v>Crítico</c:v>
                </c:pt>
              </c:strCache>
            </c:strRef>
          </c:cat>
          <c:val>
            <c:numRef>
              <c:f>Auxiliar!$S$24:$U$24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7348608"/>
        <c:axId val="97370880"/>
      </c:barChart>
      <c:catAx>
        <c:axId val="97348608"/>
        <c:scaling>
          <c:orientation val="minMax"/>
        </c:scaling>
        <c:delete val="0"/>
        <c:axPos val="b"/>
        <c:majorTickMark val="out"/>
        <c:minorTickMark val="none"/>
        <c:tickLblPos val="nextTo"/>
        <c:crossAx val="97370880"/>
        <c:crosses val="autoZero"/>
        <c:auto val="1"/>
        <c:lblAlgn val="ctr"/>
        <c:lblOffset val="100"/>
        <c:noMultiLvlLbl val="0"/>
      </c:catAx>
      <c:valAx>
        <c:axId val="97370880"/>
        <c:scaling>
          <c:orientation val="minMax"/>
        </c:scaling>
        <c:delete val="0"/>
        <c:axPos val="l"/>
        <c:numFmt formatCode="0%" sourceLinked="1"/>
        <c:majorTickMark val="out"/>
        <c:minorTickMark val="none"/>
        <c:tickLblPos val="nextTo"/>
        <c:crossAx val="9734860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cat>
            <c:strRef>
              <c:f>Auxiliar!$S$28:$U$28</c:f>
              <c:strCache>
                <c:ptCount val="3"/>
                <c:pt idx="0">
                  <c:v>Desejável</c:v>
                </c:pt>
                <c:pt idx="1">
                  <c:v>Obrigatório</c:v>
                </c:pt>
                <c:pt idx="2">
                  <c:v>Crítico</c:v>
                </c:pt>
              </c:strCache>
            </c:strRef>
          </c:cat>
          <c:val>
            <c:numRef>
              <c:f>Auxiliar!$S$29:$U$29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cat>
            <c:strRef>
              <c:f>Auxiliar!$S$28:$U$28</c:f>
              <c:strCache>
                <c:ptCount val="3"/>
                <c:pt idx="0">
                  <c:v>Desejável</c:v>
                </c:pt>
                <c:pt idx="1">
                  <c:v>Obrigatório</c:v>
                </c:pt>
                <c:pt idx="2">
                  <c:v>Crítico</c:v>
                </c:pt>
              </c:strCache>
            </c:strRef>
          </c:cat>
          <c:val>
            <c:numRef>
              <c:f>Auxiliar!$S$30:$U$30</c:f>
              <c:numCache>
                <c:formatCode>General</c:formatCode>
                <c:ptCount val="3"/>
                <c:pt idx="0">
                  <c:v>0</c:v>
                </c:pt>
                <c:pt idx="1">
                  <c:v>0</c:v>
                </c:pt>
                <c:pt idx="2">
                  <c:v>0</c:v>
                </c:pt>
              </c:numCache>
            </c:numRef>
          </c:val>
        </c:ser>
        <c:ser>
          <c:idx val="2"/>
          <c:order val="2"/>
          <c:tx>
            <c:strRef>
              <c:f>Auxiliar!$B$31</c:f>
              <c:strCache>
                <c:ptCount val="1"/>
                <c:pt idx="0">
                  <c:v>Atende Parcialmente</c:v>
                </c:pt>
              </c:strCache>
            </c:strRef>
          </c:tx>
          <c:spPr>
            <a:solidFill>
              <a:schemeClr val="accent6"/>
            </a:solidFill>
          </c:spPr>
          <c:invertIfNegative val="0"/>
          <c:cat>
            <c:strRef>
              <c:f>Auxiliar!$S$28:$U$28</c:f>
              <c:strCache>
                <c:ptCount val="3"/>
                <c:pt idx="0">
                  <c:v>Desejável</c:v>
                </c:pt>
                <c:pt idx="1">
                  <c:v>Obrigatório</c:v>
                </c:pt>
                <c:pt idx="2">
                  <c:v>Crítico</c:v>
                </c:pt>
              </c:strCache>
            </c:strRef>
          </c:cat>
          <c:val>
            <c:numRef>
              <c:f>Auxiliar!$S$31:$U$31</c:f>
              <c:numCache>
                <c:formatCode>General</c:formatCode>
                <c:ptCount val="3"/>
                <c:pt idx="0">
                  <c:v>0</c:v>
                </c:pt>
                <c:pt idx="1">
                  <c:v>0</c:v>
                </c:pt>
                <c:pt idx="2">
                  <c:v>0</c:v>
                </c:pt>
              </c:numCache>
            </c:numRef>
          </c:val>
        </c:ser>
        <c:ser>
          <c:idx val="3"/>
          <c:order val="3"/>
          <c:tx>
            <c:strRef>
              <c:f>Auxiliar!$B$32</c:f>
              <c:strCache>
                <c:ptCount val="1"/>
                <c:pt idx="0">
                  <c:v>Não Atende</c:v>
                </c:pt>
              </c:strCache>
            </c:strRef>
          </c:tx>
          <c:spPr>
            <a:solidFill>
              <a:schemeClr val="accent2"/>
            </a:solidFill>
          </c:spPr>
          <c:invertIfNegative val="0"/>
          <c:cat>
            <c:strRef>
              <c:f>Auxiliar!$S$28:$U$28</c:f>
              <c:strCache>
                <c:ptCount val="3"/>
                <c:pt idx="0">
                  <c:v>Desejável</c:v>
                </c:pt>
                <c:pt idx="1">
                  <c:v>Obrigatório</c:v>
                </c:pt>
                <c:pt idx="2">
                  <c:v>Crítico</c:v>
                </c:pt>
              </c:strCache>
            </c:strRef>
          </c:cat>
          <c:val>
            <c:numRef>
              <c:f>Auxiliar!$S$32:$U$32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7404032"/>
        <c:axId val="97405568"/>
      </c:barChart>
      <c:catAx>
        <c:axId val="97404032"/>
        <c:scaling>
          <c:orientation val="minMax"/>
        </c:scaling>
        <c:delete val="0"/>
        <c:axPos val="b"/>
        <c:majorTickMark val="out"/>
        <c:minorTickMark val="none"/>
        <c:tickLblPos val="nextTo"/>
        <c:crossAx val="97405568"/>
        <c:crosses val="autoZero"/>
        <c:auto val="1"/>
        <c:lblAlgn val="ctr"/>
        <c:lblOffset val="100"/>
        <c:noMultiLvlLbl val="0"/>
      </c:catAx>
      <c:valAx>
        <c:axId val="97405568"/>
        <c:scaling>
          <c:orientation val="minMax"/>
        </c:scaling>
        <c:delete val="0"/>
        <c:axPos val="l"/>
        <c:numFmt formatCode="0%" sourceLinked="1"/>
        <c:majorTickMark val="out"/>
        <c:minorTickMark val="none"/>
        <c:tickLblPos val="nextTo"/>
        <c:crossAx val="9740403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cat>
            <c:strRef>
              <c:f>Auxiliar!$S$36:$U$36</c:f>
              <c:strCache>
                <c:ptCount val="3"/>
                <c:pt idx="0">
                  <c:v>Desejável</c:v>
                </c:pt>
                <c:pt idx="1">
                  <c:v>Obrigatório</c:v>
                </c:pt>
                <c:pt idx="2">
                  <c:v>Crítico</c:v>
                </c:pt>
              </c:strCache>
            </c:strRef>
          </c:cat>
          <c:val>
            <c:numRef>
              <c:f>Auxiliar!$S$37:$U$37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cat>
            <c:strRef>
              <c:f>Auxiliar!$S$36:$U$36</c:f>
              <c:strCache>
                <c:ptCount val="3"/>
                <c:pt idx="0">
                  <c:v>Desejável</c:v>
                </c:pt>
                <c:pt idx="1">
                  <c:v>Obrigatório</c:v>
                </c:pt>
                <c:pt idx="2">
                  <c:v>Crítico</c:v>
                </c:pt>
              </c:strCache>
            </c:strRef>
          </c:cat>
          <c:val>
            <c:numRef>
              <c:f>Auxiliar!$S$38:$U$38</c:f>
              <c:numCache>
                <c:formatCode>General</c:formatCode>
                <c:ptCount val="3"/>
                <c:pt idx="0">
                  <c:v>0</c:v>
                </c:pt>
                <c:pt idx="1">
                  <c:v>0</c:v>
                </c:pt>
                <c:pt idx="2">
                  <c:v>0</c:v>
                </c:pt>
              </c:numCache>
            </c:numRef>
          </c:val>
        </c:ser>
        <c:ser>
          <c:idx val="2"/>
          <c:order val="2"/>
          <c:tx>
            <c:strRef>
              <c:f>Auxiliar!$B$39</c:f>
              <c:strCache>
                <c:ptCount val="1"/>
                <c:pt idx="0">
                  <c:v>Atende Parcialmente</c:v>
                </c:pt>
              </c:strCache>
            </c:strRef>
          </c:tx>
          <c:spPr>
            <a:solidFill>
              <a:schemeClr val="accent6"/>
            </a:solidFill>
          </c:spPr>
          <c:invertIfNegative val="0"/>
          <c:cat>
            <c:strRef>
              <c:f>Auxiliar!$S$36:$U$36</c:f>
              <c:strCache>
                <c:ptCount val="3"/>
                <c:pt idx="0">
                  <c:v>Desejável</c:v>
                </c:pt>
                <c:pt idx="1">
                  <c:v>Obrigatório</c:v>
                </c:pt>
                <c:pt idx="2">
                  <c:v>Crítico</c:v>
                </c:pt>
              </c:strCache>
            </c:strRef>
          </c:cat>
          <c:val>
            <c:numRef>
              <c:f>Auxiliar!$S$39:$U$39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cat>
            <c:strRef>
              <c:f>Auxiliar!$S$36:$U$36</c:f>
              <c:strCache>
                <c:ptCount val="3"/>
                <c:pt idx="0">
                  <c:v>Desejável</c:v>
                </c:pt>
                <c:pt idx="1">
                  <c:v>Obrigatório</c:v>
                </c:pt>
                <c:pt idx="2">
                  <c:v>Crítico</c:v>
                </c:pt>
              </c:strCache>
            </c:strRef>
          </c:cat>
          <c:val>
            <c:numRef>
              <c:f>Auxiliar!$S$40:$U$40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7074176"/>
        <c:axId val="97084160"/>
      </c:barChart>
      <c:catAx>
        <c:axId val="97074176"/>
        <c:scaling>
          <c:orientation val="minMax"/>
        </c:scaling>
        <c:delete val="0"/>
        <c:axPos val="b"/>
        <c:majorTickMark val="out"/>
        <c:minorTickMark val="none"/>
        <c:tickLblPos val="nextTo"/>
        <c:crossAx val="97084160"/>
        <c:crosses val="autoZero"/>
        <c:auto val="1"/>
        <c:lblAlgn val="ctr"/>
        <c:lblOffset val="100"/>
        <c:noMultiLvlLbl val="0"/>
      </c:catAx>
      <c:valAx>
        <c:axId val="97084160"/>
        <c:scaling>
          <c:orientation val="minMax"/>
        </c:scaling>
        <c:delete val="0"/>
        <c:axPos val="l"/>
        <c:numFmt formatCode="0%" sourceLinked="1"/>
        <c:majorTickMark val="out"/>
        <c:minorTickMark val="none"/>
        <c:tickLblPos val="nextTo"/>
        <c:crossAx val="9707417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cat>
            <c:strRef>
              <c:f>Auxiliar!$S$44:$U$44</c:f>
              <c:strCache>
                <c:ptCount val="3"/>
                <c:pt idx="0">
                  <c:v>Desejável</c:v>
                </c:pt>
                <c:pt idx="1">
                  <c:v>Obrigatório</c:v>
                </c:pt>
                <c:pt idx="2">
                  <c:v>Crítico</c:v>
                </c:pt>
              </c:strCache>
            </c:strRef>
          </c:cat>
          <c:val>
            <c:numRef>
              <c:f>Auxiliar!$S$45:$U$45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cat>
            <c:strRef>
              <c:f>Auxiliar!$S$44:$U$44</c:f>
              <c:strCache>
                <c:ptCount val="3"/>
                <c:pt idx="0">
                  <c:v>Desejável</c:v>
                </c:pt>
                <c:pt idx="1">
                  <c:v>Obrigatório</c:v>
                </c:pt>
                <c:pt idx="2">
                  <c:v>Crítico</c:v>
                </c:pt>
              </c:strCache>
            </c:strRef>
          </c:cat>
          <c:val>
            <c:numRef>
              <c:f>Auxiliar!$S$46:$U$46</c:f>
              <c:numCache>
                <c:formatCode>General</c:formatCode>
                <c:ptCount val="3"/>
                <c:pt idx="0">
                  <c:v>0</c:v>
                </c:pt>
                <c:pt idx="1">
                  <c:v>0</c:v>
                </c:pt>
                <c:pt idx="2">
                  <c:v>0</c:v>
                </c:pt>
              </c:numCache>
            </c:numRef>
          </c:val>
        </c:ser>
        <c:ser>
          <c:idx val="2"/>
          <c:order val="2"/>
          <c:tx>
            <c:strRef>
              <c:f>Auxiliar!$B$47</c:f>
              <c:strCache>
                <c:ptCount val="1"/>
                <c:pt idx="0">
                  <c:v>Atende Parcialmente</c:v>
                </c:pt>
              </c:strCache>
            </c:strRef>
          </c:tx>
          <c:spPr>
            <a:solidFill>
              <a:schemeClr val="accent6"/>
            </a:solidFill>
          </c:spPr>
          <c:invertIfNegative val="0"/>
          <c:cat>
            <c:strRef>
              <c:f>Auxiliar!$S$44:$U$44</c:f>
              <c:strCache>
                <c:ptCount val="3"/>
                <c:pt idx="0">
                  <c:v>Desejável</c:v>
                </c:pt>
                <c:pt idx="1">
                  <c:v>Obrigatório</c:v>
                </c:pt>
                <c:pt idx="2">
                  <c:v>Crítico</c:v>
                </c:pt>
              </c:strCache>
            </c:strRef>
          </c:cat>
          <c:val>
            <c:numRef>
              <c:f>Auxiliar!$S$47:$U$47</c:f>
              <c:numCache>
                <c:formatCode>General</c:formatCode>
                <c:ptCount val="3"/>
                <c:pt idx="0">
                  <c:v>0</c:v>
                </c:pt>
                <c:pt idx="1">
                  <c:v>0</c:v>
                </c:pt>
                <c:pt idx="2">
                  <c:v>0</c:v>
                </c:pt>
              </c:numCache>
            </c:numRef>
          </c:val>
        </c:ser>
        <c:ser>
          <c:idx val="3"/>
          <c:order val="3"/>
          <c:tx>
            <c:strRef>
              <c:f>Auxiliar!$B$48</c:f>
              <c:strCache>
                <c:ptCount val="1"/>
                <c:pt idx="0">
                  <c:v>Não Atende</c:v>
                </c:pt>
              </c:strCache>
            </c:strRef>
          </c:tx>
          <c:spPr>
            <a:solidFill>
              <a:schemeClr val="accent2"/>
            </a:solidFill>
          </c:spPr>
          <c:invertIfNegative val="0"/>
          <c:cat>
            <c:strRef>
              <c:f>Auxiliar!$S$44:$U$44</c:f>
              <c:strCache>
                <c:ptCount val="3"/>
                <c:pt idx="0">
                  <c:v>Desejável</c:v>
                </c:pt>
                <c:pt idx="1">
                  <c:v>Obrigatório</c:v>
                </c:pt>
                <c:pt idx="2">
                  <c:v>Crítico</c:v>
                </c:pt>
              </c:strCache>
            </c:strRef>
          </c:cat>
          <c:val>
            <c:numRef>
              <c:f>Auxiliar!$S$48:$U$48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7129600"/>
        <c:axId val="97131136"/>
      </c:barChart>
      <c:catAx>
        <c:axId val="97129600"/>
        <c:scaling>
          <c:orientation val="minMax"/>
        </c:scaling>
        <c:delete val="0"/>
        <c:axPos val="b"/>
        <c:majorTickMark val="out"/>
        <c:minorTickMark val="none"/>
        <c:tickLblPos val="nextTo"/>
        <c:crossAx val="97131136"/>
        <c:crosses val="autoZero"/>
        <c:auto val="1"/>
        <c:lblAlgn val="ctr"/>
        <c:lblOffset val="100"/>
        <c:noMultiLvlLbl val="0"/>
      </c:catAx>
      <c:valAx>
        <c:axId val="97131136"/>
        <c:scaling>
          <c:orientation val="minMax"/>
        </c:scaling>
        <c:delete val="0"/>
        <c:axPos val="l"/>
        <c:numFmt formatCode="0%" sourceLinked="1"/>
        <c:majorTickMark val="out"/>
        <c:minorTickMark val="none"/>
        <c:tickLblPos val="nextTo"/>
        <c:crossAx val="9712960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cat>
            <c:strRef>
              <c:f>Auxiliar!$S$52:$U$52</c:f>
              <c:strCache>
                <c:ptCount val="3"/>
                <c:pt idx="0">
                  <c:v>Desejável</c:v>
                </c:pt>
                <c:pt idx="1">
                  <c:v>Obrigatório</c:v>
                </c:pt>
                <c:pt idx="2">
                  <c:v>Crítico</c:v>
                </c:pt>
              </c:strCache>
            </c:strRef>
          </c:cat>
          <c:val>
            <c:numRef>
              <c:f>Auxiliar!$S$53:$U$53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cat>
            <c:strRef>
              <c:f>Auxiliar!$S$52:$U$52</c:f>
              <c:strCache>
                <c:ptCount val="3"/>
                <c:pt idx="0">
                  <c:v>Desejável</c:v>
                </c:pt>
                <c:pt idx="1">
                  <c:v>Obrigatório</c:v>
                </c:pt>
                <c:pt idx="2">
                  <c:v>Crítico</c:v>
                </c:pt>
              </c:strCache>
            </c:strRef>
          </c:cat>
          <c:val>
            <c:numRef>
              <c:f>Auxiliar!$S$54:$U$54</c:f>
              <c:numCache>
                <c:formatCode>General</c:formatCode>
                <c:ptCount val="3"/>
                <c:pt idx="0">
                  <c:v>0</c:v>
                </c:pt>
                <c:pt idx="1">
                  <c:v>0</c:v>
                </c:pt>
                <c:pt idx="2">
                  <c:v>0</c:v>
                </c:pt>
              </c:numCache>
            </c:numRef>
          </c:val>
        </c:ser>
        <c:ser>
          <c:idx val="2"/>
          <c:order val="2"/>
          <c:tx>
            <c:strRef>
              <c:f>Auxiliar!$B$55</c:f>
              <c:strCache>
                <c:ptCount val="1"/>
                <c:pt idx="0">
                  <c:v>Atende Parcialmente</c:v>
                </c:pt>
              </c:strCache>
            </c:strRef>
          </c:tx>
          <c:spPr>
            <a:solidFill>
              <a:schemeClr val="accent6"/>
            </a:solidFill>
          </c:spPr>
          <c:invertIfNegative val="0"/>
          <c:cat>
            <c:strRef>
              <c:f>Auxiliar!$S$52:$U$52</c:f>
              <c:strCache>
                <c:ptCount val="3"/>
                <c:pt idx="0">
                  <c:v>Desejável</c:v>
                </c:pt>
                <c:pt idx="1">
                  <c:v>Obrigatório</c:v>
                </c:pt>
                <c:pt idx="2">
                  <c:v>Crítico</c:v>
                </c:pt>
              </c:strCache>
            </c:strRef>
          </c:cat>
          <c:val>
            <c:numRef>
              <c:f>Auxiliar!$S$55:$U$55</c:f>
              <c:numCache>
                <c:formatCode>General</c:formatCode>
                <c:ptCount val="3"/>
                <c:pt idx="0">
                  <c:v>0</c:v>
                </c:pt>
                <c:pt idx="1">
                  <c:v>0</c:v>
                </c:pt>
                <c:pt idx="2">
                  <c:v>0</c:v>
                </c:pt>
              </c:numCache>
            </c:numRef>
          </c:val>
        </c:ser>
        <c:ser>
          <c:idx val="3"/>
          <c:order val="3"/>
          <c:tx>
            <c:strRef>
              <c:f>Auxiliar!$B$56</c:f>
              <c:strCache>
                <c:ptCount val="1"/>
                <c:pt idx="0">
                  <c:v>Não Atende</c:v>
                </c:pt>
              </c:strCache>
            </c:strRef>
          </c:tx>
          <c:spPr>
            <a:solidFill>
              <a:schemeClr val="accent2"/>
            </a:solidFill>
          </c:spPr>
          <c:invertIfNegative val="0"/>
          <c:cat>
            <c:strRef>
              <c:f>Auxiliar!$S$52:$U$52</c:f>
              <c:strCache>
                <c:ptCount val="3"/>
                <c:pt idx="0">
                  <c:v>Desejável</c:v>
                </c:pt>
                <c:pt idx="1">
                  <c:v>Obrigatório</c:v>
                </c:pt>
                <c:pt idx="2">
                  <c:v>Crítico</c:v>
                </c:pt>
              </c:strCache>
            </c:strRef>
          </c:cat>
          <c:val>
            <c:numRef>
              <c:f>Auxiliar!$S$56:$U$56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7164288"/>
        <c:axId val="97198848"/>
      </c:barChart>
      <c:catAx>
        <c:axId val="97164288"/>
        <c:scaling>
          <c:orientation val="minMax"/>
        </c:scaling>
        <c:delete val="0"/>
        <c:axPos val="b"/>
        <c:majorTickMark val="out"/>
        <c:minorTickMark val="none"/>
        <c:tickLblPos val="nextTo"/>
        <c:crossAx val="97198848"/>
        <c:crosses val="autoZero"/>
        <c:auto val="1"/>
        <c:lblAlgn val="ctr"/>
        <c:lblOffset val="100"/>
        <c:noMultiLvlLbl val="0"/>
      </c:catAx>
      <c:valAx>
        <c:axId val="97198848"/>
        <c:scaling>
          <c:orientation val="minMax"/>
        </c:scaling>
        <c:delete val="0"/>
        <c:axPos val="l"/>
        <c:numFmt formatCode="0%" sourceLinked="1"/>
        <c:majorTickMark val="out"/>
        <c:minorTickMark val="none"/>
        <c:tickLblPos val="nextTo"/>
        <c:crossAx val="9716428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cat>
            <c:strRef>
              <c:f>Auxiliar!$W$12:$Y$12</c:f>
              <c:strCache>
                <c:ptCount val="3"/>
                <c:pt idx="0">
                  <c:v>Desejável</c:v>
                </c:pt>
                <c:pt idx="1">
                  <c:v>Obrigatório</c:v>
                </c:pt>
                <c:pt idx="2">
                  <c:v>Crítico</c:v>
                </c:pt>
              </c:strCache>
            </c:strRef>
          </c:cat>
          <c:val>
            <c:numRef>
              <c:f>Auxiliar!$W$13:$Y$13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cat>
            <c:strRef>
              <c:f>Auxiliar!$W$12:$Y$12</c:f>
              <c:strCache>
                <c:ptCount val="3"/>
                <c:pt idx="0">
                  <c:v>Desejável</c:v>
                </c:pt>
                <c:pt idx="1">
                  <c:v>Obrigatório</c:v>
                </c:pt>
                <c:pt idx="2">
                  <c:v>Crítico</c:v>
                </c:pt>
              </c:strCache>
            </c:strRef>
          </c:cat>
          <c:val>
            <c:numRef>
              <c:f>Auxiliar!$W$14:$Y$14</c:f>
              <c:numCache>
                <c:formatCode>General</c:formatCode>
                <c:ptCount val="3"/>
                <c:pt idx="0">
                  <c:v>0</c:v>
                </c:pt>
                <c:pt idx="1">
                  <c:v>0</c:v>
                </c:pt>
                <c:pt idx="2">
                  <c:v>0</c:v>
                </c:pt>
              </c:numCache>
            </c:numRef>
          </c:val>
        </c:ser>
        <c:ser>
          <c:idx val="2"/>
          <c:order val="2"/>
          <c:tx>
            <c:strRef>
              <c:f>Auxiliar!$B$15</c:f>
              <c:strCache>
                <c:ptCount val="1"/>
                <c:pt idx="0">
                  <c:v>Atende Parcialmente</c:v>
                </c:pt>
              </c:strCache>
            </c:strRef>
          </c:tx>
          <c:spPr>
            <a:solidFill>
              <a:schemeClr val="accent6"/>
            </a:solidFill>
          </c:spPr>
          <c:invertIfNegative val="0"/>
          <c:cat>
            <c:strRef>
              <c:f>Auxiliar!$W$12:$Y$12</c:f>
              <c:strCache>
                <c:ptCount val="3"/>
                <c:pt idx="0">
                  <c:v>Desejável</c:v>
                </c:pt>
                <c:pt idx="1">
                  <c:v>Obrigatório</c:v>
                </c:pt>
                <c:pt idx="2">
                  <c:v>Crítico</c:v>
                </c:pt>
              </c:strCache>
            </c:strRef>
          </c:cat>
          <c:val>
            <c:numRef>
              <c:f>Auxiliar!$W$15:$Y$15</c:f>
              <c:numCache>
                <c:formatCode>General</c:formatCode>
                <c:ptCount val="3"/>
                <c:pt idx="0">
                  <c:v>0</c:v>
                </c:pt>
                <c:pt idx="1">
                  <c:v>0</c:v>
                </c:pt>
                <c:pt idx="2">
                  <c:v>0</c:v>
                </c:pt>
              </c:numCache>
            </c:numRef>
          </c:val>
        </c:ser>
        <c:ser>
          <c:idx val="3"/>
          <c:order val="3"/>
          <c:tx>
            <c:strRef>
              <c:f>Auxiliar!$B$16</c:f>
              <c:strCache>
                <c:ptCount val="1"/>
                <c:pt idx="0">
                  <c:v>Não Atende</c:v>
                </c:pt>
              </c:strCache>
            </c:strRef>
          </c:tx>
          <c:spPr>
            <a:solidFill>
              <a:schemeClr val="accent2"/>
            </a:solidFill>
          </c:spPr>
          <c:invertIfNegative val="0"/>
          <c:cat>
            <c:strRef>
              <c:f>Auxiliar!$W$12:$Y$12</c:f>
              <c:strCache>
                <c:ptCount val="3"/>
                <c:pt idx="0">
                  <c:v>Desejável</c:v>
                </c:pt>
                <c:pt idx="1">
                  <c:v>Obrigatório</c:v>
                </c:pt>
                <c:pt idx="2">
                  <c:v>Crítico</c:v>
                </c:pt>
              </c:strCache>
            </c:strRef>
          </c:cat>
          <c:val>
            <c:numRef>
              <c:f>Auxiliar!$W$16:$Y$16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7232000"/>
        <c:axId val="97233536"/>
      </c:barChart>
      <c:catAx>
        <c:axId val="97232000"/>
        <c:scaling>
          <c:orientation val="minMax"/>
        </c:scaling>
        <c:delete val="0"/>
        <c:axPos val="b"/>
        <c:majorTickMark val="out"/>
        <c:minorTickMark val="none"/>
        <c:tickLblPos val="nextTo"/>
        <c:crossAx val="97233536"/>
        <c:crosses val="autoZero"/>
        <c:auto val="1"/>
        <c:lblAlgn val="ctr"/>
        <c:lblOffset val="100"/>
        <c:noMultiLvlLbl val="0"/>
      </c:catAx>
      <c:valAx>
        <c:axId val="97233536"/>
        <c:scaling>
          <c:orientation val="minMax"/>
        </c:scaling>
        <c:delete val="0"/>
        <c:axPos val="l"/>
        <c:numFmt formatCode="0%" sourceLinked="1"/>
        <c:majorTickMark val="out"/>
        <c:minorTickMark val="none"/>
        <c:tickLblPos val="nextTo"/>
        <c:crossAx val="9723200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cat>
            <c:strRef>
              <c:f>Auxiliar!$W$20:$Y$20</c:f>
              <c:strCache>
                <c:ptCount val="3"/>
                <c:pt idx="0">
                  <c:v>Desejável</c:v>
                </c:pt>
                <c:pt idx="1">
                  <c:v>Obrigatório</c:v>
                </c:pt>
                <c:pt idx="2">
                  <c:v>Crítico</c:v>
                </c:pt>
              </c:strCache>
            </c:strRef>
          </c:cat>
          <c:val>
            <c:numRef>
              <c:f>Auxiliar!$W$21:$Y$21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cat>
            <c:strRef>
              <c:f>Auxiliar!$W$20:$Y$20</c:f>
              <c:strCache>
                <c:ptCount val="3"/>
                <c:pt idx="0">
                  <c:v>Desejável</c:v>
                </c:pt>
                <c:pt idx="1">
                  <c:v>Obrigatório</c:v>
                </c:pt>
                <c:pt idx="2">
                  <c:v>Crítico</c:v>
                </c:pt>
              </c:strCache>
            </c:strRef>
          </c:cat>
          <c:val>
            <c:numRef>
              <c:f>Auxiliar!$W$22:$Y$22</c:f>
              <c:numCache>
                <c:formatCode>General</c:formatCode>
                <c:ptCount val="3"/>
                <c:pt idx="0">
                  <c:v>0</c:v>
                </c:pt>
                <c:pt idx="1">
                  <c:v>0</c:v>
                </c:pt>
                <c:pt idx="2">
                  <c:v>0</c:v>
                </c:pt>
              </c:numCache>
            </c:numRef>
          </c:val>
        </c:ser>
        <c:ser>
          <c:idx val="2"/>
          <c:order val="2"/>
          <c:tx>
            <c:strRef>
              <c:f>Auxiliar!$B$23</c:f>
              <c:strCache>
                <c:ptCount val="1"/>
                <c:pt idx="0">
                  <c:v>Atende Parcialmente</c:v>
                </c:pt>
              </c:strCache>
            </c:strRef>
          </c:tx>
          <c:spPr>
            <a:solidFill>
              <a:schemeClr val="accent6"/>
            </a:solidFill>
          </c:spPr>
          <c:invertIfNegative val="0"/>
          <c:cat>
            <c:strRef>
              <c:f>Auxiliar!$W$20:$Y$20</c:f>
              <c:strCache>
                <c:ptCount val="3"/>
                <c:pt idx="0">
                  <c:v>Desejável</c:v>
                </c:pt>
                <c:pt idx="1">
                  <c:v>Obrigatório</c:v>
                </c:pt>
                <c:pt idx="2">
                  <c:v>Crítico</c:v>
                </c:pt>
              </c:strCache>
            </c:strRef>
          </c:cat>
          <c:val>
            <c:numRef>
              <c:f>Auxiliar!$W$23:$Y$23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cat>
            <c:strRef>
              <c:f>Auxiliar!$W$20:$Y$20</c:f>
              <c:strCache>
                <c:ptCount val="3"/>
                <c:pt idx="0">
                  <c:v>Desejável</c:v>
                </c:pt>
                <c:pt idx="1">
                  <c:v>Obrigatório</c:v>
                </c:pt>
                <c:pt idx="2">
                  <c:v>Crítico</c:v>
                </c:pt>
              </c:strCache>
            </c:strRef>
          </c:cat>
          <c:val>
            <c:numRef>
              <c:f>Auxiliar!$W$24:$Y$24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7496064"/>
        <c:axId val="97506048"/>
      </c:barChart>
      <c:catAx>
        <c:axId val="97496064"/>
        <c:scaling>
          <c:orientation val="minMax"/>
        </c:scaling>
        <c:delete val="0"/>
        <c:axPos val="b"/>
        <c:majorTickMark val="out"/>
        <c:minorTickMark val="none"/>
        <c:tickLblPos val="nextTo"/>
        <c:crossAx val="97506048"/>
        <c:crosses val="autoZero"/>
        <c:auto val="1"/>
        <c:lblAlgn val="ctr"/>
        <c:lblOffset val="100"/>
        <c:noMultiLvlLbl val="0"/>
      </c:catAx>
      <c:valAx>
        <c:axId val="97506048"/>
        <c:scaling>
          <c:orientation val="minMax"/>
        </c:scaling>
        <c:delete val="0"/>
        <c:axPos val="l"/>
        <c:numFmt formatCode="0%" sourceLinked="1"/>
        <c:majorTickMark val="out"/>
        <c:minorTickMark val="none"/>
        <c:tickLblPos val="nextTo"/>
        <c:crossAx val="9749606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cat>
            <c:strRef>
              <c:f>Auxiliar!$W$28:$Y$28</c:f>
              <c:strCache>
                <c:ptCount val="3"/>
                <c:pt idx="0">
                  <c:v>Desejável</c:v>
                </c:pt>
                <c:pt idx="1">
                  <c:v>Obrigatório</c:v>
                </c:pt>
                <c:pt idx="2">
                  <c:v>Crítico</c:v>
                </c:pt>
              </c:strCache>
            </c:strRef>
          </c:cat>
          <c:val>
            <c:numRef>
              <c:f>Auxiliar!$W$29:$Y$29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cat>
            <c:strRef>
              <c:f>Auxiliar!$W$28:$Y$28</c:f>
              <c:strCache>
                <c:ptCount val="3"/>
                <c:pt idx="0">
                  <c:v>Desejável</c:v>
                </c:pt>
                <c:pt idx="1">
                  <c:v>Obrigatório</c:v>
                </c:pt>
                <c:pt idx="2">
                  <c:v>Crítico</c:v>
                </c:pt>
              </c:strCache>
            </c:strRef>
          </c:cat>
          <c:val>
            <c:numRef>
              <c:f>Auxiliar!$W$30:$Y$30</c:f>
              <c:numCache>
                <c:formatCode>General</c:formatCode>
                <c:ptCount val="3"/>
                <c:pt idx="0">
                  <c:v>0</c:v>
                </c:pt>
                <c:pt idx="1">
                  <c:v>0</c:v>
                </c:pt>
                <c:pt idx="2">
                  <c:v>0</c:v>
                </c:pt>
              </c:numCache>
            </c:numRef>
          </c:val>
        </c:ser>
        <c:ser>
          <c:idx val="2"/>
          <c:order val="2"/>
          <c:tx>
            <c:strRef>
              <c:f>Auxiliar!$B$31</c:f>
              <c:strCache>
                <c:ptCount val="1"/>
                <c:pt idx="0">
                  <c:v>Atende Parcialmente</c:v>
                </c:pt>
              </c:strCache>
            </c:strRef>
          </c:tx>
          <c:spPr>
            <a:solidFill>
              <a:schemeClr val="accent6"/>
            </a:solidFill>
          </c:spPr>
          <c:invertIfNegative val="0"/>
          <c:cat>
            <c:strRef>
              <c:f>Auxiliar!$W$28:$Y$28</c:f>
              <c:strCache>
                <c:ptCount val="3"/>
                <c:pt idx="0">
                  <c:v>Desejável</c:v>
                </c:pt>
                <c:pt idx="1">
                  <c:v>Obrigatório</c:v>
                </c:pt>
                <c:pt idx="2">
                  <c:v>Crítico</c:v>
                </c:pt>
              </c:strCache>
            </c:strRef>
          </c:cat>
          <c:val>
            <c:numRef>
              <c:f>Auxiliar!$W$31:$Y$31</c:f>
              <c:numCache>
                <c:formatCode>General</c:formatCode>
                <c:ptCount val="3"/>
                <c:pt idx="0">
                  <c:v>0</c:v>
                </c:pt>
                <c:pt idx="1">
                  <c:v>0</c:v>
                </c:pt>
                <c:pt idx="2">
                  <c:v>0</c:v>
                </c:pt>
              </c:numCache>
            </c:numRef>
          </c:val>
        </c:ser>
        <c:ser>
          <c:idx val="3"/>
          <c:order val="3"/>
          <c:tx>
            <c:strRef>
              <c:f>Auxiliar!$B$32</c:f>
              <c:strCache>
                <c:ptCount val="1"/>
                <c:pt idx="0">
                  <c:v>Não Atende</c:v>
                </c:pt>
              </c:strCache>
            </c:strRef>
          </c:tx>
          <c:spPr>
            <a:solidFill>
              <a:schemeClr val="accent2"/>
            </a:solidFill>
          </c:spPr>
          <c:invertIfNegative val="0"/>
          <c:cat>
            <c:strRef>
              <c:f>Auxiliar!$W$28:$Y$28</c:f>
              <c:strCache>
                <c:ptCount val="3"/>
                <c:pt idx="0">
                  <c:v>Desejável</c:v>
                </c:pt>
                <c:pt idx="1">
                  <c:v>Obrigatório</c:v>
                </c:pt>
                <c:pt idx="2">
                  <c:v>Crítico</c:v>
                </c:pt>
              </c:strCache>
            </c:strRef>
          </c:cat>
          <c:val>
            <c:numRef>
              <c:f>Auxiliar!$W$32:$Y$32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7555584"/>
        <c:axId val="97557120"/>
      </c:barChart>
      <c:catAx>
        <c:axId val="97555584"/>
        <c:scaling>
          <c:orientation val="minMax"/>
        </c:scaling>
        <c:delete val="0"/>
        <c:axPos val="b"/>
        <c:majorTickMark val="out"/>
        <c:minorTickMark val="none"/>
        <c:tickLblPos val="nextTo"/>
        <c:crossAx val="97557120"/>
        <c:crosses val="autoZero"/>
        <c:auto val="1"/>
        <c:lblAlgn val="ctr"/>
        <c:lblOffset val="100"/>
        <c:noMultiLvlLbl val="0"/>
      </c:catAx>
      <c:valAx>
        <c:axId val="97557120"/>
        <c:scaling>
          <c:orientation val="minMax"/>
        </c:scaling>
        <c:delete val="0"/>
        <c:axPos val="l"/>
        <c:numFmt formatCode="0%" sourceLinked="1"/>
        <c:majorTickMark val="out"/>
        <c:minorTickMark val="none"/>
        <c:tickLblPos val="nextTo"/>
        <c:crossAx val="97555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cat>
            <c:strRef>
              <c:f>Auxiliar!$W$36:$Y$36</c:f>
              <c:strCache>
                <c:ptCount val="3"/>
                <c:pt idx="0">
                  <c:v>Desejável</c:v>
                </c:pt>
                <c:pt idx="1">
                  <c:v>Obrigatório</c:v>
                </c:pt>
                <c:pt idx="2">
                  <c:v>Crítico</c:v>
                </c:pt>
              </c:strCache>
            </c:strRef>
          </c:cat>
          <c:val>
            <c:numRef>
              <c:f>Auxiliar!$W$37:$Y$37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cat>
            <c:strRef>
              <c:f>Auxiliar!$W$36:$Y$36</c:f>
              <c:strCache>
                <c:ptCount val="3"/>
                <c:pt idx="0">
                  <c:v>Desejável</c:v>
                </c:pt>
                <c:pt idx="1">
                  <c:v>Obrigatório</c:v>
                </c:pt>
                <c:pt idx="2">
                  <c:v>Crítico</c:v>
                </c:pt>
              </c:strCache>
            </c:strRef>
          </c:cat>
          <c:val>
            <c:numRef>
              <c:f>Auxiliar!$W$38:$Y$38</c:f>
              <c:numCache>
                <c:formatCode>General</c:formatCode>
                <c:ptCount val="3"/>
                <c:pt idx="0">
                  <c:v>0</c:v>
                </c:pt>
                <c:pt idx="1">
                  <c:v>0</c:v>
                </c:pt>
                <c:pt idx="2">
                  <c:v>0</c:v>
                </c:pt>
              </c:numCache>
            </c:numRef>
          </c:val>
        </c:ser>
        <c:ser>
          <c:idx val="2"/>
          <c:order val="2"/>
          <c:tx>
            <c:strRef>
              <c:f>Auxiliar!$B$39</c:f>
              <c:strCache>
                <c:ptCount val="1"/>
                <c:pt idx="0">
                  <c:v>Atende Parcialmente</c:v>
                </c:pt>
              </c:strCache>
            </c:strRef>
          </c:tx>
          <c:spPr>
            <a:solidFill>
              <a:schemeClr val="accent6"/>
            </a:solidFill>
          </c:spPr>
          <c:invertIfNegative val="0"/>
          <c:cat>
            <c:strRef>
              <c:f>Auxiliar!$W$36:$Y$36</c:f>
              <c:strCache>
                <c:ptCount val="3"/>
                <c:pt idx="0">
                  <c:v>Desejável</c:v>
                </c:pt>
                <c:pt idx="1">
                  <c:v>Obrigatório</c:v>
                </c:pt>
                <c:pt idx="2">
                  <c:v>Crítico</c:v>
                </c:pt>
              </c:strCache>
            </c:strRef>
          </c:cat>
          <c:val>
            <c:numRef>
              <c:f>Auxiliar!$W$39:$Y$39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cat>
            <c:strRef>
              <c:f>Auxiliar!$W$36:$Y$36</c:f>
              <c:strCache>
                <c:ptCount val="3"/>
                <c:pt idx="0">
                  <c:v>Desejável</c:v>
                </c:pt>
                <c:pt idx="1">
                  <c:v>Obrigatório</c:v>
                </c:pt>
                <c:pt idx="2">
                  <c:v>Crítico</c:v>
                </c:pt>
              </c:strCache>
            </c:strRef>
          </c:cat>
          <c:val>
            <c:numRef>
              <c:f>Auxiliar!$W$40:$Y$40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97602560"/>
        <c:axId val="97616640"/>
      </c:barChart>
      <c:catAx>
        <c:axId val="97602560"/>
        <c:scaling>
          <c:orientation val="minMax"/>
        </c:scaling>
        <c:delete val="0"/>
        <c:axPos val="b"/>
        <c:majorTickMark val="out"/>
        <c:minorTickMark val="none"/>
        <c:tickLblPos val="nextTo"/>
        <c:crossAx val="97616640"/>
        <c:crosses val="autoZero"/>
        <c:auto val="1"/>
        <c:lblAlgn val="ctr"/>
        <c:lblOffset val="100"/>
        <c:noMultiLvlLbl val="0"/>
      </c:catAx>
      <c:valAx>
        <c:axId val="97616640"/>
        <c:scaling>
          <c:orientation val="minMax"/>
        </c:scaling>
        <c:delete val="0"/>
        <c:axPos val="l"/>
        <c:numFmt formatCode="0%" sourceLinked="1"/>
        <c:majorTickMark val="out"/>
        <c:minorTickMark val="none"/>
        <c:tickLblPos val="nextTo"/>
        <c:crossAx val="9760256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cat>
            <c:strRef>
              <c:f>Auxiliar!$W$44:$Y$44</c:f>
              <c:strCache>
                <c:ptCount val="3"/>
                <c:pt idx="0">
                  <c:v>Desejável</c:v>
                </c:pt>
                <c:pt idx="1">
                  <c:v>Obrigatório</c:v>
                </c:pt>
                <c:pt idx="2">
                  <c:v>Crítico</c:v>
                </c:pt>
              </c:strCache>
            </c:strRef>
          </c:cat>
          <c:val>
            <c:numRef>
              <c:f>Auxiliar!$W$45:$Y$45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cat>
            <c:strRef>
              <c:f>Auxiliar!$W$44:$Y$44</c:f>
              <c:strCache>
                <c:ptCount val="3"/>
                <c:pt idx="0">
                  <c:v>Desejável</c:v>
                </c:pt>
                <c:pt idx="1">
                  <c:v>Obrigatório</c:v>
                </c:pt>
                <c:pt idx="2">
                  <c:v>Crítico</c:v>
                </c:pt>
              </c:strCache>
            </c:strRef>
          </c:cat>
          <c:val>
            <c:numRef>
              <c:f>Auxiliar!$W$46:$Y$46</c:f>
              <c:numCache>
                <c:formatCode>General</c:formatCode>
                <c:ptCount val="3"/>
                <c:pt idx="0">
                  <c:v>0</c:v>
                </c:pt>
                <c:pt idx="1">
                  <c:v>0</c:v>
                </c:pt>
                <c:pt idx="2">
                  <c:v>0</c:v>
                </c:pt>
              </c:numCache>
            </c:numRef>
          </c:val>
        </c:ser>
        <c:ser>
          <c:idx val="2"/>
          <c:order val="2"/>
          <c:tx>
            <c:strRef>
              <c:f>Auxiliar!$B$47</c:f>
              <c:strCache>
                <c:ptCount val="1"/>
                <c:pt idx="0">
                  <c:v>Atende Parcialmente</c:v>
                </c:pt>
              </c:strCache>
            </c:strRef>
          </c:tx>
          <c:spPr>
            <a:solidFill>
              <a:schemeClr val="accent6"/>
            </a:solidFill>
          </c:spPr>
          <c:invertIfNegative val="0"/>
          <c:cat>
            <c:strRef>
              <c:f>Auxiliar!$W$44:$Y$44</c:f>
              <c:strCache>
                <c:ptCount val="3"/>
                <c:pt idx="0">
                  <c:v>Desejável</c:v>
                </c:pt>
                <c:pt idx="1">
                  <c:v>Obrigatório</c:v>
                </c:pt>
                <c:pt idx="2">
                  <c:v>Crítico</c:v>
                </c:pt>
              </c:strCache>
            </c:strRef>
          </c:cat>
          <c:val>
            <c:numRef>
              <c:f>Auxiliar!$W$47:$Y$47</c:f>
              <c:numCache>
                <c:formatCode>General</c:formatCode>
                <c:ptCount val="3"/>
                <c:pt idx="0">
                  <c:v>0</c:v>
                </c:pt>
                <c:pt idx="1">
                  <c:v>0</c:v>
                </c:pt>
                <c:pt idx="2">
                  <c:v>0</c:v>
                </c:pt>
              </c:numCache>
            </c:numRef>
          </c:val>
        </c:ser>
        <c:ser>
          <c:idx val="3"/>
          <c:order val="3"/>
          <c:tx>
            <c:strRef>
              <c:f>Auxiliar!$B$48</c:f>
              <c:strCache>
                <c:ptCount val="1"/>
                <c:pt idx="0">
                  <c:v>Não Atende</c:v>
                </c:pt>
              </c:strCache>
            </c:strRef>
          </c:tx>
          <c:spPr>
            <a:solidFill>
              <a:schemeClr val="accent2"/>
            </a:solidFill>
          </c:spPr>
          <c:invertIfNegative val="0"/>
          <c:cat>
            <c:strRef>
              <c:f>Auxiliar!$W$44:$Y$44</c:f>
              <c:strCache>
                <c:ptCount val="3"/>
                <c:pt idx="0">
                  <c:v>Desejável</c:v>
                </c:pt>
                <c:pt idx="1">
                  <c:v>Obrigatório</c:v>
                </c:pt>
                <c:pt idx="2">
                  <c:v>Crítico</c:v>
                </c:pt>
              </c:strCache>
            </c:strRef>
          </c:cat>
          <c:val>
            <c:numRef>
              <c:f>Auxiliar!$W$48:$Y$48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0573056"/>
        <c:axId val="110574592"/>
      </c:barChart>
      <c:catAx>
        <c:axId val="110573056"/>
        <c:scaling>
          <c:orientation val="minMax"/>
        </c:scaling>
        <c:delete val="0"/>
        <c:axPos val="b"/>
        <c:majorTickMark val="out"/>
        <c:minorTickMark val="none"/>
        <c:tickLblPos val="nextTo"/>
        <c:crossAx val="110574592"/>
        <c:crosses val="autoZero"/>
        <c:auto val="1"/>
        <c:lblAlgn val="ctr"/>
        <c:lblOffset val="100"/>
        <c:noMultiLvlLbl val="0"/>
      </c:catAx>
      <c:valAx>
        <c:axId val="110574592"/>
        <c:scaling>
          <c:orientation val="minMax"/>
        </c:scaling>
        <c:delete val="0"/>
        <c:axPos val="l"/>
        <c:numFmt formatCode="0%" sourceLinked="1"/>
        <c:majorTickMark val="out"/>
        <c:minorTickMark val="none"/>
        <c:tickLblPos val="nextTo"/>
        <c:crossAx val="11057305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cat>
            <c:strRef>
              <c:f>Auxiliar!$W$52:$Y$52</c:f>
              <c:strCache>
                <c:ptCount val="3"/>
                <c:pt idx="0">
                  <c:v>Desejável</c:v>
                </c:pt>
                <c:pt idx="1">
                  <c:v>Obrigatório</c:v>
                </c:pt>
                <c:pt idx="2">
                  <c:v>Crítico</c:v>
                </c:pt>
              </c:strCache>
            </c:strRef>
          </c:cat>
          <c:val>
            <c:numRef>
              <c:f>Auxiliar!$W$53:$Y$53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cat>
            <c:strRef>
              <c:f>Auxiliar!$W$52:$Y$52</c:f>
              <c:strCache>
                <c:ptCount val="3"/>
                <c:pt idx="0">
                  <c:v>Desejável</c:v>
                </c:pt>
                <c:pt idx="1">
                  <c:v>Obrigatório</c:v>
                </c:pt>
                <c:pt idx="2">
                  <c:v>Crítico</c:v>
                </c:pt>
              </c:strCache>
            </c:strRef>
          </c:cat>
          <c:val>
            <c:numRef>
              <c:f>Auxiliar!$W$54:$Y$54</c:f>
              <c:numCache>
                <c:formatCode>General</c:formatCode>
                <c:ptCount val="3"/>
                <c:pt idx="0">
                  <c:v>0</c:v>
                </c:pt>
                <c:pt idx="1">
                  <c:v>0</c:v>
                </c:pt>
                <c:pt idx="2">
                  <c:v>0</c:v>
                </c:pt>
              </c:numCache>
            </c:numRef>
          </c:val>
        </c:ser>
        <c:ser>
          <c:idx val="2"/>
          <c:order val="2"/>
          <c:tx>
            <c:strRef>
              <c:f>Auxiliar!$B$55</c:f>
              <c:strCache>
                <c:ptCount val="1"/>
                <c:pt idx="0">
                  <c:v>Atende Parcialmente</c:v>
                </c:pt>
              </c:strCache>
            </c:strRef>
          </c:tx>
          <c:spPr>
            <a:solidFill>
              <a:schemeClr val="accent6"/>
            </a:solidFill>
          </c:spPr>
          <c:invertIfNegative val="0"/>
          <c:cat>
            <c:strRef>
              <c:f>Auxiliar!$W$52:$Y$52</c:f>
              <c:strCache>
                <c:ptCount val="3"/>
                <c:pt idx="0">
                  <c:v>Desejável</c:v>
                </c:pt>
                <c:pt idx="1">
                  <c:v>Obrigatório</c:v>
                </c:pt>
                <c:pt idx="2">
                  <c:v>Crítico</c:v>
                </c:pt>
              </c:strCache>
            </c:strRef>
          </c:cat>
          <c:val>
            <c:numRef>
              <c:f>Auxiliar!$W$55:$Y$55</c:f>
              <c:numCache>
                <c:formatCode>General</c:formatCode>
                <c:ptCount val="3"/>
                <c:pt idx="0">
                  <c:v>0</c:v>
                </c:pt>
                <c:pt idx="1">
                  <c:v>0</c:v>
                </c:pt>
                <c:pt idx="2">
                  <c:v>0</c:v>
                </c:pt>
              </c:numCache>
            </c:numRef>
          </c:val>
        </c:ser>
        <c:ser>
          <c:idx val="3"/>
          <c:order val="3"/>
          <c:tx>
            <c:strRef>
              <c:f>Auxiliar!$B$56</c:f>
              <c:strCache>
                <c:ptCount val="1"/>
                <c:pt idx="0">
                  <c:v>Não Atende</c:v>
                </c:pt>
              </c:strCache>
            </c:strRef>
          </c:tx>
          <c:spPr>
            <a:solidFill>
              <a:schemeClr val="accent2"/>
            </a:solidFill>
          </c:spPr>
          <c:invertIfNegative val="0"/>
          <c:cat>
            <c:strRef>
              <c:f>Auxiliar!$W$52:$Y$52</c:f>
              <c:strCache>
                <c:ptCount val="3"/>
                <c:pt idx="0">
                  <c:v>Desejável</c:v>
                </c:pt>
                <c:pt idx="1">
                  <c:v>Obrigatório</c:v>
                </c:pt>
                <c:pt idx="2">
                  <c:v>Crítico</c:v>
                </c:pt>
              </c:strCache>
            </c:strRef>
          </c:cat>
          <c:val>
            <c:numRef>
              <c:f>Auxiliar!$W$56:$Y$56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0611840"/>
        <c:axId val="110630016"/>
      </c:barChart>
      <c:catAx>
        <c:axId val="110611840"/>
        <c:scaling>
          <c:orientation val="minMax"/>
        </c:scaling>
        <c:delete val="0"/>
        <c:axPos val="b"/>
        <c:majorTickMark val="out"/>
        <c:minorTickMark val="none"/>
        <c:tickLblPos val="nextTo"/>
        <c:crossAx val="110630016"/>
        <c:crosses val="autoZero"/>
        <c:auto val="1"/>
        <c:lblAlgn val="ctr"/>
        <c:lblOffset val="100"/>
        <c:noMultiLvlLbl val="0"/>
      </c:catAx>
      <c:valAx>
        <c:axId val="110630016"/>
        <c:scaling>
          <c:orientation val="minMax"/>
        </c:scaling>
        <c:delete val="0"/>
        <c:axPos val="l"/>
        <c:numFmt formatCode="0%" sourceLinked="1"/>
        <c:majorTickMark val="out"/>
        <c:minorTickMark val="none"/>
        <c:tickLblPos val="nextTo"/>
        <c:crossAx val="1106118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cat>
            <c:strRef>
              <c:f>Auxiliar!$AA$12:$AC$12</c:f>
              <c:strCache>
                <c:ptCount val="3"/>
                <c:pt idx="0">
                  <c:v>Desejável</c:v>
                </c:pt>
                <c:pt idx="1">
                  <c:v>Obrigatório</c:v>
                </c:pt>
                <c:pt idx="2">
                  <c:v>Crítico</c:v>
                </c:pt>
              </c:strCache>
            </c:strRef>
          </c:cat>
          <c:val>
            <c:numRef>
              <c:f>Auxiliar!$AA$13:$AC$13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cat>
            <c:strRef>
              <c:f>Auxiliar!$AA$12:$AC$12</c:f>
              <c:strCache>
                <c:ptCount val="3"/>
                <c:pt idx="0">
                  <c:v>Desejável</c:v>
                </c:pt>
                <c:pt idx="1">
                  <c:v>Obrigatório</c:v>
                </c:pt>
                <c:pt idx="2">
                  <c:v>Crítico</c:v>
                </c:pt>
              </c:strCache>
            </c:strRef>
          </c:cat>
          <c:val>
            <c:numRef>
              <c:f>Auxiliar!$AA$14:$AC$14</c:f>
              <c:numCache>
                <c:formatCode>General</c:formatCode>
                <c:ptCount val="3"/>
                <c:pt idx="0">
                  <c:v>0</c:v>
                </c:pt>
                <c:pt idx="1">
                  <c:v>0</c:v>
                </c:pt>
                <c:pt idx="2">
                  <c:v>0</c:v>
                </c:pt>
              </c:numCache>
            </c:numRef>
          </c:val>
        </c:ser>
        <c:ser>
          <c:idx val="2"/>
          <c:order val="2"/>
          <c:tx>
            <c:strRef>
              <c:f>Auxiliar!$B$15</c:f>
              <c:strCache>
                <c:ptCount val="1"/>
                <c:pt idx="0">
                  <c:v>Atende Parcialmente</c:v>
                </c:pt>
              </c:strCache>
            </c:strRef>
          </c:tx>
          <c:spPr>
            <a:solidFill>
              <a:schemeClr val="accent6"/>
            </a:solidFill>
          </c:spPr>
          <c:invertIfNegative val="0"/>
          <c:cat>
            <c:strRef>
              <c:f>Auxiliar!$AA$12:$AC$12</c:f>
              <c:strCache>
                <c:ptCount val="3"/>
                <c:pt idx="0">
                  <c:v>Desejável</c:v>
                </c:pt>
                <c:pt idx="1">
                  <c:v>Obrigatório</c:v>
                </c:pt>
                <c:pt idx="2">
                  <c:v>Crítico</c:v>
                </c:pt>
              </c:strCache>
            </c:strRef>
          </c:cat>
          <c:val>
            <c:numRef>
              <c:f>Auxiliar!$AA$15:$AC$15</c:f>
              <c:numCache>
                <c:formatCode>General</c:formatCode>
                <c:ptCount val="3"/>
                <c:pt idx="0">
                  <c:v>0</c:v>
                </c:pt>
                <c:pt idx="1">
                  <c:v>0</c:v>
                </c:pt>
                <c:pt idx="2">
                  <c:v>0</c:v>
                </c:pt>
              </c:numCache>
            </c:numRef>
          </c:val>
        </c:ser>
        <c:ser>
          <c:idx val="3"/>
          <c:order val="3"/>
          <c:tx>
            <c:strRef>
              <c:f>Auxiliar!$B$16</c:f>
              <c:strCache>
                <c:ptCount val="1"/>
                <c:pt idx="0">
                  <c:v>Não Atende</c:v>
                </c:pt>
              </c:strCache>
            </c:strRef>
          </c:tx>
          <c:spPr>
            <a:solidFill>
              <a:schemeClr val="accent2"/>
            </a:solidFill>
          </c:spPr>
          <c:invertIfNegative val="0"/>
          <c:cat>
            <c:strRef>
              <c:f>Auxiliar!$AA$12:$AC$12</c:f>
              <c:strCache>
                <c:ptCount val="3"/>
                <c:pt idx="0">
                  <c:v>Desejável</c:v>
                </c:pt>
                <c:pt idx="1">
                  <c:v>Obrigatório</c:v>
                </c:pt>
                <c:pt idx="2">
                  <c:v>Crítico</c:v>
                </c:pt>
              </c:strCache>
            </c:strRef>
          </c:cat>
          <c:val>
            <c:numRef>
              <c:f>Auxiliar!$AA$16:$AC$16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0675456"/>
        <c:axId val="110676992"/>
      </c:barChart>
      <c:catAx>
        <c:axId val="110675456"/>
        <c:scaling>
          <c:orientation val="minMax"/>
        </c:scaling>
        <c:delete val="0"/>
        <c:axPos val="b"/>
        <c:majorTickMark val="out"/>
        <c:minorTickMark val="none"/>
        <c:tickLblPos val="nextTo"/>
        <c:crossAx val="110676992"/>
        <c:crosses val="autoZero"/>
        <c:auto val="1"/>
        <c:lblAlgn val="ctr"/>
        <c:lblOffset val="100"/>
        <c:noMultiLvlLbl val="0"/>
      </c:catAx>
      <c:valAx>
        <c:axId val="110676992"/>
        <c:scaling>
          <c:orientation val="minMax"/>
        </c:scaling>
        <c:delete val="0"/>
        <c:axPos val="l"/>
        <c:numFmt formatCode="0%" sourceLinked="1"/>
        <c:majorTickMark val="out"/>
        <c:minorTickMark val="none"/>
        <c:tickLblPos val="nextTo"/>
        <c:crossAx val="11067545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cat>
            <c:strRef>
              <c:f>Auxiliar!$AA$20:$AC$20</c:f>
              <c:strCache>
                <c:ptCount val="3"/>
                <c:pt idx="0">
                  <c:v>Desejável</c:v>
                </c:pt>
                <c:pt idx="1">
                  <c:v>Obrigatório</c:v>
                </c:pt>
                <c:pt idx="2">
                  <c:v>Crítico</c:v>
                </c:pt>
              </c:strCache>
            </c:strRef>
          </c:cat>
          <c:val>
            <c:numRef>
              <c:f>Auxiliar!$AA$21:$AC$21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cat>
            <c:strRef>
              <c:f>Auxiliar!$AA$20:$AC$20</c:f>
              <c:strCache>
                <c:ptCount val="3"/>
                <c:pt idx="0">
                  <c:v>Desejável</c:v>
                </c:pt>
                <c:pt idx="1">
                  <c:v>Obrigatório</c:v>
                </c:pt>
                <c:pt idx="2">
                  <c:v>Crítico</c:v>
                </c:pt>
              </c:strCache>
            </c:strRef>
          </c:cat>
          <c:val>
            <c:numRef>
              <c:f>Auxiliar!$AA$22:$AC$22</c:f>
              <c:numCache>
                <c:formatCode>General</c:formatCode>
                <c:ptCount val="3"/>
                <c:pt idx="0">
                  <c:v>0</c:v>
                </c:pt>
                <c:pt idx="1">
                  <c:v>0</c:v>
                </c:pt>
                <c:pt idx="2">
                  <c:v>0</c:v>
                </c:pt>
              </c:numCache>
            </c:numRef>
          </c:val>
        </c:ser>
        <c:ser>
          <c:idx val="2"/>
          <c:order val="2"/>
          <c:tx>
            <c:strRef>
              <c:f>Auxiliar!$B$23</c:f>
              <c:strCache>
                <c:ptCount val="1"/>
                <c:pt idx="0">
                  <c:v>Atende Parcialmente</c:v>
                </c:pt>
              </c:strCache>
            </c:strRef>
          </c:tx>
          <c:spPr>
            <a:solidFill>
              <a:schemeClr val="accent6"/>
            </a:solidFill>
          </c:spPr>
          <c:invertIfNegative val="0"/>
          <c:cat>
            <c:strRef>
              <c:f>Auxiliar!$AA$20:$AC$20</c:f>
              <c:strCache>
                <c:ptCount val="3"/>
                <c:pt idx="0">
                  <c:v>Desejável</c:v>
                </c:pt>
                <c:pt idx="1">
                  <c:v>Obrigatório</c:v>
                </c:pt>
                <c:pt idx="2">
                  <c:v>Crítico</c:v>
                </c:pt>
              </c:strCache>
            </c:strRef>
          </c:cat>
          <c:val>
            <c:numRef>
              <c:f>Auxiliar!$AA$23:$AC$23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cat>
            <c:strRef>
              <c:f>Auxiliar!$AA$20:$AC$20</c:f>
              <c:strCache>
                <c:ptCount val="3"/>
                <c:pt idx="0">
                  <c:v>Desejável</c:v>
                </c:pt>
                <c:pt idx="1">
                  <c:v>Obrigatório</c:v>
                </c:pt>
                <c:pt idx="2">
                  <c:v>Crítico</c:v>
                </c:pt>
              </c:strCache>
            </c:strRef>
          </c:cat>
          <c:val>
            <c:numRef>
              <c:f>Auxiliar!$AA$24:$AC$24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0338048"/>
        <c:axId val="110339584"/>
      </c:barChart>
      <c:catAx>
        <c:axId val="110338048"/>
        <c:scaling>
          <c:orientation val="minMax"/>
        </c:scaling>
        <c:delete val="0"/>
        <c:axPos val="b"/>
        <c:majorTickMark val="out"/>
        <c:minorTickMark val="none"/>
        <c:tickLblPos val="nextTo"/>
        <c:crossAx val="110339584"/>
        <c:crosses val="autoZero"/>
        <c:auto val="1"/>
        <c:lblAlgn val="ctr"/>
        <c:lblOffset val="100"/>
        <c:noMultiLvlLbl val="0"/>
      </c:catAx>
      <c:valAx>
        <c:axId val="110339584"/>
        <c:scaling>
          <c:orientation val="minMax"/>
        </c:scaling>
        <c:delete val="0"/>
        <c:axPos val="l"/>
        <c:numFmt formatCode="0%" sourceLinked="1"/>
        <c:majorTickMark val="out"/>
        <c:minorTickMark val="none"/>
        <c:tickLblPos val="nextTo"/>
        <c:crossAx val="11033804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cat>
            <c:strRef>
              <c:f>Auxiliar!$AA$28:$AC$28</c:f>
              <c:strCache>
                <c:ptCount val="3"/>
                <c:pt idx="0">
                  <c:v>Desejável</c:v>
                </c:pt>
                <c:pt idx="1">
                  <c:v>Obrigatório</c:v>
                </c:pt>
                <c:pt idx="2">
                  <c:v>Crítico</c:v>
                </c:pt>
              </c:strCache>
            </c:strRef>
          </c:cat>
          <c:val>
            <c:numRef>
              <c:f>Auxiliar!$AA$29:$AC$29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cat>
            <c:strRef>
              <c:f>Auxiliar!$AA$28:$AC$28</c:f>
              <c:strCache>
                <c:ptCount val="3"/>
                <c:pt idx="0">
                  <c:v>Desejável</c:v>
                </c:pt>
                <c:pt idx="1">
                  <c:v>Obrigatório</c:v>
                </c:pt>
                <c:pt idx="2">
                  <c:v>Crítico</c:v>
                </c:pt>
              </c:strCache>
            </c:strRef>
          </c:cat>
          <c:val>
            <c:numRef>
              <c:f>Auxiliar!$AA$30:$AC$30</c:f>
              <c:numCache>
                <c:formatCode>General</c:formatCode>
                <c:ptCount val="3"/>
                <c:pt idx="0">
                  <c:v>0</c:v>
                </c:pt>
                <c:pt idx="1">
                  <c:v>0</c:v>
                </c:pt>
                <c:pt idx="2">
                  <c:v>0</c:v>
                </c:pt>
              </c:numCache>
            </c:numRef>
          </c:val>
        </c:ser>
        <c:ser>
          <c:idx val="2"/>
          <c:order val="2"/>
          <c:tx>
            <c:strRef>
              <c:f>Auxiliar!$B$31</c:f>
              <c:strCache>
                <c:ptCount val="1"/>
                <c:pt idx="0">
                  <c:v>Atende Parcialmente</c:v>
                </c:pt>
              </c:strCache>
            </c:strRef>
          </c:tx>
          <c:spPr>
            <a:solidFill>
              <a:schemeClr val="accent6"/>
            </a:solidFill>
          </c:spPr>
          <c:invertIfNegative val="0"/>
          <c:cat>
            <c:strRef>
              <c:f>Auxiliar!$AA$28:$AC$28</c:f>
              <c:strCache>
                <c:ptCount val="3"/>
                <c:pt idx="0">
                  <c:v>Desejável</c:v>
                </c:pt>
                <c:pt idx="1">
                  <c:v>Obrigatório</c:v>
                </c:pt>
                <c:pt idx="2">
                  <c:v>Crítico</c:v>
                </c:pt>
              </c:strCache>
            </c:strRef>
          </c:cat>
          <c:val>
            <c:numRef>
              <c:f>Auxiliar!$AA$31:$AC$31</c:f>
              <c:numCache>
                <c:formatCode>General</c:formatCode>
                <c:ptCount val="3"/>
                <c:pt idx="0">
                  <c:v>0</c:v>
                </c:pt>
                <c:pt idx="1">
                  <c:v>0</c:v>
                </c:pt>
                <c:pt idx="2">
                  <c:v>0</c:v>
                </c:pt>
              </c:numCache>
            </c:numRef>
          </c:val>
        </c:ser>
        <c:ser>
          <c:idx val="3"/>
          <c:order val="3"/>
          <c:tx>
            <c:strRef>
              <c:f>Auxiliar!$B$32</c:f>
              <c:strCache>
                <c:ptCount val="1"/>
                <c:pt idx="0">
                  <c:v>Não Atende</c:v>
                </c:pt>
              </c:strCache>
            </c:strRef>
          </c:tx>
          <c:spPr>
            <a:solidFill>
              <a:schemeClr val="accent2"/>
            </a:solidFill>
          </c:spPr>
          <c:invertIfNegative val="0"/>
          <c:cat>
            <c:strRef>
              <c:f>Auxiliar!$AA$28:$AC$28</c:f>
              <c:strCache>
                <c:ptCount val="3"/>
                <c:pt idx="0">
                  <c:v>Desejável</c:v>
                </c:pt>
                <c:pt idx="1">
                  <c:v>Obrigatório</c:v>
                </c:pt>
                <c:pt idx="2">
                  <c:v>Crítico</c:v>
                </c:pt>
              </c:strCache>
            </c:strRef>
          </c:cat>
          <c:val>
            <c:numRef>
              <c:f>Auxiliar!$AA$32:$AC$32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0455040"/>
        <c:axId val="110477312"/>
      </c:barChart>
      <c:catAx>
        <c:axId val="110455040"/>
        <c:scaling>
          <c:orientation val="minMax"/>
        </c:scaling>
        <c:delete val="0"/>
        <c:axPos val="b"/>
        <c:majorTickMark val="out"/>
        <c:minorTickMark val="none"/>
        <c:tickLblPos val="nextTo"/>
        <c:crossAx val="110477312"/>
        <c:crosses val="autoZero"/>
        <c:auto val="1"/>
        <c:lblAlgn val="ctr"/>
        <c:lblOffset val="100"/>
        <c:noMultiLvlLbl val="0"/>
      </c:catAx>
      <c:valAx>
        <c:axId val="110477312"/>
        <c:scaling>
          <c:orientation val="minMax"/>
        </c:scaling>
        <c:delete val="0"/>
        <c:axPos val="l"/>
        <c:numFmt formatCode="0%" sourceLinked="1"/>
        <c:majorTickMark val="out"/>
        <c:minorTickMark val="none"/>
        <c:tickLblPos val="nextTo"/>
        <c:crossAx val="110455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cat>
            <c:strRef>
              <c:f>Auxiliar!$AA$36:$AC$36</c:f>
              <c:strCache>
                <c:ptCount val="3"/>
                <c:pt idx="0">
                  <c:v>Desejável</c:v>
                </c:pt>
                <c:pt idx="1">
                  <c:v>Obrigatório</c:v>
                </c:pt>
                <c:pt idx="2">
                  <c:v>Crítico</c:v>
                </c:pt>
              </c:strCache>
            </c:strRef>
          </c:cat>
          <c:val>
            <c:numRef>
              <c:f>Auxiliar!$AA$37:$AC$37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cat>
            <c:strRef>
              <c:f>Auxiliar!$AA$36:$AC$36</c:f>
              <c:strCache>
                <c:ptCount val="3"/>
                <c:pt idx="0">
                  <c:v>Desejável</c:v>
                </c:pt>
                <c:pt idx="1">
                  <c:v>Obrigatório</c:v>
                </c:pt>
                <c:pt idx="2">
                  <c:v>Crítico</c:v>
                </c:pt>
              </c:strCache>
            </c:strRef>
          </c:cat>
          <c:val>
            <c:numRef>
              <c:f>Auxiliar!$AA$38:$AC$38</c:f>
              <c:numCache>
                <c:formatCode>General</c:formatCode>
                <c:ptCount val="3"/>
                <c:pt idx="0">
                  <c:v>0</c:v>
                </c:pt>
                <c:pt idx="1">
                  <c:v>0</c:v>
                </c:pt>
                <c:pt idx="2">
                  <c:v>0</c:v>
                </c:pt>
              </c:numCache>
            </c:numRef>
          </c:val>
        </c:ser>
        <c:ser>
          <c:idx val="2"/>
          <c:order val="2"/>
          <c:tx>
            <c:strRef>
              <c:f>Auxiliar!$B$39</c:f>
              <c:strCache>
                <c:ptCount val="1"/>
                <c:pt idx="0">
                  <c:v>Atende Parcialmente</c:v>
                </c:pt>
              </c:strCache>
            </c:strRef>
          </c:tx>
          <c:spPr>
            <a:solidFill>
              <a:schemeClr val="accent6"/>
            </a:solidFill>
          </c:spPr>
          <c:invertIfNegative val="0"/>
          <c:cat>
            <c:strRef>
              <c:f>Auxiliar!$AA$36:$AC$36</c:f>
              <c:strCache>
                <c:ptCount val="3"/>
                <c:pt idx="0">
                  <c:v>Desejável</c:v>
                </c:pt>
                <c:pt idx="1">
                  <c:v>Obrigatório</c:v>
                </c:pt>
                <c:pt idx="2">
                  <c:v>Crítico</c:v>
                </c:pt>
              </c:strCache>
            </c:strRef>
          </c:cat>
          <c:val>
            <c:numRef>
              <c:f>Auxiliar!$AA$39:$AC$39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cat>
            <c:strRef>
              <c:f>Auxiliar!$AA$36:$AC$36</c:f>
              <c:strCache>
                <c:ptCount val="3"/>
                <c:pt idx="0">
                  <c:v>Desejável</c:v>
                </c:pt>
                <c:pt idx="1">
                  <c:v>Obrigatório</c:v>
                </c:pt>
                <c:pt idx="2">
                  <c:v>Crítico</c:v>
                </c:pt>
              </c:strCache>
            </c:strRef>
          </c:cat>
          <c:val>
            <c:numRef>
              <c:f>Auxiliar!$AA$40:$AC$40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0502272"/>
        <c:axId val="110503808"/>
      </c:barChart>
      <c:catAx>
        <c:axId val="110502272"/>
        <c:scaling>
          <c:orientation val="minMax"/>
        </c:scaling>
        <c:delete val="0"/>
        <c:axPos val="b"/>
        <c:majorTickMark val="out"/>
        <c:minorTickMark val="none"/>
        <c:tickLblPos val="nextTo"/>
        <c:crossAx val="110503808"/>
        <c:crosses val="autoZero"/>
        <c:auto val="1"/>
        <c:lblAlgn val="ctr"/>
        <c:lblOffset val="100"/>
        <c:noMultiLvlLbl val="0"/>
      </c:catAx>
      <c:valAx>
        <c:axId val="110503808"/>
        <c:scaling>
          <c:orientation val="minMax"/>
        </c:scaling>
        <c:delete val="0"/>
        <c:axPos val="l"/>
        <c:numFmt formatCode="0%" sourceLinked="1"/>
        <c:majorTickMark val="out"/>
        <c:minorTickMark val="none"/>
        <c:tickLblPos val="nextTo"/>
        <c:crossAx val="1105022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cat>
            <c:strRef>
              <c:f>Auxiliar!$AA$44:$AC$44</c:f>
              <c:strCache>
                <c:ptCount val="3"/>
                <c:pt idx="0">
                  <c:v>Desejável</c:v>
                </c:pt>
                <c:pt idx="1">
                  <c:v>Obrigatório</c:v>
                </c:pt>
                <c:pt idx="2">
                  <c:v>Crítico</c:v>
                </c:pt>
              </c:strCache>
            </c:strRef>
          </c:cat>
          <c:val>
            <c:numRef>
              <c:f>Auxiliar!$AA$45:$AC$45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cat>
            <c:strRef>
              <c:f>Auxiliar!$AA$44:$AC$44</c:f>
              <c:strCache>
                <c:ptCount val="3"/>
                <c:pt idx="0">
                  <c:v>Desejável</c:v>
                </c:pt>
                <c:pt idx="1">
                  <c:v>Obrigatório</c:v>
                </c:pt>
                <c:pt idx="2">
                  <c:v>Crítico</c:v>
                </c:pt>
              </c:strCache>
            </c:strRef>
          </c:cat>
          <c:val>
            <c:numRef>
              <c:f>Auxiliar!$AA$46:$AC$46</c:f>
              <c:numCache>
                <c:formatCode>General</c:formatCode>
                <c:ptCount val="3"/>
                <c:pt idx="0">
                  <c:v>0</c:v>
                </c:pt>
                <c:pt idx="1">
                  <c:v>0</c:v>
                </c:pt>
                <c:pt idx="2">
                  <c:v>0</c:v>
                </c:pt>
              </c:numCache>
            </c:numRef>
          </c:val>
        </c:ser>
        <c:ser>
          <c:idx val="2"/>
          <c:order val="2"/>
          <c:tx>
            <c:strRef>
              <c:f>Auxiliar!$B$47</c:f>
              <c:strCache>
                <c:ptCount val="1"/>
                <c:pt idx="0">
                  <c:v>Atende Parcialmente</c:v>
                </c:pt>
              </c:strCache>
            </c:strRef>
          </c:tx>
          <c:spPr>
            <a:solidFill>
              <a:schemeClr val="accent6"/>
            </a:solidFill>
          </c:spPr>
          <c:invertIfNegative val="0"/>
          <c:cat>
            <c:strRef>
              <c:f>Auxiliar!$AA$44:$AC$44</c:f>
              <c:strCache>
                <c:ptCount val="3"/>
                <c:pt idx="0">
                  <c:v>Desejável</c:v>
                </c:pt>
                <c:pt idx="1">
                  <c:v>Obrigatório</c:v>
                </c:pt>
                <c:pt idx="2">
                  <c:v>Crítico</c:v>
                </c:pt>
              </c:strCache>
            </c:strRef>
          </c:cat>
          <c:val>
            <c:numRef>
              <c:f>Auxiliar!$AA$47:$AC$47</c:f>
              <c:numCache>
                <c:formatCode>General</c:formatCode>
                <c:ptCount val="3"/>
                <c:pt idx="0">
                  <c:v>0</c:v>
                </c:pt>
                <c:pt idx="1">
                  <c:v>0</c:v>
                </c:pt>
                <c:pt idx="2">
                  <c:v>0</c:v>
                </c:pt>
              </c:numCache>
            </c:numRef>
          </c:val>
        </c:ser>
        <c:ser>
          <c:idx val="3"/>
          <c:order val="3"/>
          <c:tx>
            <c:strRef>
              <c:f>Auxiliar!$B$48</c:f>
              <c:strCache>
                <c:ptCount val="1"/>
                <c:pt idx="0">
                  <c:v>Não Atende</c:v>
                </c:pt>
              </c:strCache>
            </c:strRef>
          </c:tx>
          <c:spPr>
            <a:solidFill>
              <a:schemeClr val="accent2"/>
            </a:solidFill>
          </c:spPr>
          <c:invertIfNegative val="0"/>
          <c:cat>
            <c:strRef>
              <c:f>Auxiliar!$AA$44:$AC$44</c:f>
              <c:strCache>
                <c:ptCount val="3"/>
                <c:pt idx="0">
                  <c:v>Desejável</c:v>
                </c:pt>
                <c:pt idx="1">
                  <c:v>Obrigatório</c:v>
                </c:pt>
                <c:pt idx="2">
                  <c:v>Crítico</c:v>
                </c:pt>
              </c:strCache>
            </c:strRef>
          </c:cat>
          <c:val>
            <c:numRef>
              <c:f>Auxiliar!$AA$48:$AC$48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0697088"/>
        <c:axId val="110711168"/>
      </c:barChart>
      <c:catAx>
        <c:axId val="110697088"/>
        <c:scaling>
          <c:orientation val="minMax"/>
        </c:scaling>
        <c:delete val="0"/>
        <c:axPos val="b"/>
        <c:majorTickMark val="out"/>
        <c:minorTickMark val="none"/>
        <c:tickLblPos val="nextTo"/>
        <c:crossAx val="110711168"/>
        <c:crosses val="autoZero"/>
        <c:auto val="1"/>
        <c:lblAlgn val="ctr"/>
        <c:lblOffset val="100"/>
        <c:noMultiLvlLbl val="0"/>
      </c:catAx>
      <c:valAx>
        <c:axId val="110711168"/>
        <c:scaling>
          <c:orientation val="minMax"/>
        </c:scaling>
        <c:delete val="0"/>
        <c:axPos val="l"/>
        <c:numFmt formatCode="0%" sourceLinked="1"/>
        <c:majorTickMark val="out"/>
        <c:minorTickMark val="none"/>
        <c:tickLblPos val="nextTo"/>
        <c:crossAx val="11069708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cat>
            <c:strRef>
              <c:f>Auxiliar!$AA$52:$AC$52</c:f>
              <c:strCache>
                <c:ptCount val="3"/>
                <c:pt idx="0">
                  <c:v>Desejável</c:v>
                </c:pt>
                <c:pt idx="1">
                  <c:v>Obrigatório</c:v>
                </c:pt>
                <c:pt idx="2">
                  <c:v>Crítico</c:v>
                </c:pt>
              </c:strCache>
            </c:strRef>
          </c:cat>
          <c:val>
            <c:numRef>
              <c:f>Auxiliar!$AA$53:$AC$53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cat>
            <c:strRef>
              <c:f>Auxiliar!$AA$52:$AC$52</c:f>
              <c:strCache>
                <c:ptCount val="3"/>
                <c:pt idx="0">
                  <c:v>Desejável</c:v>
                </c:pt>
                <c:pt idx="1">
                  <c:v>Obrigatório</c:v>
                </c:pt>
                <c:pt idx="2">
                  <c:v>Crítico</c:v>
                </c:pt>
              </c:strCache>
            </c:strRef>
          </c:cat>
          <c:val>
            <c:numRef>
              <c:f>Auxiliar!$AA$54:$AC$54</c:f>
              <c:numCache>
                <c:formatCode>General</c:formatCode>
                <c:ptCount val="3"/>
                <c:pt idx="0">
                  <c:v>0</c:v>
                </c:pt>
                <c:pt idx="1">
                  <c:v>0</c:v>
                </c:pt>
                <c:pt idx="2">
                  <c:v>0</c:v>
                </c:pt>
              </c:numCache>
            </c:numRef>
          </c:val>
        </c:ser>
        <c:ser>
          <c:idx val="2"/>
          <c:order val="2"/>
          <c:tx>
            <c:strRef>
              <c:f>Auxiliar!$B$55</c:f>
              <c:strCache>
                <c:ptCount val="1"/>
                <c:pt idx="0">
                  <c:v>Atende Parcialmente</c:v>
                </c:pt>
              </c:strCache>
            </c:strRef>
          </c:tx>
          <c:spPr>
            <a:solidFill>
              <a:schemeClr val="accent6"/>
            </a:solidFill>
          </c:spPr>
          <c:invertIfNegative val="0"/>
          <c:cat>
            <c:strRef>
              <c:f>Auxiliar!$AA$52:$AC$52</c:f>
              <c:strCache>
                <c:ptCount val="3"/>
                <c:pt idx="0">
                  <c:v>Desejável</c:v>
                </c:pt>
                <c:pt idx="1">
                  <c:v>Obrigatório</c:v>
                </c:pt>
                <c:pt idx="2">
                  <c:v>Crítico</c:v>
                </c:pt>
              </c:strCache>
            </c:strRef>
          </c:cat>
          <c:val>
            <c:numRef>
              <c:f>Auxiliar!$AA$55:$AC$55</c:f>
              <c:numCache>
                <c:formatCode>General</c:formatCode>
                <c:ptCount val="3"/>
                <c:pt idx="0">
                  <c:v>0</c:v>
                </c:pt>
                <c:pt idx="1">
                  <c:v>0</c:v>
                </c:pt>
                <c:pt idx="2">
                  <c:v>0</c:v>
                </c:pt>
              </c:numCache>
            </c:numRef>
          </c:val>
        </c:ser>
        <c:ser>
          <c:idx val="3"/>
          <c:order val="3"/>
          <c:tx>
            <c:strRef>
              <c:f>Auxiliar!$B$56</c:f>
              <c:strCache>
                <c:ptCount val="1"/>
                <c:pt idx="0">
                  <c:v>Não Atende</c:v>
                </c:pt>
              </c:strCache>
            </c:strRef>
          </c:tx>
          <c:spPr>
            <a:solidFill>
              <a:schemeClr val="accent2"/>
            </a:solidFill>
          </c:spPr>
          <c:invertIfNegative val="0"/>
          <c:cat>
            <c:strRef>
              <c:f>Auxiliar!$AA$52:$AC$52</c:f>
              <c:strCache>
                <c:ptCount val="3"/>
                <c:pt idx="0">
                  <c:v>Desejável</c:v>
                </c:pt>
                <c:pt idx="1">
                  <c:v>Obrigatório</c:v>
                </c:pt>
                <c:pt idx="2">
                  <c:v>Crítico</c:v>
                </c:pt>
              </c:strCache>
            </c:strRef>
          </c:cat>
          <c:val>
            <c:numRef>
              <c:f>Auxiliar!$AA$56:$AC$56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1026944"/>
        <c:axId val="111028480"/>
      </c:barChart>
      <c:catAx>
        <c:axId val="111026944"/>
        <c:scaling>
          <c:orientation val="minMax"/>
        </c:scaling>
        <c:delete val="0"/>
        <c:axPos val="b"/>
        <c:majorTickMark val="out"/>
        <c:minorTickMark val="none"/>
        <c:tickLblPos val="nextTo"/>
        <c:crossAx val="111028480"/>
        <c:crosses val="autoZero"/>
        <c:auto val="1"/>
        <c:lblAlgn val="ctr"/>
        <c:lblOffset val="100"/>
        <c:noMultiLvlLbl val="0"/>
      </c:catAx>
      <c:valAx>
        <c:axId val="111028480"/>
        <c:scaling>
          <c:orientation val="minMax"/>
        </c:scaling>
        <c:delete val="0"/>
        <c:axPos val="l"/>
        <c:numFmt formatCode="0%" sourceLinked="1"/>
        <c:majorTickMark val="out"/>
        <c:minorTickMark val="none"/>
        <c:tickLblPos val="nextTo"/>
        <c:crossAx val="11102694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cat>
            <c:strRef>
              <c:f>Auxiliar!$AE$12:$AG$12</c:f>
              <c:strCache>
                <c:ptCount val="3"/>
                <c:pt idx="0">
                  <c:v>Desejável</c:v>
                </c:pt>
                <c:pt idx="1">
                  <c:v>Obrigatório</c:v>
                </c:pt>
                <c:pt idx="2">
                  <c:v>Crítico</c:v>
                </c:pt>
              </c:strCache>
            </c:strRef>
          </c:cat>
          <c:val>
            <c:numRef>
              <c:f>Auxiliar!$AE$13:$AG$13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cat>
            <c:strRef>
              <c:f>Auxiliar!$AE$12:$AG$12</c:f>
              <c:strCache>
                <c:ptCount val="3"/>
                <c:pt idx="0">
                  <c:v>Desejável</c:v>
                </c:pt>
                <c:pt idx="1">
                  <c:v>Obrigatório</c:v>
                </c:pt>
                <c:pt idx="2">
                  <c:v>Crítico</c:v>
                </c:pt>
              </c:strCache>
            </c:strRef>
          </c:cat>
          <c:val>
            <c:numRef>
              <c:f>Auxiliar!$AE$14:$AG$14</c:f>
              <c:numCache>
                <c:formatCode>General</c:formatCode>
                <c:ptCount val="3"/>
                <c:pt idx="0">
                  <c:v>0</c:v>
                </c:pt>
                <c:pt idx="1">
                  <c:v>0</c:v>
                </c:pt>
                <c:pt idx="2">
                  <c:v>0</c:v>
                </c:pt>
              </c:numCache>
            </c:numRef>
          </c:val>
        </c:ser>
        <c:ser>
          <c:idx val="2"/>
          <c:order val="2"/>
          <c:tx>
            <c:strRef>
              <c:f>Auxiliar!$B$15</c:f>
              <c:strCache>
                <c:ptCount val="1"/>
                <c:pt idx="0">
                  <c:v>Atende Parcialmente</c:v>
                </c:pt>
              </c:strCache>
            </c:strRef>
          </c:tx>
          <c:spPr>
            <a:solidFill>
              <a:schemeClr val="accent6"/>
            </a:solidFill>
          </c:spPr>
          <c:invertIfNegative val="0"/>
          <c:cat>
            <c:strRef>
              <c:f>Auxiliar!$AE$12:$AG$12</c:f>
              <c:strCache>
                <c:ptCount val="3"/>
                <c:pt idx="0">
                  <c:v>Desejável</c:v>
                </c:pt>
                <c:pt idx="1">
                  <c:v>Obrigatório</c:v>
                </c:pt>
                <c:pt idx="2">
                  <c:v>Crítico</c:v>
                </c:pt>
              </c:strCache>
            </c:strRef>
          </c:cat>
          <c:val>
            <c:numRef>
              <c:f>Auxiliar!$AE$15:$AG$15</c:f>
              <c:numCache>
                <c:formatCode>General</c:formatCode>
                <c:ptCount val="3"/>
                <c:pt idx="0">
                  <c:v>0</c:v>
                </c:pt>
                <c:pt idx="1">
                  <c:v>0</c:v>
                </c:pt>
                <c:pt idx="2">
                  <c:v>0</c:v>
                </c:pt>
              </c:numCache>
            </c:numRef>
          </c:val>
        </c:ser>
        <c:ser>
          <c:idx val="3"/>
          <c:order val="3"/>
          <c:tx>
            <c:strRef>
              <c:f>Auxiliar!$B$16</c:f>
              <c:strCache>
                <c:ptCount val="1"/>
                <c:pt idx="0">
                  <c:v>Não Atende</c:v>
                </c:pt>
              </c:strCache>
            </c:strRef>
          </c:tx>
          <c:spPr>
            <a:solidFill>
              <a:schemeClr val="accent2"/>
            </a:solidFill>
          </c:spPr>
          <c:invertIfNegative val="0"/>
          <c:cat>
            <c:strRef>
              <c:f>Auxiliar!$AE$12:$AG$12</c:f>
              <c:strCache>
                <c:ptCount val="3"/>
                <c:pt idx="0">
                  <c:v>Desejável</c:v>
                </c:pt>
                <c:pt idx="1">
                  <c:v>Obrigatório</c:v>
                </c:pt>
                <c:pt idx="2">
                  <c:v>Crítico</c:v>
                </c:pt>
              </c:strCache>
            </c:strRef>
          </c:cat>
          <c:val>
            <c:numRef>
              <c:f>Auxiliar!$AE$16:$AG$16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1069824"/>
        <c:axId val="111079808"/>
      </c:barChart>
      <c:catAx>
        <c:axId val="111069824"/>
        <c:scaling>
          <c:orientation val="minMax"/>
        </c:scaling>
        <c:delete val="0"/>
        <c:axPos val="b"/>
        <c:majorTickMark val="out"/>
        <c:minorTickMark val="none"/>
        <c:tickLblPos val="nextTo"/>
        <c:crossAx val="111079808"/>
        <c:crosses val="autoZero"/>
        <c:auto val="1"/>
        <c:lblAlgn val="ctr"/>
        <c:lblOffset val="100"/>
        <c:noMultiLvlLbl val="0"/>
      </c:catAx>
      <c:valAx>
        <c:axId val="111079808"/>
        <c:scaling>
          <c:orientation val="minMax"/>
        </c:scaling>
        <c:delete val="0"/>
        <c:axPos val="l"/>
        <c:numFmt formatCode="0%" sourceLinked="1"/>
        <c:majorTickMark val="out"/>
        <c:minorTickMark val="none"/>
        <c:tickLblPos val="nextTo"/>
        <c:crossAx val="11106982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cat>
            <c:strRef>
              <c:f>Auxiliar!$AE$20:$AG$20</c:f>
              <c:strCache>
                <c:ptCount val="3"/>
                <c:pt idx="0">
                  <c:v>Desejável</c:v>
                </c:pt>
                <c:pt idx="1">
                  <c:v>Obrigatório</c:v>
                </c:pt>
                <c:pt idx="2">
                  <c:v>Crítico</c:v>
                </c:pt>
              </c:strCache>
            </c:strRef>
          </c:cat>
          <c:val>
            <c:numRef>
              <c:f>Auxiliar!$AE$21:$AG$21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cat>
            <c:strRef>
              <c:f>Auxiliar!$AE$20:$AG$20</c:f>
              <c:strCache>
                <c:ptCount val="3"/>
                <c:pt idx="0">
                  <c:v>Desejável</c:v>
                </c:pt>
                <c:pt idx="1">
                  <c:v>Obrigatório</c:v>
                </c:pt>
                <c:pt idx="2">
                  <c:v>Crítico</c:v>
                </c:pt>
              </c:strCache>
            </c:strRef>
          </c:cat>
          <c:val>
            <c:numRef>
              <c:f>Auxiliar!$AE$22:$AG$22</c:f>
              <c:numCache>
                <c:formatCode>General</c:formatCode>
                <c:ptCount val="3"/>
                <c:pt idx="0">
                  <c:v>0</c:v>
                </c:pt>
                <c:pt idx="1">
                  <c:v>0</c:v>
                </c:pt>
                <c:pt idx="2">
                  <c:v>0</c:v>
                </c:pt>
              </c:numCache>
            </c:numRef>
          </c:val>
        </c:ser>
        <c:ser>
          <c:idx val="2"/>
          <c:order val="2"/>
          <c:tx>
            <c:strRef>
              <c:f>Auxiliar!$B$23</c:f>
              <c:strCache>
                <c:ptCount val="1"/>
                <c:pt idx="0">
                  <c:v>Atende Parcialmente</c:v>
                </c:pt>
              </c:strCache>
            </c:strRef>
          </c:tx>
          <c:spPr>
            <a:solidFill>
              <a:schemeClr val="accent6"/>
            </a:solidFill>
          </c:spPr>
          <c:invertIfNegative val="0"/>
          <c:cat>
            <c:strRef>
              <c:f>Auxiliar!$AE$20:$AG$20</c:f>
              <c:strCache>
                <c:ptCount val="3"/>
                <c:pt idx="0">
                  <c:v>Desejável</c:v>
                </c:pt>
                <c:pt idx="1">
                  <c:v>Obrigatório</c:v>
                </c:pt>
                <c:pt idx="2">
                  <c:v>Crítico</c:v>
                </c:pt>
              </c:strCache>
            </c:strRef>
          </c:cat>
          <c:val>
            <c:numRef>
              <c:f>Auxiliar!$AE$23:$AG$23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cat>
            <c:strRef>
              <c:f>Auxiliar!$AE$20:$AG$20</c:f>
              <c:strCache>
                <c:ptCount val="3"/>
                <c:pt idx="0">
                  <c:v>Desejável</c:v>
                </c:pt>
                <c:pt idx="1">
                  <c:v>Obrigatório</c:v>
                </c:pt>
                <c:pt idx="2">
                  <c:v>Crítico</c:v>
                </c:pt>
              </c:strCache>
            </c:strRef>
          </c:cat>
          <c:val>
            <c:numRef>
              <c:f>Auxiliar!$AE$24:$AG$24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0813568"/>
        <c:axId val="110815104"/>
      </c:barChart>
      <c:catAx>
        <c:axId val="110813568"/>
        <c:scaling>
          <c:orientation val="minMax"/>
        </c:scaling>
        <c:delete val="0"/>
        <c:axPos val="b"/>
        <c:majorTickMark val="out"/>
        <c:minorTickMark val="none"/>
        <c:tickLblPos val="nextTo"/>
        <c:crossAx val="110815104"/>
        <c:crosses val="autoZero"/>
        <c:auto val="1"/>
        <c:lblAlgn val="ctr"/>
        <c:lblOffset val="100"/>
        <c:noMultiLvlLbl val="0"/>
      </c:catAx>
      <c:valAx>
        <c:axId val="110815104"/>
        <c:scaling>
          <c:orientation val="minMax"/>
        </c:scaling>
        <c:delete val="0"/>
        <c:axPos val="l"/>
        <c:numFmt formatCode="0%" sourceLinked="1"/>
        <c:majorTickMark val="out"/>
        <c:minorTickMark val="none"/>
        <c:tickLblPos val="nextTo"/>
        <c:crossAx val="11081356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cat>
            <c:strRef>
              <c:f>Auxiliar!$AE$28:$AG$28</c:f>
              <c:strCache>
                <c:ptCount val="3"/>
                <c:pt idx="0">
                  <c:v>Desejável</c:v>
                </c:pt>
                <c:pt idx="1">
                  <c:v>Obrigatório</c:v>
                </c:pt>
                <c:pt idx="2">
                  <c:v>Crítico</c:v>
                </c:pt>
              </c:strCache>
            </c:strRef>
          </c:cat>
          <c:val>
            <c:numRef>
              <c:f>Auxiliar!$AE$29:$AG$29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cat>
            <c:strRef>
              <c:f>Auxiliar!$AE$28:$AG$28</c:f>
              <c:strCache>
                <c:ptCount val="3"/>
                <c:pt idx="0">
                  <c:v>Desejável</c:v>
                </c:pt>
                <c:pt idx="1">
                  <c:v>Obrigatório</c:v>
                </c:pt>
                <c:pt idx="2">
                  <c:v>Crítico</c:v>
                </c:pt>
              </c:strCache>
            </c:strRef>
          </c:cat>
          <c:val>
            <c:numRef>
              <c:f>Auxiliar!$AE$30:$AG$30</c:f>
              <c:numCache>
                <c:formatCode>General</c:formatCode>
                <c:ptCount val="3"/>
                <c:pt idx="0">
                  <c:v>0</c:v>
                </c:pt>
                <c:pt idx="1">
                  <c:v>0</c:v>
                </c:pt>
                <c:pt idx="2">
                  <c:v>0</c:v>
                </c:pt>
              </c:numCache>
            </c:numRef>
          </c:val>
        </c:ser>
        <c:ser>
          <c:idx val="2"/>
          <c:order val="2"/>
          <c:tx>
            <c:strRef>
              <c:f>Auxiliar!$B$31</c:f>
              <c:strCache>
                <c:ptCount val="1"/>
                <c:pt idx="0">
                  <c:v>Atende Parcialmente</c:v>
                </c:pt>
              </c:strCache>
            </c:strRef>
          </c:tx>
          <c:spPr>
            <a:solidFill>
              <a:schemeClr val="accent6"/>
            </a:solidFill>
          </c:spPr>
          <c:invertIfNegative val="0"/>
          <c:cat>
            <c:strRef>
              <c:f>Auxiliar!$AE$28:$AG$28</c:f>
              <c:strCache>
                <c:ptCount val="3"/>
                <c:pt idx="0">
                  <c:v>Desejável</c:v>
                </c:pt>
                <c:pt idx="1">
                  <c:v>Obrigatório</c:v>
                </c:pt>
                <c:pt idx="2">
                  <c:v>Crítico</c:v>
                </c:pt>
              </c:strCache>
            </c:strRef>
          </c:cat>
          <c:val>
            <c:numRef>
              <c:f>Auxiliar!$AE$31:$AG$31</c:f>
              <c:numCache>
                <c:formatCode>General</c:formatCode>
                <c:ptCount val="3"/>
                <c:pt idx="0">
                  <c:v>0</c:v>
                </c:pt>
                <c:pt idx="1">
                  <c:v>0</c:v>
                </c:pt>
                <c:pt idx="2">
                  <c:v>0</c:v>
                </c:pt>
              </c:numCache>
            </c:numRef>
          </c:val>
        </c:ser>
        <c:ser>
          <c:idx val="3"/>
          <c:order val="3"/>
          <c:tx>
            <c:strRef>
              <c:f>Auxiliar!$B$32</c:f>
              <c:strCache>
                <c:ptCount val="1"/>
                <c:pt idx="0">
                  <c:v>Não Atende</c:v>
                </c:pt>
              </c:strCache>
            </c:strRef>
          </c:tx>
          <c:spPr>
            <a:solidFill>
              <a:schemeClr val="accent2"/>
            </a:solidFill>
          </c:spPr>
          <c:invertIfNegative val="0"/>
          <c:cat>
            <c:strRef>
              <c:f>Auxiliar!$AE$28:$AG$28</c:f>
              <c:strCache>
                <c:ptCount val="3"/>
                <c:pt idx="0">
                  <c:v>Desejável</c:v>
                </c:pt>
                <c:pt idx="1">
                  <c:v>Obrigatório</c:v>
                </c:pt>
                <c:pt idx="2">
                  <c:v>Crítico</c:v>
                </c:pt>
              </c:strCache>
            </c:strRef>
          </c:cat>
          <c:val>
            <c:numRef>
              <c:f>Auxiliar!$AE$32:$AG$32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0876544"/>
        <c:axId val="110878080"/>
      </c:barChart>
      <c:catAx>
        <c:axId val="110876544"/>
        <c:scaling>
          <c:orientation val="minMax"/>
        </c:scaling>
        <c:delete val="0"/>
        <c:axPos val="b"/>
        <c:majorTickMark val="out"/>
        <c:minorTickMark val="none"/>
        <c:tickLblPos val="nextTo"/>
        <c:crossAx val="110878080"/>
        <c:crosses val="autoZero"/>
        <c:auto val="1"/>
        <c:lblAlgn val="ctr"/>
        <c:lblOffset val="100"/>
        <c:noMultiLvlLbl val="0"/>
      </c:catAx>
      <c:valAx>
        <c:axId val="110878080"/>
        <c:scaling>
          <c:orientation val="minMax"/>
        </c:scaling>
        <c:delete val="0"/>
        <c:axPos val="l"/>
        <c:numFmt formatCode="0%" sourceLinked="1"/>
        <c:majorTickMark val="out"/>
        <c:minorTickMark val="none"/>
        <c:tickLblPos val="nextTo"/>
        <c:crossAx val="11087654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cat>
            <c:strRef>
              <c:f>Auxiliar!$AE$36:$AG$36</c:f>
              <c:strCache>
                <c:ptCount val="3"/>
                <c:pt idx="0">
                  <c:v>Desejável</c:v>
                </c:pt>
                <c:pt idx="1">
                  <c:v>Obrigatório</c:v>
                </c:pt>
                <c:pt idx="2">
                  <c:v>Crítico</c:v>
                </c:pt>
              </c:strCache>
            </c:strRef>
          </c:cat>
          <c:val>
            <c:numRef>
              <c:f>Auxiliar!$AE$37:$AG$37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cat>
            <c:strRef>
              <c:f>Auxiliar!$AE$36:$AG$36</c:f>
              <c:strCache>
                <c:ptCount val="3"/>
                <c:pt idx="0">
                  <c:v>Desejável</c:v>
                </c:pt>
                <c:pt idx="1">
                  <c:v>Obrigatório</c:v>
                </c:pt>
                <c:pt idx="2">
                  <c:v>Crítico</c:v>
                </c:pt>
              </c:strCache>
            </c:strRef>
          </c:cat>
          <c:val>
            <c:numRef>
              <c:f>Auxiliar!$AE$38:$AG$38</c:f>
              <c:numCache>
                <c:formatCode>General</c:formatCode>
                <c:ptCount val="3"/>
                <c:pt idx="0">
                  <c:v>0</c:v>
                </c:pt>
                <c:pt idx="1">
                  <c:v>0</c:v>
                </c:pt>
                <c:pt idx="2">
                  <c:v>0</c:v>
                </c:pt>
              </c:numCache>
            </c:numRef>
          </c:val>
        </c:ser>
        <c:ser>
          <c:idx val="2"/>
          <c:order val="2"/>
          <c:tx>
            <c:strRef>
              <c:f>Auxiliar!$B$39</c:f>
              <c:strCache>
                <c:ptCount val="1"/>
                <c:pt idx="0">
                  <c:v>Atende Parcialmente</c:v>
                </c:pt>
              </c:strCache>
            </c:strRef>
          </c:tx>
          <c:spPr>
            <a:solidFill>
              <a:schemeClr val="accent6"/>
            </a:solidFill>
          </c:spPr>
          <c:invertIfNegative val="0"/>
          <c:cat>
            <c:strRef>
              <c:f>Auxiliar!$AE$36:$AG$36</c:f>
              <c:strCache>
                <c:ptCount val="3"/>
                <c:pt idx="0">
                  <c:v>Desejável</c:v>
                </c:pt>
                <c:pt idx="1">
                  <c:v>Obrigatório</c:v>
                </c:pt>
                <c:pt idx="2">
                  <c:v>Crítico</c:v>
                </c:pt>
              </c:strCache>
            </c:strRef>
          </c:cat>
          <c:val>
            <c:numRef>
              <c:f>Auxiliar!$AE$39:$AG$39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cat>
            <c:strRef>
              <c:f>Auxiliar!$AE$36:$AG$36</c:f>
              <c:strCache>
                <c:ptCount val="3"/>
                <c:pt idx="0">
                  <c:v>Desejável</c:v>
                </c:pt>
                <c:pt idx="1">
                  <c:v>Obrigatório</c:v>
                </c:pt>
                <c:pt idx="2">
                  <c:v>Crítico</c:v>
                </c:pt>
              </c:strCache>
            </c:strRef>
          </c:cat>
          <c:val>
            <c:numRef>
              <c:f>Auxiliar!$AE$40:$AG$40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0923776"/>
        <c:axId val="110925312"/>
      </c:barChart>
      <c:catAx>
        <c:axId val="110923776"/>
        <c:scaling>
          <c:orientation val="minMax"/>
        </c:scaling>
        <c:delete val="0"/>
        <c:axPos val="b"/>
        <c:majorTickMark val="out"/>
        <c:minorTickMark val="none"/>
        <c:tickLblPos val="nextTo"/>
        <c:crossAx val="110925312"/>
        <c:crosses val="autoZero"/>
        <c:auto val="1"/>
        <c:lblAlgn val="ctr"/>
        <c:lblOffset val="100"/>
        <c:noMultiLvlLbl val="0"/>
      </c:catAx>
      <c:valAx>
        <c:axId val="110925312"/>
        <c:scaling>
          <c:orientation val="minMax"/>
        </c:scaling>
        <c:delete val="0"/>
        <c:axPos val="l"/>
        <c:numFmt formatCode="0%" sourceLinked="1"/>
        <c:majorTickMark val="out"/>
        <c:minorTickMark val="none"/>
        <c:tickLblPos val="nextTo"/>
        <c:crossAx val="11092377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cat>
            <c:strRef>
              <c:f>Auxiliar!$AE$44:$AG$44</c:f>
              <c:strCache>
                <c:ptCount val="3"/>
                <c:pt idx="0">
                  <c:v>Desejável</c:v>
                </c:pt>
                <c:pt idx="1">
                  <c:v>Obrigatório</c:v>
                </c:pt>
                <c:pt idx="2">
                  <c:v>Crítico</c:v>
                </c:pt>
              </c:strCache>
            </c:strRef>
          </c:cat>
          <c:val>
            <c:numRef>
              <c:f>Auxiliar!$AE$45:$AG$45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cat>
            <c:strRef>
              <c:f>Auxiliar!$AE$44:$AG$44</c:f>
              <c:strCache>
                <c:ptCount val="3"/>
                <c:pt idx="0">
                  <c:v>Desejável</c:v>
                </c:pt>
                <c:pt idx="1">
                  <c:v>Obrigatório</c:v>
                </c:pt>
                <c:pt idx="2">
                  <c:v>Crítico</c:v>
                </c:pt>
              </c:strCache>
            </c:strRef>
          </c:cat>
          <c:val>
            <c:numRef>
              <c:f>Auxiliar!$AE$46:$AG$46</c:f>
              <c:numCache>
                <c:formatCode>General</c:formatCode>
                <c:ptCount val="3"/>
                <c:pt idx="0">
                  <c:v>0</c:v>
                </c:pt>
                <c:pt idx="1">
                  <c:v>0</c:v>
                </c:pt>
                <c:pt idx="2">
                  <c:v>0</c:v>
                </c:pt>
              </c:numCache>
            </c:numRef>
          </c:val>
        </c:ser>
        <c:ser>
          <c:idx val="2"/>
          <c:order val="2"/>
          <c:tx>
            <c:strRef>
              <c:f>Auxiliar!$B$47</c:f>
              <c:strCache>
                <c:ptCount val="1"/>
                <c:pt idx="0">
                  <c:v>Atende Parcialmente</c:v>
                </c:pt>
              </c:strCache>
            </c:strRef>
          </c:tx>
          <c:spPr>
            <a:solidFill>
              <a:schemeClr val="accent6"/>
            </a:solidFill>
          </c:spPr>
          <c:invertIfNegative val="0"/>
          <c:cat>
            <c:strRef>
              <c:f>Auxiliar!$AE$44:$AG$44</c:f>
              <c:strCache>
                <c:ptCount val="3"/>
                <c:pt idx="0">
                  <c:v>Desejável</c:v>
                </c:pt>
                <c:pt idx="1">
                  <c:v>Obrigatório</c:v>
                </c:pt>
                <c:pt idx="2">
                  <c:v>Crítico</c:v>
                </c:pt>
              </c:strCache>
            </c:strRef>
          </c:cat>
          <c:val>
            <c:numRef>
              <c:f>Auxiliar!$AE$47:$AG$47</c:f>
              <c:numCache>
                <c:formatCode>General</c:formatCode>
                <c:ptCount val="3"/>
                <c:pt idx="0">
                  <c:v>0</c:v>
                </c:pt>
                <c:pt idx="1">
                  <c:v>0</c:v>
                </c:pt>
                <c:pt idx="2">
                  <c:v>0</c:v>
                </c:pt>
              </c:numCache>
            </c:numRef>
          </c:val>
        </c:ser>
        <c:ser>
          <c:idx val="3"/>
          <c:order val="3"/>
          <c:tx>
            <c:strRef>
              <c:f>Auxiliar!$B$48</c:f>
              <c:strCache>
                <c:ptCount val="1"/>
                <c:pt idx="0">
                  <c:v>Não Atende</c:v>
                </c:pt>
              </c:strCache>
            </c:strRef>
          </c:tx>
          <c:spPr>
            <a:solidFill>
              <a:schemeClr val="accent2"/>
            </a:solidFill>
          </c:spPr>
          <c:invertIfNegative val="0"/>
          <c:cat>
            <c:strRef>
              <c:f>Auxiliar!$AE$44:$AG$44</c:f>
              <c:strCache>
                <c:ptCount val="3"/>
                <c:pt idx="0">
                  <c:v>Desejável</c:v>
                </c:pt>
                <c:pt idx="1">
                  <c:v>Obrigatório</c:v>
                </c:pt>
                <c:pt idx="2">
                  <c:v>Crítico</c:v>
                </c:pt>
              </c:strCache>
            </c:strRef>
          </c:cat>
          <c:val>
            <c:numRef>
              <c:f>Auxiliar!$AE$48:$AG$48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0962560"/>
        <c:axId val="110964096"/>
      </c:barChart>
      <c:catAx>
        <c:axId val="110962560"/>
        <c:scaling>
          <c:orientation val="minMax"/>
        </c:scaling>
        <c:delete val="0"/>
        <c:axPos val="b"/>
        <c:majorTickMark val="out"/>
        <c:minorTickMark val="none"/>
        <c:tickLblPos val="nextTo"/>
        <c:crossAx val="110964096"/>
        <c:crosses val="autoZero"/>
        <c:auto val="1"/>
        <c:lblAlgn val="ctr"/>
        <c:lblOffset val="100"/>
        <c:noMultiLvlLbl val="0"/>
      </c:catAx>
      <c:valAx>
        <c:axId val="110964096"/>
        <c:scaling>
          <c:orientation val="minMax"/>
        </c:scaling>
        <c:delete val="0"/>
        <c:axPos val="l"/>
        <c:numFmt formatCode="0%" sourceLinked="1"/>
        <c:majorTickMark val="out"/>
        <c:minorTickMark val="none"/>
        <c:tickLblPos val="nextTo"/>
        <c:crossAx val="11096256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cat>
            <c:strRef>
              <c:f>Auxiliar!$AE$52:$AG$52</c:f>
              <c:strCache>
                <c:ptCount val="3"/>
                <c:pt idx="0">
                  <c:v>Desejável</c:v>
                </c:pt>
                <c:pt idx="1">
                  <c:v>Obrigatório</c:v>
                </c:pt>
                <c:pt idx="2">
                  <c:v>Crítico</c:v>
                </c:pt>
              </c:strCache>
            </c:strRef>
          </c:cat>
          <c:val>
            <c:numRef>
              <c:f>Auxiliar!$AE$53:$AG$53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cat>
            <c:strRef>
              <c:f>Auxiliar!$AE$52:$AG$52</c:f>
              <c:strCache>
                <c:ptCount val="3"/>
                <c:pt idx="0">
                  <c:v>Desejável</c:v>
                </c:pt>
                <c:pt idx="1">
                  <c:v>Obrigatório</c:v>
                </c:pt>
                <c:pt idx="2">
                  <c:v>Crítico</c:v>
                </c:pt>
              </c:strCache>
            </c:strRef>
          </c:cat>
          <c:val>
            <c:numRef>
              <c:f>Auxiliar!$AE$54:$AG$54</c:f>
              <c:numCache>
                <c:formatCode>General</c:formatCode>
                <c:ptCount val="3"/>
                <c:pt idx="0">
                  <c:v>0</c:v>
                </c:pt>
                <c:pt idx="1">
                  <c:v>0</c:v>
                </c:pt>
                <c:pt idx="2">
                  <c:v>0</c:v>
                </c:pt>
              </c:numCache>
            </c:numRef>
          </c:val>
        </c:ser>
        <c:ser>
          <c:idx val="2"/>
          <c:order val="2"/>
          <c:tx>
            <c:strRef>
              <c:f>Auxiliar!$B$55</c:f>
              <c:strCache>
                <c:ptCount val="1"/>
                <c:pt idx="0">
                  <c:v>Atende Parcialmente</c:v>
                </c:pt>
              </c:strCache>
            </c:strRef>
          </c:tx>
          <c:spPr>
            <a:solidFill>
              <a:schemeClr val="accent6"/>
            </a:solidFill>
          </c:spPr>
          <c:invertIfNegative val="0"/>
          <c:cat>
            <c:strRef>
              <c:f>Auxiliar!$AE$52:$AG$52</c:f>
              <c:strCache>
                <c:ptCount val="3"/>
                <c:pt idx="0">
                  <c:v>Desejável</c:v>
                </c:pt>
                <c:pt idx="1">
                  <c:v>Obrigatório</c:v>
                </c:pt>
                <c:pt idx="2">
                  <c:v>Crítico</c:v>
                </c:pt>
              </c:strCache>
            </c:strRef>
          </c:cat>
          <c:val>
            <c:numRef>
              <c:f>Auxiliar!$AE$55:$AG$55</c:f>
              <c:numCache>
                <c:formatCode>General</c:formatCode>
                <c:ptCount val="3"/>
                <c:pt idx="0">
                  <c:v>0</c:v>
                </c:pt>
                <c:pt idx="1">
                  <c:v>0</c:v>
                </c:pt>
                <c:pt idx="2">
                  <c:v>0</c:v>
                </c:pt>
              </c:numCache>
            </c:numRef>
          </c:val>
        </c:ser>
        <c:ser>
          <c:idx val="3"/>
          <c:order val="3"/>
          <c:tx>
            <c:strRef>
              <c:f>Auxiliar!$B$56</c:f>
              <c:strCache>
                <c:ptCount val="1"/>
                <c:pt idx="0">
                  <c:v>Não Atende</c:v>
                </c:pt>
              </c:strCache>
            </c:strRef>
          </c:tx>
          <c:spPr>
            <a:solidFill>
              <a:schemeClr val="accent2"/>
            </a:solidFill>
          </c:spPr>
          <c:invertIfNegative val="0"/>
          <c:cat>
            <c:strRef>
              <c:f>Auxiliar!$AE$52:$AG$52</c:f>
              <c:strCache>
                <c:ptCount val="3"/>
                <c:pt idx="0">
                  <c:v>Desejável</c:v>
                </c:pt>
                <c:pt idx="1">
                  <c:v>Obrigatório</c:v>
                </c:pt>
                <c:pt idx="2">
                  <c:v>Crítico</c:v>
                </c:pt>
              </c:strCache>
            </c:strRef>
          </c:cat>
          <c:val>
            <c:numRef>
              <c:f>Auxiliar!$AE$56:$AG$56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1423488"/>
        <c:axId val="111425024"/>
      </c:barChart>
      <c:catAx>
        <c:axId val="111423488"/>
        <c:scaling>
          <c:orientation val="minMax"/>
        </c:scaling>
        <c:delete val="0"/>
        <c:axPos val="b"/>
        <c:majorTickMark val="out"/>
        <c:minorTickMark val="none"/>
        <c:tickLblPos val="nextTo"/>
        <c:crossAx val="111425024"/>
        <c:crosses val="autoZero"/>
        <c:auto val="1"/>
        <c:lblAlgn val="ctr"/>
        <c:lblOffset val="100"/>
        <c:noMultiLvlLbl val="0"/>
      </c:catAx>
      <c:valAx>
        <c:axId val="111425024"/>
        <c:scaling>
          <c:orientation val="minMax"/>
        </c:scaling>
        <c:delete val="0"/>
        <c:axPos val="l"/>
        <c:numFmt formatCode="0%" sourceLinked="1"/>
        <c:majorTickMark val="out"/>
        <c:minorTickMark val="none"/>
        <c:tickLblPos val="nextTo"/>
        <c:crossAx val="11142348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cat>
            <c:strRef>
              <c:f>Auxiliar!$AI$12:$AK$12</c:f>
              <c:strCache>
                <c:ptCount val="3"/>
                <c:pt idx="0">
                  <c:v>Desejável</c:v>
                </c:pt>
                <c:pt idx="1">
                  <c:v>Obrigatório</c:v>
                </c:pt>
                <c:pt idx="2">
                  <c:v>Crítico</c:v>
                </c:pt>
              </c:strCache>
            </c:strRef>
          </c:cat>
          <c:val>
            <c:numRef>
              <c:f>Auxiliar!$AI$13:$AK$13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cat>
            <c:strRef>
              <c:f>Auxiliar!$AI$12:$AK$12</c:f>
              <c:strCache>
                <c:ptCount val="3"/>
                <c:pt idx="0">
                  <c:v>Desejável</c:v>
                </c:pt>
                <c:pt idx="1">
                  <c:v>Obrigatório</c:v>
                </c:pt>
                <c:pt idx="2">
                  <c:v>Crítico</c:v>
                </c:pt>
              </c:strCache>
            </c:strRef>
          </c:cat>
          <c:val>
            <c:numRef>
              <c:f>Auxiliar!$AI$14:$AK$14</c:f>
              <c:numCache>
                <c:formatCode>General</c:formatCode>
                <c:ptCount val="3"/>
                <c:pt idx="0">
                  <c:v>0</c:v>
                </c:pt>
                <c:pt idx="1">
                  <c:v>0</c:v>
                </c:pt>
                <c:pt idx="2">
                  <c:v>0</c:v>
                </c:pt>
              </c:numCache>
            </c:numRef>
          </c:val>
        </c:ser>
        <c:ser>
          <c:idx val="2"/>
          <c:order val="2"/>
          <c:tx>
            <c:strRef>
              <c:f>Auxiliar!$B$15</c:f>
              <c:strCache>
                <c:ptCount val="1"/>
                <c:pt idx="0">
                  <c:v>Atende Parcialmente</c:v>
                </c:pt>
              </c:strCache>
            </c:strRef>
          </c:tx>
          <c:spPr>
            <a:solidFill>
              <a:schemeClr val="accent6"/>
            </a:solidFill>
          </c:spPr>
          <c:invertIfNegative val="0"/>
          <c:cat>
            <c:strRef>
              <c:f>Auxiliar!$AI$12:$AK$12</c:f>
              <c:strCache>
                <c:ptCount val="3"/>
                <c:pt idx="0">
                  <c:v>Desejável</c:v>
                </c:pt>
                <c:pt idx="1">
                  <c:v>Obrigatório</c:v>
                </c:pt>
                <c:pt idx="2">
                  <c:v>Crítico</c:v>
                </c:pt>
              </c:strCache>
            </c:strRef>
          </c:cat>
          <c:val>
            <c:numRef>
              <c:f>Auxiliar!$AI$15:$AK$15</c:f>
              <c:numCache>
                <c:formatCode>General</c:formatCode>
                <c:ptCount val="3"/>
                <c:pt idx="0">
                  <c:v>0</c:v>
                </c:pt>
                <c:pt idx="1">
                  <c:v>0</c:v>
                </c:pt>
                <c:pt idx="2">
                  <c:v>0</c:v>
                </c:pt>
              </c:numCache>
            </c:numRef>
          </c:val>
        </c:ser>
        <c:ser>
          <c:idx val="3"/>
          <c:order val="3"/>
          <c:tx>
            <c:strRef>
              <c:f>Auxiliar!$B$16</c:f>
              <c:strCache>
                <c:ptCount val="1"/>
                <c:pt idx="0">
                  <c:v>Não Atende</c:v>
                </c:pt>
              </c:strCache>
            </c:strRef>
          </c:tx>
          <c:spPr>
            <a:solidFill>
              <a:schemeClr val="accent2"/>
            </a:solidFill>
          </c:spPr>
          <c:invertIfNegative val="0"/>
          <c:cat>
            <c:strRef>
              <c:f>Auxiliar!$AI$12:$AK$12</c:f>
              <c:strCache>
                <c:ptCount val="3"/>
                <c:pt idx="0">
                  <c:v>Desejável</c:v>
                </c:pt>
                <c:pt idx="1">
                  <c:v>Obrigatório</c:v>
                </c:pt>
                <c:pt idx="2">
                  <c:v>Crítico</c:v>
                </c:pt>
              </c:strCache>
            </c:strRef>
          </c:cat>
          <c:val>
            <c:numRef>
              <c:f>Auxiliar!$AI$16:$AK$16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1470464"/>
        <c:axId val="111472000"/>
      </c:barChart>
      <c:catAx>
        <c:axId val="111470464"/>
        <c:scaling>
          <c:orientation val="minMax"/>
        </c:scaling>
        <c:delete val="0"/>
        <c:axPos val="b"/>
        <c:majorTickMark val="out"/>
        <c:minorTickMark val="none"/>
        <c:tickLblPos val="nextTo"/>
        <c:crossAx val="111472000"/>
        <c:crosses val="autoZero"/>
        <c:auto val="1"/>
        <c:lblAlgn val="ctr"/>
        <c:lblOffset val="100"/>
        <c:noMultiLvlLbl val="0"/>
      </c:catAx>
      <c:valAx>
        <c:axId val="111472000"/>
        <c:scaling>
          <c:orientation val="minMax"/>
        </c:scaling>
        <c:delete val="0"/>
        <c:axPos val="l"/>
        <c:numFmt formatCode="0%" sourceLinked="1"/>
        <c:majorTickMark val="out"/>
        <c:minorTickMark val="none"/>
        <c:tickLblPos val="nextTo"/>
        <c:crossAx val="11147046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cat>
            <c:strRef>
              <c:f>Auxiliar!$AI$20:$AK$20</c:f>
              <c:strCache>
                <c:ptCount val="3"/>
                <c:pt idx="0">
                  <c:v>Desejável</c:v>
                </c:pt>
                <c:pt idx="1">
                  <c:v>Obrigatório</c:v>
                </c:pt>
                <c:pt idx="2">
                  <c:v>Crítico</c:v>
                </c:pt>
              </c:strCache>
            </c:strRef>
          </c:cat>
          <c:val>
            <c:numRef>
              <c:f>Auxiliar!$AI$21:$AK$21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cat>
            <c:strRef>
              <c:f>Auxiliar!$AI$20:$AK$20</c:f>
              <c:strCache>
                <c:ptCount val="3"/>
                <c:pt idx="0">
                  <c:v>Desejável</c:v>
                </c:pt>
                <c:pt idx="1">
                  <c:v>Obrigatório</c:v>
                </c:pt>
                <c:pt idx="2">
                  <c:v>Crítico</c:v>
                </c:pt>
              </c:strCache>
            </c:strRef>
          </c:cat>
          <c:val>
            <c:numRef>
              <c:f>Auxiliar!$AI$22:$AK$22</c:f>
              <c:numCache>
                <c:formatCode>General</c:formatCode>
                <c:ptCount val="3"/>
                <c:pt idx="0">
                  <c:v>0</c:v>
                </c:pt>
                <c:pt idx="1">
                  <c:v>0</c:v>
                </c:pt>
                <c:pt idx="2">
                  <c:v>0</c:v>
                </c:pt>
              </c:numCache>
            </c:numRef>
          </c:val>
        </c:ser>
        <c:ser>
          <c:idx val="2"/>
          <c:order val="2"/>
          <c:tx>
            <c:strRef>
              <c:f>Auxiliar!$B$23</c:f>
              <c:strCache>
                <c:ptCount val="1"/>
                <c:pt idx="0">
                  <c:v>Atende Parcialmente</c:v>
                </c:pt>
              </c:strCache>
            </c:strRef>
          </c:tx>
          <c:spPr>
            <a:solidFill>
              <a:schemeClr val="accent6"/>
            </a:solidFill>
          </c:spPr>
          <c:invertIfNegative val="0"/>
          <c:cat>
            <c:strRef>
              <c:f>Auxiliar!$AI$20:$AK$20</c:f>
              <c:strCache>
                <c:ptCount val="3"/>
                <c:pt idx="0">
                  <c:v>Desejável</c:v>
                </c:pt>
                <c:pt idx="1">
                  <c:v>Obrigatório</c:v>
                </c:pt>
                <c:pt idx="2">
                  <c:v>Crítico</c:v>
                </c:pt>
              </c:strCache>
            </c:strRef>
          </c:cat>
          <c:val>
            <c:numRef>
              <c:f>Auxiliar!$AI$23:$AK$23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cat>
            <c:strRef>
              <c:f>Auxiliar!$AI$20:$AK$20</c:f>
              <c:strCache>
                <c:ptCount val="3"/>
                <c:pt idx="0">
                  <c:v>Desejável</c:v>
                </c:pt>
                <c:pt idx="1">
                  <c:v>Obrigatório</c:v>
                </c:pt>
                <c:pt idx="2">
                  <c:v>Crítico</c:v>
                </c:pt>
              </c:strCache>
            </c:strRef>
          </c:cat>
          <c:val>
            <c:numRef>
              <c:f>Auxiliar!$AI$24:$AK$24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1271936"/>
        <c:axId val="111273472"/>
      </c:barChart>
      <c:catAx>
        <c:axId val="111271936"/>
        <c:scaling>
          <c:orientation val="minMax"/>
        </c:scaling>
        <c:delete val="0"/>
        <c:axPos val="b"/>
        <c:majorTickMark val="out"/>
        <c:minorTickMark val="none"/>
        <c:tickLblPos val="nextTo"/>
        <c:crossAx val="111273472"/>
        <c:crosses val="autoZero"/>
        <c:auto val="1"/>
        <c:lblAlgn val="ctr"/>
        <c:lblOffset val="100"/>
        <c:noMultiLvlLbl val="0"/>
      </c:catAx>
      <c:valAx>
        <c:axId val="111273472"/>
        <c:scaling>
          <c:orientation val="minMax"/>
        </c:scaling>
        <c:delete val="0"/>
        <c:axPos val="l"/>
        <c:numFmt formatCode="0%" sourceLinked="1"/>
        <c:majorTickMark val="out"/>
        <c:minorTickMark val="none"/>
        <c:tickLblPos val="nextTo"/>
        <c:crossAx val="11127193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cat>
            <c:strRef>
              <c:f>Auxiliar!$AI$28:$AK$28</c:f>
              <c:strCache>
                <c:ptCount val="3"/>
                <c:pt idx="0">
                  <c:v>Desejável</c:v>
                </c:pt>
                <c:pt idx="1">
                  <c:v>Obrigatório</c:v>
                </c:pt>
                <c:pt idx="2">
                  <c:v>Crítico</c:v>
                </c:pt>
              </c:strCache>
            </c:strRef>
          </c:cat>
          <c:val>
            <c:numRef>
              <c:f>Auxiliar!$AI$29:$AK$29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cat>
            <c:strRef>
              <c:f>Auxiliar!$AI$28:$AK$28</c:f>
              <c:strCache>
                <c:ptCount val="3"/>
                <c:pt idx="0">
                  <c:v>Desejável</c:v>
                </c:pt>
                <c:pt idx="1">
                  <c:v>Obrigatório</c:v>
                </c:pt>
                <c:pt idx="2">
                  <c:v>Crítico</c:v>
                </c:pt>
              </c:strCache>
            </c:strRef>
          </c:cat>
          <c:val>
            <c:numRef>
              <c:f>Auxiliar!$AI$30:$AK$30</c:f>
              <c:numCache>
                <c:formatCode>General</c:formatCode>
                <c:ptCount val="3"/>
                <c:pt idx="0">
                  <c:v>0</c:v>
                </c:pt>
                <c:pt idx="1">
                  <c:v>0</c:v>
                </c:pt>
                <c:pt idx="2">
                  <c:v>0</c:v>
                </c:pt>
              </c:numCache>
            </c:numRef>
          </c:val>
        </c:ser>
        <c:ser>
          <c:idx val="2"/>
          <c:order val="2"/>
          <c:tx>
            <c:strRef>
              <c:f>Auxiliar!$B$31</c:f>
              <c:strCache>
                <c:ptCount val="1"/>
                <c:pt idx="0">
                  <c:v>Atende Parcialmente</c:v>
                </c:pt>
              </c:strCache>
            </c:strRef>
          </c:tx>
          <c:spPr>
            <a:solidFill>
              <a:schemeClr val="accent6"/>
            </a:solidFill>
          </c:spPr>
          <c:invertIfNegative val="0"/>
          <c:cat>
            <c:strRef>
              <c:f>Auxiliar!$AI$28:$AK$28</c:f>
              <c:strCache>
                <c:ptCount val="3"/>
                <c:pt idx="0">
                  <c:v>Desejável</c:v>
                </c:pt>
                <c:pt idx="1">
                  <c:v>Obrigatório</c:v>
                </c:pt>
                <c:pt idx="2">
                  <c:v>Crítico</c:v>
                </c:pt>
              </c:strCache>
            </c:strRef>
          </c:cat>
          <c:val>
            <c:numRef>
              <c:f>Auxiliar!$AI$31:$AK$31</c:f>
              <c:numCache>
                <c:formatCode>General</c:formatCode>
                <c:ptCount val="3"/>
                <c:pt idx="0">
                  <c:v>0</c:v>
                </c:pt>
                <c:pt idx="1">
                  <c:v>0</c:v>
                </c:pt>
                <c:pt idx="2">
                  <c:v>0</c:v>
                </c:pt>
              </c:numCache>
            </c:numRef>
          </c:val>
        </c:ser>
        <c:ser>
          <c:idx val="3"/>
          <c:order val="3"/>
          <c:tx>
            <c:strRef>
              <c:f>Auxiliar!$B$32</c:f>
              <c:strCache>
                <c:ptCount val="1"/>
                <c:pt idx="0">
                  <c:v>Não Atende</c:v>
                </c:pt>
              </c:strCache>
            </c:strRef>
          </c:tx>
          <c:spPr>
            <a:solidFill>
              <a:schemeClr val="accent2"/>
            </a:solidFill>
          </c:spPr>
          <c:invertIfNegative val="0"/>
          <c:cat>
            <c:strRef>
              <c:f>Auxiliar!$AI$28:$AK$28</c:f>
              <c:strCache>
                <c:ptCount val="3"/>
                <c:pt idx="0">
                  <c:v>Desejável</c:v>
                </c:pt>
                <c:pt idx="1">
                  <c:v>Obrigatório</c:v>
                </c:pt>
                <c:pt idx="2">
                  <c:v>Crítico</c:v>
                </c:pt>
              </c:strCache>
            </c:strRef>
          </c:cat>
          <c:val>
            <c:numRef>
              <c:f>Auxiliar!$AI$32:$AK$32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1323008"/>
        <c:axId val="111324544"/>
      </c:barChart>
      <c:catAx>
        <c:axId val="111323008"/>
        <c:scaling>
          <c:orientation val="minMax"/>
        </c:scaling>
        <c:delete val="0"/>
        <c:axPos val="b"/>
        <c:majorTickMark val="out"/>
        <c:minorTickMark val="none"/>
        <c:tickLblPos val="nextTo"/>
        <c:crossAx val="111324544"/>
        <c:crosses val="autoZero"/>
        <c:auto val="1"/>
        <c:lblAlgn val="ctr"/>
        <c:lblOffset val="100"/>
        <c:noMultiLvlLbl val="0"/>
      </c:catAx>
      <c:valAx>
        <c:axId val="111324544"/>
        <c:scaling>
          <c:orientation val="minMax"/>
        </c:scaling>
        <c:delete val="0"/>
        <c:axPos val="l"/>
        <c:numFmt formatCode="0%" sourceLinked="1"/>
        <c:majorTickMark val="out"/>
        <c:minorTickMark val="none"/>
        <c:tickLblPos val="nextTo"/>
        <c:crossAx val="11132300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cat>
            <c:strRef>
              <c:f>Auxiliar!$AI$36:$AK$36</c:f>
              <c:strCache>
                <c:ptCount val="3"/>
                <c:pt idx="0">
                  <c:v>Desejável</c:v>
                </c:pt>
                <c:pt idx="1">
                  <c:v>Obrigatório</c:v>
                </c:pt>
                <c:pt idx="2">
                  <c:v>Crítico</c:v>
                </c:pt>
              </c:strCache>
            </c:strRef>
          </c:cat>
          <c:val>
            <c:numRef>
              <c:f>Auxiliar!$AI$37:$AK$37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cat>
            <c:strRef>
              <c:f>Auxiliar!$AI$36:$AK$36</c:f>
              <c:strCache>
                <c:ptCount val="3"/>
                <c:pt idx="0">
                  <c:v>Desejável</c:v>
                </c:pt>
                <c:pt idx="1">
                  <c:v>Obrigatório</c:v>
                </c:pt>
                <c:pt idx="2">
                  <c:v>Crítico</c:v>
                </c:pt>
              </c:strCache>
            </c:strRef>
          </c:cat>
          <c:val>
            <c:numRef>
              <c:f>Auxiliar!$AI$38:$AK$38</c:f>
              <c:numCache>
                <c:formatCode>General</c:formatCode>
                <c:ptCount val="3"/>
                <c:pt idx="0">
                  <c:v>0</c:v>
                </c:pt>
                <c:pt idx="1">
                  <c:v>0</c:v>
                </c:pt>
                <c:pt idx="2">
                  <c:v>0</c:v>
                </c:pt>
              </c:numCache>
            </c:numRef>
          </c:val>
        </c:ser>
        <c:ser>
          <c:idx val="2"/>
          <c:order val="2"/>
          <c:tx>
            <c:strRef>
              <c:f>Auxiliar!$B$39</c:f>
              <c:strCache>
                <c:ptCount val="1"/>
                <c:pt idx="0">
                  <c:v>Atende Parcialmente</c:v>
                </c:pt>
              </c:strCache>
            </c:strRef>
          </c:tx>
          <c:spPr>
            <a:solidFill>
              <a:schemeClr val="accent6"/>
            </a:solidFill>
          </c:spPr>
          <c:invertIfNegative val="0"/>
          <c:cat>
            <c:strRef>
              <c:f>Auxiliar!$AI$36:$AK$36</c:f>
              <c:strCache>
                <c:ptCount val="3"/>
                <c:pt idx="0">
                  <c:v>Desejável</c:v>
                </c:pt>
                <c:pt idx="1">
                  <c:v>Obrigatório</c:v>
                </c:pt>
                <c:pt idx="2">
                  <c:v>Crítico</c:v>
                </c:pt>
              </c:strCache>
            </c:strRef>
          </c:cat>
          <c:val>
            <c:numRef>
              <c:f>Auxiliar!$AI$39:$AK$39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cat>
            <c:strRef>
              <c:f>Auxiliar!$AI$36:$AK$36</c:f>
              <c:strCache>
                <c:ptCount val="3"/>
                <c:pt idx="0">
                  <c:v>Desejável</c:v>
                </c:pt>
                <c:pt idx="1">
                  <c:v>Obrigatório</c:v>
                </c:pt>
                <c:pt idx="2">
                  <c:v>Crítico</c:v>
                </c:pt>
              </c:strCache>
            </c:strRef>
          </c:cat>
          <c:val>
            <c:numRef>
              <c:f>Auxiliar!$AI$40:$AK$40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1771648"/>
        <c:axId val="111773184"/>
      </c:barChart>
      <c:catAx>
        <c:axId val="111771648"/>
        <c:scaling>
          <c:orientation val="minMax"/>
        </c:scaling>
        <c:delete val="0"/>
        <c:axPos val="b"/>
        <c:majorTickMark val="out"/>
        <c:minorTickMark val="none"/>
        <c:tickLblPos val="nextTo"/>
        <c:crossAx val="111773184"/>
        <c:crosses val="autoZero"/>
        <c:auto val="1"/>
        <c:lblAlgn val="ctr"/>
        <c:lblOffset val="100"/>
        <c:noMultiLvlLbl val="0"/>
      </c:catAx>
      <c:valAx>
        <c:axId val="111773184"/>
        <c:scaling>
          <c:orientation val="minMax"/>
        </c:scaling>
        <c:delete val="0"/>
        <c:axPos val="l"/>
        <c:numFmt formatCode="0%" sourceLinked="1"/>
        <c:majorTickMark val="out"/>
        <c:minorTickMark val="none"/>
        <c:tickLblPos val="nextTo"/>
        <c:crossAx val="11177164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cat>
            <c:strRef>
              <c:f>Auxiliar!$AI$44:$AK$44</c:f>
              <c:strCache>
                <c:ptCount val="3"/>
                <c:pt idx="0">
                  <c:v>Desejável</c:v>
                </c:pt>
                <c:pt idx="1">
                  <c:v>Obrigatório</c:v>
                </c:pt>
                <c:pt idx="2">
                  <c:v>Crítico</c:v>
                </c:pt>
              </c:strCache>
            </c:strRef>
          </c:cat>
          <c:val>
            <c:numRef>
              <c:f>Auxiliar!$AI$45:$AK$45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cat>
            <c:strRef>
              <c:f>Auxiliar!$AI$44:$AK$44</c:f>
              <c:strCache>
                <c:ptCount val="3"/>
                <c:pt idx="0">
                  <c:v>Desejável</c:v>
                </c:pt>
                <c:pt idx="1">
                  <c:v>Obrigatório</c:v>
                </c:pt>
                <c:pt idx="2">
                  <c:v>Crítico</c:v>
                </c:pt>
              </c:strCache>
            </c:strRef>
          </c:cat>
          <c:val>
            <c:numRef>
              <c:f>Auxiliar!$AI$46:$AK$46</c:f>
              <c:numCache>
                <c:formatCode>General</c:formatCode>
                <c:ptCount val="3"/>
                <c:pt idx="0">
                  <c:v>0</c:v>
                </c:pt>
                <c:pt idx="1">
                  <c:v>0</c:v>
                </c:pt>
                <c:pt idx="2">
                  <c:v>0</c:v>
                </c:pt>
              </c:numCache>
            </c:numRef>
          </c:val>
        </c:ser>
        <c:ser>
          <c:idx val="2"/>
          <c:order val="2"/>
          <c:tx>
            <c:strRef>
              <c:f>Auxiliar!$B$47</c:f>
              <c:strCache>
                <c:ptCount val="1"/>
                <c:pt idx="0">
                  <c:v>Atende Parcialmente</c:v>
                </c:pt>
              </c:strCache>
            </c:strRef>
          </c:tx>
          <c:spPr>
            <a:solidFill>
              <a:schemeClr val="accent6"/>
            </a:solidFill>
          </c:spPr>
          <c:invertIfNegative val="0"/>
          <c:cat>
            <c:strRef>
              <c:f>Auxiliar!$AI$44:$AK$44</c:f>
              <c:strCache>
                <c:ptCount val="3"/>
                <c:pt idx="0">
                  <c:v>Desejável</c:v>
                </c:pt>
                <c:pt idx="1">
                  <c:v>Obrigatório</c:v>
                </c:pt>
                <c:pt idx="2">
                  <c:v>Crítico</c:v>
                </c:pt>
              </c:strCache>
            </c:strRef>
          </c:cat>
          <c:val>
            <c:numRef>
              <c:f>Auxiliar!$AI$47:$AK$47</c:f>
              <c:numCache>
                <c:formatCode>General</c:formatCode>
                <c:ptCount val="3"/>
                <c:pt idx="0">
                  <c:v>0</c:v>
                </c:pt>
                <c:pt idx="1">
                  <c:v>0</c:v>
                </c:pt>
                <c:pt idx="2">
                  <c:v>0</c:v>
                </c:pt>
              </c:numCache>
            </c:numRef>
          </c:val>
        </c:ser>
        <c:ser>
          <c:idx val="3"/>
          <c:order val="3"/>
          <c:tx>
            <c:strRef>
              <c:f>Auxiliar!$B$48</c:f>
              <c:strCache>
                <c:ptCount val="1"/>
                <c:pt idx="0">
                  <c:v>Não Atende</c:v>
                </c:pt>
              </c:strCache>
            </c:strRef>
          </c:tx>
          <c:spPr>
            <a:solidFill>
              <a:schemeClr val="accent2"/>
            </a:solidFill>
          </c:spPr>
          <c:invertIfNegative val="0"/>
          <c:cat>
            <c:strRef>
              <c:f>Auxiliar!$AI$44:$AK$44</c:f>
              <c:strCache>
                <c:ptCount val="3"/>
                <c:pt idx="0">
                  <c:v>Desejável</c:v>
                </c:pt>
                <c:pt idx="1">
                  <c:v>Obrigatório</c:v>
                </c:pt>
                <c:pt idx="2">
                  <c:v>Crítico</c:v>
                </c:pt>
              </c:strCache>
            </c:strRef>
          </c:cat>
          <c:val>
            <c:numRef>
              <c:f>Auxiliar!$AI$48:$AK$48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1486848"/>
        <c:axId val="111488384"/>
      </c:barChart>
      <c:catAx>
        <c:axId val="111486848"/>
        <c:scaling>
          <c:orientation val="minMax"/>
        </c:scaling>
        <c:delete val="0"/>
        <c:axPos val="b"/>
        <c:majorTickMark val="out"/>
        <c:minorTickMark val="none"/>
        <c:tickLblPos val="nextTo"/>
        <c:crossAx val="111488384"/>
        <c:crosses val="autoZero"/>
        <c:auto val="1"/>
        <c:lblAlgn val="ctr"/>
        <c:lblOffset val="100"/>
        <c:noMultiLvlLbl val="0"/>
      </c:catAx>
      <c:valAx>
        <c:axId val="111488384"/>
        <c:scaling>
          <c:orientation val="minMax"/>
        </c:scaling>
        <c:delete val="0"/>
        <c:axPos val="l"/>
        <c:numFmt formatCode="0%" sourceLinked="1"/>
        <c:majorTickMark val="out"/>
        <c:minorTickMark val="none"/>
        <c:tickLblPos val="nextTo"/>
        <c:crossAx val="111486848"/>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cat>
            <c:strRef>
              <c:f>Auxiliar!$AI$52:$AK$52</c:f>
              <c:strCache>
                <c:ptCount val="3"/>
                <c:pt idx="0">
                  <c:v>Desejável</c:v>
                </c:pt>
                <c:pt idx="1">
                  <c:v>Obrigatório</c:v>
                </c:pt>
                <c:pt idx="2">
                  <c:v>Crítico</c:v>
                </c:pt>
              </c:strCache>
            </c:strRef>
          </c:cat>
          <c:val>
            <c:numRef>
              <c:f>Auxiliar!$AI$53:$AK$53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cat>
            <c:strRef>
              <c:f>Auxiliar!$AI$52:$AK$52</c:f>
              <c:strCache>
                <c:ptCount val="3"/>
                <c:pt idx="0">
                  <c:v>Desejável</c:v>
                </c:pt>
                <c:pt idx="1">
                  <c:v>Obrigatório</c:v>
                </c:pt>
                <c:pt idx="2">
                  <c:v>Crítico</c:v>
                </c:pt>
              </c:strCache>
            </c:strRef>
          </c:cat>
          <c:val>
            <c:numRef>
              <c:f>Auxiliar!$AI$54:$AK$54</c:f>
              <c:numCache>
                <c:formatCode>General</c:formatCode>
                <c:ptCount val="3"/>
                <c:pt idx="0">
                  <c:v>0</c:v>
                </c:pt>
                <c:pt idx="1">
                  <c:v>0</c:v>
                </c:pt>
                <c:pt idx="2">
                  <c:v>0</c:v>
                </c:pt>
              </c:numCache>
            </c:numRef>
          </c:val>
        </c:ser>
        <c:ser>
          <c:idx val="2"/>
          <c:order val="2"/>
          <c:tx>
            <c:strRef>
              <c:f>Auxiliar!$B$55</c:f>
              <c:strCache>
                <c:ptCount val="1"/>
                <c:pt idx="0">
                  <c:v>Atende Parcialmente</c:v>
                </c:pt>
              </c:strCache>
            </c:strRef>
          </c:tx>
          <c:spPr>
            <a:solidFill>
              <a:schemeClr val="accent6"/>
            </a:solidFill>
          </c:spPr>
          <c:invertIfNegative val="0"/>
          <c:cat>
            <c:strRef>
              <c:f>Auxiliar!$AI$52:$AK$52</c:f>
              <c:strCache>
                <c:ptCount val="3"/>
                <c:pt idx="0">
                  <c:v>Desejável</c:v>
                </c:pt>
                <c:pt idx="1">
                  <c:v>Obrigatório</c:v>
                </c:pt>
                <c:pt idx="2">
                  <c:v>Crítico</c:v>
                </c:pt>
              </c:strCache>
            </c:strRef>
          </c:cat>
          <c:val>
            <c:numRef>
              <c:f>Auxiliar!$AI$55:$AK$55</c:f>
              <c:numCache>
                <c:formatCode>General</c:formatCode>
                <c:ptCount val="3"/>
                <c:pt idx="0">
                  <c:v>0</c:v>
                </c:pt>
                <c:pt idx="1">
                  <c:v>0</c:v>
                </c:pt>
                <c:pt idx="2">
                  <c:v>0</c:v>
                </c:pt>
              </c:numCache>
            </c:numRef>
          </c:val>
        </c:ser>
        <c:ser>
          <c:idx val="3"/>
          <c:order val="3"/>
          <c:tx>
            <c:strRef>
              <c:f>Auxiliar!$B$56</c:f>
              <c:strCache>
                <c:ptCount val="1"/>
                <c:pt idx="0">
                  <c:v>Não Atende</c:v>
                </c:pt>
              </c:strCache>
            </c:strRef>
          </c:tx>
          <c:spPr>
            <a:solidFill>
              <a:schemeClr val="accent2"/>
            </a:solidFill>
          </c:spPr>
          <c:invertIfNegative val="0"/>
          <c:cat>
            <c:strRef>
              <c:f>Auxiliar!$AI$52:$AK$52</c:f>
              <c:strCache>
                <c:ptCount val="3"/>
                <c:pt idx="0">
                  <c:v>Desejável</c:v>
                </c:pt>
                <c:pt idx="1">
                  <c:v>Obrigatório</c:v>
                </c:pt>
                <c:pt idx="2">
                  <c:v>Crítico</c:v>
                </c:pt>
              </c:strCache>
            </c:strRef>
          </c:cat>
          <c:val>
            <c:numRef>
              <c:f>Auxiliar!$AI$56:$AK$56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1562752"/>
        <c:axId val="111564288"/>
      </c:barChart>
      <c:catAx>
        <c:axId val="111562752"/>
        <c:scaling>
          <c:orientation val="minMax"/>
        </c:scaling>
        <c:delete val="0"/>
        <c:axPos val="b"/>
        <c:majorTickMark val="out"/>
        <c:minorTickMark val="none"/>
        <c:tickLblPos val="nextTo"/>
        <c:crossAx val="111564288"/>
        <c:crosses val="autoZero"/>
        <c:auto val="1"/>
        <c:lblAlgn val="ctr"/>
        <c:lblOffset val="100"/>
        <c:noMultiLvlLbl val="0"/>
      </c:catAx>
      <c:valAx>
        <c:axId val="111564288"/>
        <c:scaling>
          <c:orientation val="minMax"/>
        </c:scaling>
        <c:delete val="0"/>
        <c:axPos val="l"/>
        <c:numFmt formatCode="0%" sourceLinked="1"/>
        <c:majorTickMark val="out"/>
        <c:minorTickMark val="none"/>
        <c:tickLblPos val="nextTo"/>
        <c:crossAx val="11156275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Auxiliar!$B$13</c:f>
              <c:strCache>
                <c:ptCount val="1"/>
                <c:pt idx="0">
                  <c:v>Supera</c:v>
                </c:pt>
              </c:strCache>
            </c:strRef>
          </c:tx>
          <c:invertIfNegative val="0"/>
          <c:cat>
            <c:strRef>
              <c:f>Auxiliar!$AM$12:$AO$12</c:f>
              <c:strCache>
                <c:ptCount val="3"/>
                <c:pt idx="0">
                  <c:v>Desejável</c:v>
                </c:pt>
                <c:pt idx="1">
                  <c:v>Obrigatório</c:v>
                </c:pt>
                <c:pt idx="2">
                  <c:v>Crítico</c:v>
                </c:pt>
              </c:strCache>
            </c:strRef>
          </c:cat>
          <c:val>
            <c:numRef>
              <c:f>Auxiliar!$AM$13:$AO$13</c:f>
              <c:numCache>
                <c:formatCode>General</c:formatCode>
                <c:ptCount val="3"/>
                <c:pt idx="0">
                  <c:v>0</c:v>
                </c:pt>
                <c:pt idx="1">
                  <c:v>0</c:v>
                </c:pt>
                <c:pt idx="2">
                  <c:v>0</c:v>
                </c:pt>
              </c:numCache>
            </c:numRef>
          </c:val>
        </c:ser>
        <c:ser>
          <c:idx val="1"/>
          <c:order val="1"/>
          <c:tx>
            <c:strRef>
              <c:f>Auxiliar!$B$14</c:f>
              <c:strCache>
                <c:ptCount val="1"/>
                <c:pt idx="0">
                  <c:v>Atende</c:v>
                </c:pt>
              </c:strCache>
            </c:strRef>
          </c:tx>
          <c:spPr>
            <a:solidFill>
              <a:schemeClr val="accent3"/>
            </a:solidFill>
          </c:spPr>
          <c:invertIfNegative val="0"/>
          <c:cat>
            <c:strRef>
              <c:f>Auxiliar!$AM$12:$AO$12</c:f>
              <c:strCache>
                <c:ptCount val="3"/>
                <c:pt idx="0">
                  <c:v>Desejável</c:v>
                </c:pt>
                <c:pt idx="1">
                  <c:v>Obrigatório</c:v>
                </c:pt>
                <c:pt idx="2">
                  <c:v>Crítico</c:v>
                </c:pt>
              </c:strCache>
            </c:strRef>
          </c:cat>
          <c:val>
            <c:numRef>
              <c:f>Auxiliar!$AM$14:$AO$14</c:f>
              <c:numCache>
                <c:formatCode>General</c:formatCode>
                <c:ptCount val="3"/>
                <c:pt idx="0">
                  <c:v>0</c:v>
                </c:pt>
                <c:pt idx="1">
                  <c:v>0</c:v>
                </c:pt>
                <c:pt idx="2">
                  <c:v>0</c:v>
                </c:pt>
              </c:numCache>
            </c:numRef>
          </c:val>
        </c:ser>
        <c:ser>
          <c:idx val="2"/>
          <c:order val="2"/>
          <c:tx>
            <c:strRef>
              <c:f>Auxiliar!$B$15</c:f>
              <c:strCache>
                <c:ptCount val="1"/>
                <c:pt idx="0">
                  <c:v>Atende Parcialmente</c:v>
                </c:pt>
              </c:strCache>
            </c:strRef>
          </c:tx>
          <c:spPr>
            <a:solidFill>
              <a:schemeClr val="accent6"/>
            </a:solidFill>
          </c:spPr>
          <c:invertIfNegative val="0"/>
          <c:cat>
            <c:strRef>
              <c:f>Auxiliar!$AM$12:$AO$12</c:f>
              <c:strCache>
                <c:ptCount val="3"/>
                <c:pt idx="0">
                  <c:v>Desejável</c:v>
                </c:pt>
                <c:pt idx="1">
                  <c:v>Obrigatório</c:v>
                </c:pt>
                <c:pt idx="2">
                  <c:v>Crítico</c:v>
                </c:pt>
              </c:strCache>
            </c:strRef>
          </c:cat>
          <c:val>
            <c:numRef>
              <c:f>Auxiliar!$AM$15:$AO$15</c:f>
              <c:numCache>
                <c:formatCode>General</c:formatCode>
                <c:ptCount val="3"/>
                <c:pt idx="0">
                  <c:v>0</c:v>
                </c:pt>
                <c:pt idx="1">
                  <c:v>0</c:v>
                </c:pt>
                <c:pt idx="2">
                  <c:v>0</c:v>
                </c:pt>
              </c:numCache>
            </c:numRef>
          </c:val>
        </c:ser>
        <c:ser>
          <c:idx val="3"/>
          <c:order val="3"/>
          <c:tx>
            <c:strRef>
              <c:f>Auxiliar!$B$16</c:f>
              <c:strCache>
                <c:ptCount val="1"/>
                <c:pt idx="0">
                  <c:v>Não Atende</c:v>
                </c:pt>
              </c:strCache>
            </c:strRef>
          </c:tx>
          <c:spPr>
            <a:solidFill>
              <a:schemeClr val="accent2"/>
            </a:solidFill>
          </c:spPr>
          <c:invertIfNegative val="0"/>
          <c:cat>
            <c:strRef>
              <c:f>Auxiliar!$AM$12:$AO$12</c:f>
              <c:strCache>
                <c:ptCount val="3"/>
                <c:pt idx="0">
                  <c:v>Desejável</c:v>
                </c:pt>
                <c:pt idx="1">
                  <c:v>Obrigatório</c:v>
                </c:pt>
                <c:pt idx="2">
                  <c:v>Crítico</c:v>
                </c:pt>
              </c:strCache>
            </c:strRef>
          </c:cat>
          <c:val>
            <c:numRef>
              <c:f>Auxiliar!$AM$16:$AO$16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1601536"/>
        <c:axId val="111603072"/>
      </c:barChart>
      <c:catAx>
        <c:axId val="111601536"/>
        <c:scaling>
          <c:orientation val="minMax"/>
        </c:scaling>
        <c:delete val="0"/>
        <c:axPos val="b"/>
        <c:majorTickMark val="out"/>
        <c:minorTickMark val="none"/>
        <c:tickLblPos val="nextTo"/>
        <c:crossAx val="111603072"/>
        <c:crosses val="autoZero"/>
        <c:auto val="1"/>
        <c:lblAlgn val="ctr"/>
        <c:lblOffset val="100"/>
        <c:noMultiLvlLbl val="0"/>
      </c:catAx>
      <c:valAx>
        <c:axId val="111603072"/>
        <c:scaling>
          <c:orientation val="minMax"/>
        </c:scaling>
        <c:delete val="0"/>
        <c:axPos val="l"/>
        <c:numFmt formatCode="0%" sourceLinked="1"/>
        <c:majorTickMark val="out"/>
        <c:minorTickMark val="none"/>
        <c:tickLblPos val="nextTo"/>
        <c:crossAx val="11160153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Auxiliar!$B$18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Auxiliar!$B$21</c:f>
              <c:strCache>
                <c:ptCount val="1"/>
                <c:pt idx="0">
                  <c:v>Supera</c:v>
                </c:pt>
              </c:strCache>
            </c:strRef>
          </c:tx>
          <c:invertIfNegative val="0"/>
          <c:cat>
            <c:strRef>
              <c:f>Auxiliar!$AM$20:$AO$20</c:f>
              <c:strCache>
                <c:ptCount val="3"/>
                <c:pt idx="0">
                  <c:v>Desejável</c:v>
                </c:pt>
                <c:pt idx="1">
                  <c:v>Obrigatório</c:v>
                </c:pt>
                <c:pt idx="2">
                  <c:v>Crítico</c:v>
                </c:pt>
              </c:strCache>
            </c:strRef>
          </c:cat>
          <c:val>
            <c:numRef>
              <c:f>Auxiliar!$AM$21:$AO$21</c:f>
              <c:numCache>
                <c:formatCode>General</c:formatCode>
                <c:ptCount val="3"/>
                <c:pt idx="0">
                  <c:v>0</c:v>
                </c:pt>
                <c:pt idx="1">
                  <c:v>0</c:v>
                </c:pt>
                <c:pt idx="2">
                  <c:v>0</c:v>
                </c:pt>
              </c:numCache>
            </c:numRef>
          </c:val>
        </c:ser>
        <c:ser>
          <c:idx val="1"/>
          <c:order val="1"/>
          <c:tx>
            <c:strRef>
              <c:f>Auxiliar!$B$22</c:f>
              <c:strCache>
                <c:ptCount val="1"/>
                <c:pt idx="0">
                  <c:v>Atende</c:v>
                </c:pt>
              </c:strCache>
            </c:strRef>
          </c:tx>
          <c:spPr>
            <a:solidFill>
              <a:schemeClr val="accent3"/>
            </a:solidFill>
          </c:spPr>
          <c:invertIfNegative val="0"/>
          <c:cat>
            <c:strRef>
              <c:f>Auxiliar!$AM$20:$AO$20</c:f>
              <c:strCache>
                <c:ptCount val="3"/>
                <c:pt idx="0">
                  <c:v>Desejável</c:v>
                </c:pt>
                <c:pt idx="1">
                  <c:v>Obrigatório</c:v>
                </c:pt>
                <c:pt idx="2">
                  <c:v>Crítico</c:v>
                </c:pt>
              </c:strCache>
            </c:strRef>
          </c:cat>
          <c:val>
            <c:numRef>
              <c:f>Auxiliar!$AM$22:$AO$22</c:f>
              <c:numCache>
                <c:formatCode>General</c:formatCode>
                <c:ptCount val="3"/>
                <c:pt idx="0">
                  <c:v>0</c:v>
                </c:pt>
                <c:pt idx="1">
                  <c:v>0</c:v>
                </c:pt>
                <c:pt idx="2">
                  <c:v>0</c:v>
                </c:pt>
              </c:numCache>
            </c:numRef>
          </c:val>
        </c:ser>
        <c:ser>
          <c:idx val="2"/>
          <c:order val="2"/>
          <c:tx>
            <c:strRef>
              <c:f>Auxiliar!$B$23</c:f>
              <c:strCache>
                <c:ptCount val="1"/>
                <c:pt idx="0">
                  <c:v>Atende Parcialmente</c:v>
                </c:pt>
              </c:strCache>
            </c:strRef>
          </c:tx>
          <c:spPr>
            <a:solidFill>
              <a:schemeClr val="accent6"/>
            </a:solidFill>
          </c:spPr>
          <c:invertIfNegative val="0"/>
          <c:cat>
            <c:strRef>
              <c:f>Auxiliar!$AM$20:$AO$20</c:f>
              <c:strCache>
                <c:ptCount val="3"/>
                <c:pt idx="0">
                  <c:v>Desejável</c:v>
                </c:pt>
                <c:pt idx="1">
                  <c:v>Obrigatório</c:v>
                </c:pt>
                <c:pt idx="2">
                  <c:v>Crítico</c:v>
                </c:pt>
              </c:strCache>
            </c:strRef>
          </c:cat>
          <c:val>
            <c:numRef>
              <c:f>Auxiliar!$AM$23:$AO$23</c:f>
              <c:numCache>
                <c:formatCode>General</c:formatCode>
                <c:ptCount val="3"/>
                <c:pt idx="0">
                  <c:v>0</c:v>
                </c:pt>
                <c:pt idx="1">
                  <c:v>0</c:v>
                </c:pt>
                <c:pt idx="2">
                  <c:v>0</c:v>
                </c:pt>
              </c:numCache>
            </c:numRef>
          </c:val>
        </c:ser>
        <c:ser>
          <c:idx val="3"/>
          <c:order val="3"/>
          <c:tx>
            <c:strRef>
              <c:f>Auxiliar!$B$24</c:f>
              <c:strCache>
                <c:ptCount val="1"/>
                <c:pt idx="0">
                  <c:v>Não Atende</c:v>
                </c:pt>
              </c:strCache>
            </c:strRef>
          </c:tx>
          <c:spPr>
            <a:solidFill>
              <a:schemeClr val="accent2"/>
            </a:solidFill>
          </c:spPr>
          <c:invertIfNegative val="0"/>
          <c:cat>
            <c:strRef>
              <c:f>Auxiliar!$AM$20:$AO$20</c:f>
              <c:strCache>
                <c:ptCount val="3"/>
                <c:pt idx="0">
                  <c:v>Desejável</c:v>
                </c:pt>
                <c:pt idx="1">
                  <c:v>Obrigatório</c:v>
                </c:pt>
                <c:pt idx="2">
                  <c:v>Crítico</c:v>
                </c:pt>
              </c:strCache>
            </c:strRef>
          </c:cat>
          <c:val>
            <c:numRef>
              <c:f>Auxiliar!$AM$24:$AO$24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1665152"/>
        <c:axId val="111666688"/>
      </c:barChart>
      <c:catAx>
        <c:axId val="111665152"/>
        <c:scaling>
          <c:orientation val="minMax"/>
        </c:scaling>
        <c:delete val="0"/>
        <c:axPos val="b"/>
        <c:majorTickMark val="out"/>
        <c:minorTickMark val="none"/>
        <c:tickLblPos val="nextTo"/>
        <c:crossAx val="111666688"/>
        <c:crosses val="autoZero"/>
        <c:auto val="1"/>
        <c:lblAlgn val="ctr"/>
        <c:lblOffset val="100"/>
        <c:noMultiLvlLbl val="0"/>
      </c:catAx>
      <c:valAx>
        <c:axId val="111666688"/>
        <c:scaling>
          <c:orientation val="minMax"/>
        </c:scaling>
        <c:delete val="0"/>
        <c:axPos val="l"/>
        <c:numFmt formatCode="0%" sourceLinked="1"/>
        <c:majorTickMark val="out"/>
        <c:minorTickMark val="none"/>
        <c:tickLblPos val="nextTo"/>
        <c:crossAx val="11166515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Auxiliar!$B$29</c:f>
              <c:strCache>
                <c:ptCount val="1"/>
                <c:pt idx="0">
                  <c:v>Supera</c:v>
                </c:pt>
              </c:strCache>
            </c:strRef>
          </c:tx>
          <c:invertIfNegative val="0"/>
          <c:cat>
            <c:strRef>
              <c:f>Auxiliar!$AM$28:$AO$28</c:f>
              <c:strCache>
                <c:ptCount val="3"/>
                <c:pt idx="0">
                  <c:v>Desejável</c:v>
                </c:pt>
                <c:pt idx="1">
                  <c:v>Obrigatório</c:v>
                </c:pt>
                <c:pt idx="2">
                  <c:v>Crítico</c:v>
                </c:pt>
              </c:strCache>
            </c:strRef>
          </c:cat>
          <c:val>
            <c:numRef>
              <c:f>Auxiliar!$AM$29:$AO$29</c:f>
              <c:numCache>
                <c:formatCode>General</c:formatCode>
                <c:ptCount val="3"/>
                <c:pt idx="0">
                  <c:v>0</c:v>
                </c:pt>
                <c:pt idx="1">
                  <c:v>0</c:v>
                </c:pt>
                <c:pt idx="2">
                  <c:v>0</c:v>
                </c:pt>
              </c:numCache>
            </c:numRef>
          </c:val>
        </c:ser>
        <c:ser>
          <c:idx val="1"/>
          <c:order val="1"/>
          <c:tx>
            <c:strRef>
              <c:f>Auxiliar!$B$30</c:f>
              <c:strCache>
                <c:ptCount val="1"/>
                <c:pt idx="0">
                  <c:v>Atende</c:v>
                </c:pt>
              </c:strCache>
            </c:strRef>
          </c:tx>
          <c:spPr>
            <a:solidFill>
              <a:schemeClr val="accent3"/>
            </a:solidFill>
          </c:spPr>
          <c:invertIfNegative val="0"/>
          <c:cat>
            <c:strRef>
              <c:f>Auxiliar!$AM$28:$AO$28</c:f>
              <c:strCache>
                <c:ptCount val="3"/>
                <c:pt idx="0">
                  <c:v>Desejável</c:v>
                </c:pt>
                <c:pt idx="1">
                  <c:v>Obrigatório</c:v>
                </c:pt>
                <c:pt idx="2">
                  <c:v>Crítico</c:v>
                </c:pt>
              </c:strCache>
            </c:strRef>
          </c:cat>
          <c:val>
            <c:numRef>
              <c:f>Auxiliar!$AM$30:$AO$30</c:f>
              <c:numCache>
                <c:formatCode>General</c:formatCode>
                <c:ptCount val="3"/>
                <c:pt idx="0">
                  <c:v>0</c:v>
                </c:pt>
                <c:pt idx="1">
                  <c:v>0</c:v>
                </c:pt>
                <c:pt idx="2">
                  <c:v>0</c:v>
                </c:pt>
              </c:numCache>
            </c:numRef>
          </c:val>
        </c:ser>
        <c:ser>
          <c:idx val="2"/>
          <c:order val="2"/>
          <c:tx>
            <c:strRef>
              <c:f>Auxiliar!$B$31</c:f>
              <c:strCache>
                <c:ptCount val="1"/>
                <c:pt idx="0">
                  <c:v>Atende Parcialmente</c:v>
                </c:pt>
              </c:strCache>
            </c:strRef>
          </c:tx>
          <c:spPr>
            <a:solidFill>
              <a:schemeClr val="accent6"/>
            </a:solidFill>
          </c:spPr>
          <c:invertIfNegative val="0"/>
          <c:cat>
            <c:strRef>
              <c:f>Auxiliar!$AM$28:$AO$28</c:f>
              <c:strCache>
                <c:ptCount val="3"/>
                <c:pt idx="0">
                  <c:v>Desejável</c:v>
                </c:pt>
                <c:pt idx="1">
                  <c:v>Obrigatório</c:v>
                </c:pt>
                <c:pt idx="2">
                  <c:v>Crítico</c:v>
                </c:pt>
              </c:strCache>
            </c:strRef>
          </c:cat>
          <c:val>
            <c:numRef>
              <c:f>Auxiliar!$AM$31:$AO$31</c:f>
              <c:numCache>
                <c:formatCode>General</c:formatCode>
                <c:ptCount val="3"/>
                <c:pt idx="0">
                  <c:v>0</c:v>
                </c:pt>
                <c:pt idx="1">
                  <c:v>0</c:v>
                </c:pt>
                <c:pt idx="2">
                  <c:v>0</c:v>
                </c:pt>
              </c:numCache>
            </c:numRef>
          </c:val>
        </c:ser>
        <c:ser>
          <c:idx val="3"/>
          <c:order val="3"/>
          <c:tx>
            <c:strRef>
              <c:f>Auxiliar!$B$32</c:f>
              <c:strCache>
                <c:ptCount val="1"/>
                <c:pt idx="0">
                  <c:v>Não Atende</c:v>
                </c:pt>
              </c:strCache>
            </c:strRef>
          </c:tx>
          <c:spPr>
            <a:solidFill>
              <a:schemeClr val="accent2"/>
            </a:solidFill>
          </c:spPr>
          <c:invertIfNegative val="0"/>
          <c:cat>
            <c:strRef>
              <c:f>Auxiliar!$AM$28:$AO$28</c:f>
              <c:strCache>
                <c:ptCount val="3"/>
                <c:pt idx="0">
                  <c:v>Desejável</c:v>
                </c:pt>
                <c:pt idx="1">
                  <c:v>Obrigatório</c:v>
                </c:pt>
                <c:pt idx="2">
                  <c:v>Crítico</c:v>
                </c:pt>
              </c:strCache>
            </c:strRef>
          </c:cat>
          <c:val>
            <c:numRef>
              <c:f>Auxiliar!$AM$32:$AO$32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1708032"/>
        <c:axId val="111709568"/>
      </c:barChart>
      <c:catAx>
        <c:axId val="111708032"/>
        <c:scaling>
          <c:orientation val="minMax"/>
        </c:scaling>
        <c:delete val="0"/>
        <c:axPos val="b"/>
        <c:majorTickMark val="out"/>
        <c:minorTickMark val="none"/>
        <c:tickLblPos val="nextTo"/>
        <c:crossAx val="111709568"/>
        <c:crosses val="autoZero"/>
        <c:auto val="1"/>
        <c:lblAlgn val="ctr"/>
        <c:lblOffset val="100"/>
        <c:noMultiLvlLbl val="0"/>
      </c:catAx>
      <c:valAx>
        <c:axId val="111709568"/>
        <c:scaling>
          <c:orientation val="minMax"/>
        </c:scaling>
        <c:delete val="0"/>
        <c:axPos val="l"/>
        <c:numFmt formatCode="0%" sourceLinked="1"/>
        <c:majorTickMark val="out"/>
        <c:minorTickMark val="none"/>
        <c:tickLblPos val="nextTo"/>
        <c:crossAx val="11170803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Auxiliar!$B$34</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Auxiliar!$B$37</c:f>
              <c:strCache>
                <c:ptCount val="1"/>
                <c:pt idx="0">
                  <c:v>Supera</c:v>
                </c:pt>
              </c:strCache>
            </c:strRef>
          </c:tx>
          <c:invertIfNegative val="0"/>
          <c:cat>
            <c:strRef>
              <c:f>Auxiliar!$AM$36:$AO$36</c:f>
              <c:strCache>
                <c:ptCount val="3"/>
                <c:pt idx="0">
                  <c:v>Desejável</c:v>
                </c:pt>
                <c:pt idx="1">
                  <c:v>Obrigatório</c:v>
                </c:pt>
                <c:pt idx="2">
                  <c:v>Crítico</c:v>
                </c:pt>
              </c:strCache>
            </c:strRef>
          </c:cat>
          <c:val>
            <c:numRef>
              <c:f>Auxiliar!$AM$37:$AO$37</c:f>
              <c:numCache>
                <c:formatCode>General</c:formatCode>
                <c:ptCount val="3"/>
                <c:pt idx="0">
                  <c:v>0</c:v>
                </c:pt>
                <c:pt idx="1">
                  <c:v>0</c:v>
                </c:pt>
                <c:pt idx="2">
                  <c:v>0</c:v>
                </c:pt>
              </c:numCache>
            </c:numRef>
          </c:val>
        </c:ser>
        <c:ser>
          <c:idx val="1"/>
          <c:order val="1"/>
          <c:tx>
            <c:strRef>
              <c:f>Auxiliar!$B$38</c:f>
              <c:strCache>
                <c:ptCount val="1"/>
                <c:pt idx="0">
                  <c:v>Atende</c:v>
                </c:pt>
              </c:strCache>
            </c:strRef>
          </c:tx>
          <c:spPr>
            <a:solidFill>
              <a:schemeClr val="accent3"/>
            </a:solidFill>
          </c:spPr>
          <c:invertIfNegative val="0"/>
          <c:cat>
            <c:strRef>
              <c:f>Auxiliar!$AM$36:$AO$36</c:f>
              <c:strCache>
                <c:ptCount val="3"/>
                <c:pt idx="0">
                  <c:v>Desejável</c:v>
                </c:pt>
                <c:pt idx="1">
                  <c:v>Obrigatório</c:v>
                </c:pt>
                <c:pt idx="2">
                  <c:v>Crítico</c:v>
                </c:pt>
              </c:strCache>
            </c:strRef>
          </c:cat>
          <c:val>
            <c:numRef>
              <c:f>Auxiliar!$AM$38:$AO$38</c:f>
              <c:numCache>
                <c:formatCode>General</c:formatCode>
                <c:ptCount val="3"/>
                <c:pt idx="0">
                  <c:v>0</c:v>
                </c:pt>
                <c:pt idx="1">
                  <c:v>0</c:v>
                </c:pt>
                <c:pt idx="2">
                  <c:v>0</c:v>
                </c:pt>
              </c:numCache>
            </c:numRef>
          </c:val>
        </c:ser>
        <c:ser>
          <c:idx val="2"/>
          <c:order val="2"/>
          <c:tx>
            <c:strRef>
              <c:f>Auxiliar!$B$39</c:f>
              <c:strCache>
                <c:ptCount val="1"/>
                <c:pt idx="0">
                  <c:v>Atende Parcialmente</c:v>
                </c:pt>
              </c:strCache>
            </c:strRef>
          </c:tx>
          <c:spPr>
            <a:solidFill>
              <a:schemeClr val="accent6"/>
            </a:solidFill>
          </c:spPr>
          <c:invertIfNegative val="0"/>
          <c:cat>
            <c:strRef>
              <c:f>Auxiliar!$AM$36:$AO$36</c:f>
              <c:strCache>
                <c:ptCount val="3"/>
                <c:pt idx="0">
                  <c:v>Desejável</c:v>
                </c:pt>
                <c:pt idx="1">
                  <c:v>Obrigatório</c:v>
                </c:pt>
                <c:pt idx="2">
                  <c:v>Crítico</c:v>
                </c:pt>
              </c:strCache>
            </c:strRef>
          </c:cat>
          <c:val>
            <c:numRef>
              <c:f>Auxiliar!$AM$39:$AO$39</c:f>
              <c:numCache>
                <c:formatCode>General</c:formatCode>
                <c:ptCount val="3"/>
                <c:pt idx="0">
                  <c:v>0</c:v>
                </c:pt>
                <c:pt idx="1">
                  <c:v>0</c:v>
                </c:pt>
                <c:pt idx="2">
                  <c:v>0</c:v>
                </c:pt>
              </c:numCache>
            </c:numRef>
          </c:val>
        </c:ser>
        <c:ser>
          <c:idx val="3"/>
          <c:order val="3"/>
          <c:tx>
            <c:strRef>
              <c:f>Auxiliar!$B$40</c:f>
              <c:strCache>
                <c:ptCount val="1"/>
                <c:pt idx="0">
                  <c:v>Não Atende</c:v>
                </c:pt>
              </c:strCache>
            </c:strRef>
          </c:tx>
          <c:spPr>
            <a:solidFill>
              <a:schemeClr val="accent2"/>
            </a:solidFill>
          </c:spPr>
          <c:invertIfNegative val="0"/>
          <c:cat>
            <c:strRef>
              <c:f>Auxiliar!$AM$36:$AO$36</c:f>
              <c:strCache>
                <c:ptCount val="3"/>
                <c:pt idx="0">
                  <c:v>Desejável</c:v>
                </c:pt>
                <c:pt idx="1">
                  <c:v>Obrigatório</c:v>
                </c:pt>
                <c:pt idx="2">
                  <c:v>Crítico</c:v>
                </c:pt>
              </c:strCache>
            </c:strRef>
          </c:cat>
          <c:val>
            <c:numRef>
              <c:f>Auxiliar!$AM$40:$AO$40</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1967616"/>
        <c:axId val="111977600"/>
      </c:barChart>
      <c:catAx>
        <c:axId val="111967616"/>
        <c:scaling>
          <c:orientation val="minMax"/>
        </c:scaling>
        <c:delete val="0"/>
        <c:axPos val="b"/>
        <c:majorTickMark val="out"/>
        <c:minorTickMark val="none"/>
        <c:tickLblPos val="nextTo"/>
        <c:crossAx val="111977600"/>
        <c:crosses val="autoZero"/>
        <c:auto val="1"/>
        <c:lblAlgn val="ctr"/>
        <c:lblOffset val="100"/>
        <c:noMultiLvlLbl val="0"/>
      </c:catAx>
      <c:valAx>
        <c:axId val="111977600"/>
        <c:scaling>
          <c:orientation val="minMax"/>
        </c:scaling>
        <c:delete val="0"/>
        <c:axPos val="l"/>
        <c:numFmt formatCode="0%" sourceLinked="1"/>
        <c:majorTickMark val="out"/>
        <c:minorTickMark val="none"/>
        <c:tickLblPos val="nextTo"/>
        <c:crossAx val="111967616"/>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Auxiliar!$B$42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Auxiliar!$B$45</c:f>
              <c:strCache>
                <c:ptCount val="1"/>
                <c:pt idx="0">
                  <c:v>Supera</c:v>
                </c:pt>
              </c:strCache>
            </c:strRef>
          </c:tx>
          <c:invertIfNegative val="0"/>
          <c:cat>
            <c:strRef>
              <c:f>Auxiliar!$AM$44:$AO$44</c:f>
              <c:strCache>
                <c:ptCount val="3"/>
                <c:pt idx="0">
                  <c:v>Desejável</c:v>
                </c:pt>
                <c:pt idx="1">
                  <c:v>Obrigatório</c:v>
                </c:pt>
                <c:pt idx="2">
                  <c:v>Crítico</c:v>
                </c:pt>
              </c:strCache>
            </c:strRef>
          </c:cat>
          <c:val>
            <c:numRef>
              <c:f>Auxiliar!$AM$45:$AO$45</c:f>
              <c:numCache>
                <c:formatCode>General</c:formatCode>
                <c:ptCount val="3"/>
                <c:pt idx="0">
                  <c:v>0</c:v>
                </c:pt>
                <c:pt idx="1">
                  <c:v>0</c:v>
                </c:pt>
                <c:pt idx="2">
                  <c:v>0</c:v>
                </c:pt>
              </c:numCache>
            </c:numRef>
          </c:val>
        </c:ser>
        <c:ser>
          <c:idx val="1"/>
          <c:order val="1"/>
          <c:tx>
            <c:strRef>
              <c:f>Auxiliar!$B$46</c:f>
              <c:strCache>
                <c:ptCount val="1"/>
                <c:pt idx="0">
                  <c:v>Atende</c:v>
                </c:pt>
              </c:strCache>
            </c:strRef>
          </c:tx>
          <c:spPr>
            <a:solidFill>
              <a:schemeClr val="accent3"/>
            </a:solidFill>
          </c:spPr>
          <c:invertIfNegative val="0"/>
          <c:cat>
            <c:strRef>
              <c:f>Auxiliar!$AM$44:$AO$44</c:f>
              <c:strCache>
                <c:ptCount val="3"/>
                <c:pt idx="0">
                  <c:v>Desejável</c:v>
                </c:pt>
                <c:pt idx="1">
                  <c:v>Obrigatório</c:v>
                </c:pt>
                <c:pt idx="2">
                  <c:v>Crítico</c:v>
                </c:pt>
              </c:strCache>
            </c:strRef>
          </c:cat>
          <c:val>
            <c:numRef>
              <c:f>Auxiliar!$AM$46:$AO$46</c:f>
              <c:numCache>
                <c:formatCode>General</c:formatCode>
                <c:ptCount val="3"/>
                <c:pt idx="0">
                  <c:v>0</c:v>
                </c:pt>
                <c:pt idx="1">
                  <c:v>0</c:v>
                </c:pt>
                <c:pt idx="2">
                  <c:v>0</c:v>
                </c:pt>
              </c:numCache>
            </c:numRef>
          </c:val>
        </c:ser>
        <c:ser>
          <c:idx val="2"/>
          <c:order val="2"/>
          <c:tx>
            <c:strRef>
              <c:f>Auxiliar!$B$47</c:f>
              <c:strCache>
                <c:ptCount val="1"/>
                <c:pt idx="0">
                  <c:v>Atende Parcialmente</c:v>
                </c:pt>
              </c:strCache>
            </c:strRef>
          </c:tx>
          <c:spPr>
            <a:solidFill>
              <a:schemeClr val="accent6"/>
            </a:solidFill>
          </c:spPr>
          <c:invertIfNegative val="0"/>
          <c:cat>
            <c:strRef>
              <c:f>Auxiliar!$AM$44:$AO$44</c:f>
              <c:strCache>
                <c:ptCount val="3"/>
                <c:pt idx="0">
                  <c:v>Desejável</c:v>
                </c:pt>
                <c:pt idx="1">
                  <c:v>Obrigatório</c:v>
                </c:pt>
                <c:pt idx="2">
                  <c:v>Crítico</c:v>
                </c:pt>
              </c:strCache>
            </c:strRef>
          </c:cat>
          <c:val>
            <c:numRef>
              <c:f>Auxiliar!$AM$47:$AO$47</c:f>
              <c:numCache>
                <c:formatCode>General</c:formatCode>
                <c:ptCount val="3"/>
                <c:pt idx="0">
                  <c:v>0</c:v>
                </c:pt>
                <c:pt idx="1">
                  <c:v>0</c:v>
                </c:pt>
                <c:pt idx="2">
                  <c:v>0</c:v>
                </c:pt>
              </c:numCache>
            </c:numRef>
          </c:val>
        </c:ser>
        <c:ser>
          <c:idx val="3"/>
          <c:order val="3"/>
          <c:tx>
            <c:strRef>
              <c:f>Auxiliar!$B$48</c:f>
              <c:strCache>
                <c:ptCount val="1"/>
                <c:pt idx="0">
                  <c:v>Não Atende</c:v>
                </c:pt>
              </c:strCache>
            </c:strRef>
          </c:tx>
          <c:spPr>
            <a:solidFill>
              <a:schemeClr val="accent2"/>
            </a:solidFill>
          </c:spPr>
          <c:invertIfNegative val="0"/>
          <c:cat>
            <c:strRef>
              <c:f>Auxiliar!$AM$44:$AO$44</c:f>
              <c:strCache>
                <c:ptCount val="3"/>
                <c:pt idx="0">
                  <c:v>Desejável</c:v>
                </c:pt>
                <c:pt idx="1">
                  <c:v>Obrigatório</c:v>
                </c:pt>
                <c:pt idx="2">
                  <c:v>Crítico</c:v>
                </c:pt>
              </c:strCache>
            </c:strRef>
          </c:cat>
          <c:val>
            <c:numRef>
              <c:f>Auxiliar!$AM$48:$AO$48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4456064"/>
        <c:axId val="114457600"/>
      </c:barChart>
      <c:catAx>
        <c:axId val="114456064"/>
        <c:scaling>
          <c:orientation val="minMax"/>
        </c:scaling>
        <c:delete val="0"/>
        <c:axPos val="b"/>
        <c:majorTickMark val="out"/>
        <c:minorTickMark val="none"/>
        <c:tickLblPos val="nextTo"/>
        <c:crossAx val="114457600"/>
        <c:crosses val="autoZero"/>
        <c:auto val="1"/>
        <c:lblAlgn val="ctr"/>
        <c:lblOffset val="100"/>
        <c:noMultiLvlLbl val="0"/>
      </c:catAx>
      <c:valAx>
        <c:axId val="114457600"/>
        <c:scaling>
          <c:orientation val="minMax"/>
        </c:scaling>
        <c:delete val="0"/>
        <c:axPos val="l"/>
        <c:numFmt formatCode="0%" sourceLinked="1"/>
        <c:majorTickMark val="out"/>
        <c:minorTickMark val="none"/>
        <c:tickLblPos val="nextTo"/>
        <c:crossAx val="11445606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Auxiliar!$B$50</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Auxiliar!$B$53</c:f>
              <c:strCache>
                <c:ptCount val="1"/>
                <c:pt idx="0">
                  <c:v>Supera</c:v>
                </c:pt>
              </c:strCache>
            </c:strRef>
          </c:tx>
          <c:invertIfNegative val="0"/>
          <c:cat>
            <c:strRef>
              <c:f>Auxiliar!$AM$52:$AO$52</c:f>
              <c:strCache>
                <c:ptCount val="3"/>
                <c:pt idx="0">
                  <c:v>Desejável</c:v>
                </c:pt>
                <c:pt idx="1">
                  <c:v>Obrigatório</c:v>
                </c:pt>
                <c:pt idx="2">
                  <c:v>Crítico</c:v>
                </c:pt>
              </c:strCache>
            </c:strRef>
          </c:cat>
          <c:val>
            <c:numRef>
              <c:f>Auxiliar!$AM$53:$AO$53</c:f>
              <c:numCache>
                <c:formatCode>General</c:formatCode>
                <c:ptCount val="3"/>
                <c:pt idx="0">
                  <c:v>0</c:v>
                </c:pt>
                <c:pt idx="1">
                  <c:v>0</c:v>
                </c:pt>
                <c:pt idx="2">
                  <c:v>0</c:v>
                </c:pt>
              </c:numCache>
            </c:numRef>
          </c:val>
        </c:ser>
        <c:ser>
          <c:idx val="1"/>
          <c:order val="1"/>
          <c:tx>
            <c:strRef>
              <c:f>Auxiliar!$B$54</c:f>
              <c:strCache>
                <c:ptCount val="1"/>
                <c:pt idx="0">
                  <c:v>Atende</c:v>
                </c:pt>
              </c:strCache>
            </c:strRef>
          </c:tx>
          <c:spPr>
            <a:solidFill>
              <a:schemeClr val="accent3"/>
            </a:solidFill>
          </c:spPr>
          <c:invertIfNegative val="0"/>
          <c:cat>
            <c:strRef>
              <c:f>Auxiliar!$AM$52:$AO$52</c:f>
              <c:strCache>
                <c:ptCount val="3"/>
                <c:pt idx="0">
                  <c:v>Desejável</c:v>
                </c:pt>
                <c:pt idx="1">
                  <c:v>Obrigatório</c:v>
                </c:pt>
                <c:pt idx="2">
                  <c:v>Crítico</c:v>
                </c:pt>
              </c:strCache>
            </c:strRef>
          </c:cat>
          <c:val>
            <c:numRef>
              <c:f>Auxiliar!$AM$54:$AO$54</c:f>
              <c:numCache>
                <c:formatCode>General</c:formatCode>
                <c:ptCount val="3"/>
                <c:pt idx="0">
                  <c:v>0</c:v>
                </c:pt>
                <c:pt idx="1">
                  <c:v>0</c:v>
                </c:pt>
                <c:pt idx="2">
                  <c:v>0</c:v>
                </c:pt>
              </c:numCache>
            </c:numRef>
          </c:val>
        </c:ser>
        <c:ser>
          <c:idx val="2"/>
          <c:order val="2"/>
          <c:tx>
            <c:strRef>
              <c:f>Auxiliar!$B$55</c:f>
              <c:strCache>
                <c:ptCount val="1"/>
                <c:pt idx="0">
                  <c:v>Atende Parcialmente</c:v>
                </c:pt>
              </c:strCache>
            </c:strRef>
          </c:tx>
          <c:spPr>
            <a:solidFill>
              <a:schemeClr val="accent6"/>
            </a:solidFill>
          </c:spPr>
          <c:invertIfNegative val="0"/>
          <c:cat>
            <c:strRef>
              <c:f>Auxiliar!$AM$52:$AO$52</c:f>
              <c:strCache>
                <c:ptCount val="3"/>
                <c:pt idx="0">
                  <c:v>Desejável</c:v>
                </c:pt>
                <c:pt idx="1">
                  <c:v>Obrigatório</c:v>
                </c:pt>
                <c:pt idx="2">
                  <c:v>Crítico</c:v>
                </c:pt>
              </c:strCache>
            </c:strRef>
          </c:cat>
          <c:val>
            <c:numRef>
              <c:f>Auxiliar!$AM$55:$AO$55</c:f>
              <c:numCache>
                <c:formatCode>General</c:formatCode>
                <c:ptCount val="3"/>
                <c:pt idx="0">
                  <c:v>0</c:v>
                </c:pt>
                <c:pt idx="1">
                  <c:v>0</c:v>
                </c:pt>
                <c:pt idx="2">
                  <c:v>0</c:v>
                </c:pt>
              </c:numCache>
            </c:numRef>
          </c:val>
        </c:ser>
        <c:ser>
          <c:idx val="3"/>
          <c:order val="3"/>
          <c:tx>
            <c:strRef>
              <c:f>Auxiliar!$B$56</c:f>
              <c:strCache>
                <c:ptCount val="1"/>
                <c:pt idx="0">
                  <c:v>Não Atende</c:v>
                </c:pt>
              </c:strCache>
            </c:strRef>
          </c:tx>
          <c:spPr>
            <a:solidFill>
              <a:schemeClr val="accent2"/>
            </a:solidFill>
          </c:spPr>
          <c:invertIfNegative val="0"/>
          <c:cat>
            <c:strRef>
              <c:f>Auxiliar!$AM$52:$AO$52</c:f>
              <c:strCache>
                <c:ptCount val="3"/>
                <c:pt idx="0">
                  <c:v>Desejável</c:v>
                </c:pt>
                <c:pt idx="1">
                  <c:v>Obrigatório</c:v>
                </c:pt>
                <c:pt idx="2">
                  <c:v>Crítico</c:v>
                </c:pt>
              </c:strCache>
            </c:strRef>
          </c:cat>
          <c:val>
            <c:numRef>
              <c:f>Auxiliar!$AM$56:$AO$56</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4371584"/>
        <c:axId val="114389760"/>
      </c:barChart>
      <c:catAx>
        <c:axId val="114371584"/>
        <c:scaling>
          <c:orientation val="minMax"/>
        </c:scaling>
        <c:delete val="0"/>
        <c:axPos val="b"/>
        <c:majorTickMark val="out"/>
        <c:minorTickMark val="none"/>
        <c:tickLblPos val="nextTo"/>
        <c:crossAx val="114389760"/>
        <c:crosses val="autoZero"/>
        <c:auto val="1"/>
        <c:lblAlgn val="ctr"/>
        <c:lblOffset val="100"/>
        <c:noMultiLvlLbl val="0"/>
      </c:catAx>
      <c:valAx>
        <c:axId val="114389760"/>
        <c:scaling>
          <c:orientation val="minMax"/>
        </c:scaling>
        <c:delete val="0"/>
        <c:axPos val="l"/>
        <c:numFmt formatCode="0%" sourceLinked="1"/>
        <c:majorTickMark val="out"/>
        <c:minorTickMark val="none"/>
        <c:tickLblPos val="nextTo"/>
        <c:crossAx val="114371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02" footer="0.3149606200000000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cat>
            <c:strRef>
              <c:f>Auxiliar!$C$4:$E$4</c:f>
              <c:strCache>
                <c:ptCount val="3"/>
                <c:pt idx="0">
                  <c:v>Desejável</c:v>
                </c:pt>
                <c:pt idx="1">
                  <c:v>Obrigatório</c:v>
                </c:pt>
                <c:pt idx="2">
                  <c:v>Crítico</c:v>
                </c:pt>
              </c:strCache>
            </c:strRef>
          </c:cat>
          <c:val>
            <c:numRef>
              <c:f>Auxiliar!$C$5:$E$5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cat>
            <c:strRef>
              <c:f>Auxiliar!$C$4:$E$4</c:f>
              <c:strCache>
                <c:ptCount val="3"/>
                <c:pt idx="0">
                  <c:v>Desejável</c:v>
                </c:pt>
                <c:pt idx="1">
                  <c:v>Obrigatório</c:v>
                </c:pt>
                <c:pt idx="2">
                  <c:v>Crítico</c:v>
                </c:pt>
              </c:strCache>
            </c:strRef>
          </c:cat>
          <c:val>
            <c:numRef>
              <c:f>Auxiliar!$C$6:$E$6</c:f>
              <c:numCache>
                <c:formatCode>General</c:formatCode>
                <c:ptCount val="3"/>
                <c:pt idx="0">
                  <c:v>0</c:v>
                </c:pt>
                <c:pt idx="1">
                  <c:v>0</c:v>
                </c:pt>
                <c:pt idx="2">
                  <c:v>0</c:v>
                </c:pt>
              </c:numCache>
            </c:numRef>
          </c:val>
        </c:ser>
        <c:ser>
          <c:idx val="2"/>
          <c:order val="2"/>
          <c:tx>
            <c:strRef>
              <c:f>Auxiliar!$B$7</c:f>
              <c:strCache>
                <c:ptCount val="1"/>
                <c:pt idx="0">
                  <c:v>Atende Parcialmente</c:v>
                </c:pt>
              </c:strCache>
            </c:strRef>
          </c:tx>
          <c:spPr>
            <a:solidFill>
              <a:schemeClr val="accent6"/>
            </a:solidFill>
          </c:spPr>
          <c:invertIfNegative val="0"/>
          <c:cat>
            <c:strRef>
              <c:f>Auxiliar!$C$4:$E$4</c:f>
              <c:strCache>
                <c:ptCount val="3"/>
                <c:pt idx="0">
                  <c:v>Desejável</c:v>
                </c:pt>
                <c:pt idx="1">
                  <c:v>Obrigatório</c:v>
                </c:pt>
                <c:pt idx="2">
                  <c:v>Crítico</c:v>
                </c:pt>
              </c:strCache>
            </c:strRef>
          </c:cat>
          <c:val>
            <c:numRef>
              <c:f>Auxiliar!$C$7:$E$7</c:f>
              <c:numCache>
                <c:formatCode>General</c:formatCode>
                <c:ptCount val="3"/>
                <c:pt idx="0">
                  <c:v>0</c:v>
                </c:pt>
                <c:pt idx="1">
                  <c:v>0</c:v>
                </c:pt>
                <c:pt idx="2">
                  <c:v>0</c:v>
                </c:pt>
              </c:numCache>
            </c:numRef>
          </c:val>
        </c:ser>
        <c:ser>
          <c:idx val="3"/>
          <c:order val="3"/>
          <c:tx>
            <c:strRef>
              <c:f>Auxiliar!$B$8</c:f>
              <c:strCache>
                <c:ptCount val="1"/>
                <c:pt idx="0">
                  <c:v>Não Atende</c:v>
                </c:pt>
              </c:strCache>
            </c:strRef>
          </c:tx>
          <c:spPr>
            <a:solidFill>
              <a:schemeClr val="accent2"/>
            </a:solidFill>
          </c:spPr>
          <c:invertIfNegative val="0"/>
          <c:cat>
            <c:strRef>
              <c:f>Auxiliar!$C$4:$E$4</c:f>
              <c:strCache>
                <c:ptCount val="3"/>
                <c:pt idx="0">
                  <c:v>Desejável</c:v>
                </c:pt>
                <c:pt idx="1">
                  <c:v>Obrigatório</c:v>
                </c:pt>
                <c:pt idx="2">
                  <c:v>Crítico</c:v>
                </c:pt>
              </c:strCache>
            </c:strRef>
          </c:cat>
          <c:val>
            <c:numRef>
              <c:f>Auxiliar!$C$8:$E$8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4508928"/>
        <c:axId val="114510464"/>
      </c:barChart>
      <c:catAx>
        <c:axId val="114508928"/>
        <c:scaling>
          <c:orientation val="minMax"/>
        </c:scaling>
        <c:delete val="0"/>
        <c:axPos val="b"/>
        <c:majorTickMark val="out"/>
        <c:minorTickMark val="none"/>
        <c:tickLblPos val="nextTo"/>
        <c:crossAx val="114510464"/>
        <c:crosses val="autoZero"/>
        <c:auto val="1"/>
        <c:lblAlgn val="ctr"/>
        <c:lblOffset val="100"/>
        <c:noMultiLvlLbl val="0"/>
      </c:catAx>
      <c:valAx>
        <c:axId val="114510464"/>
        <c:scaling>
          <c:orientation val="minMax"/>
        </c:scaling>
        <c:delete val="0"/>
        <c:axPos val="l"/>
        <c:numFmt formatCode="0%" sourceLinked="1"/>
        <c:majorTickMark val="out"/>
        <c:minorTickMark val="none"/>
        <c:tickLblPos val="nextTo"/>
        <c:crossAx val="114508928"/>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cat>
            <c:strRef>
              <c:f>Auxiliar!$C$60:$E$60</c:f>
              <c:strCache>
                <c:ptCount val="3"/>
                <c:pt idx="0">
                  <c:v>Desejável</c:v>
                </c:pt>
                <c:pt idx="1">
                  <c:v>Obrigatório</c:v>
                </c:pt>
                <c:pt idx="2">
                  <c:v>Crítico</c:v>
                </c:pt>
              </c:strCache>
            </c:strRef>
          </c:cat>
          <c:val>
            <c:numRef>
              <c:f>Auxiliar!$C$61:$E$61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cat>
            <c:strRef>
              <c:f>Auxiliar!$C$60:$E$60</c:f>
              <c:strCache>
                <c:ptCount val="3"/>
                <c:pt idx="0">
                  <c:v>Desejável</c:v>
                </c:pt>
                <c:pt idx="1">
                  <c:v>Obrigatório</c:v>
                </c:pt>
                <c:pt idx="2">
                  <c:v>Crítico</c:v>
                </c:pt>
              </c:strCache>
            </c:strRef>
          </c:cat>
          <c:val>
            <c:numRef>
              <c:f>Auxiliar!$C$62:$E$62</c:f>
              <c:numCache>
                <c:formatCode>General</c:formatCode>
                <c:ptCount val="3"/>
                <c:pt idx="0">
                  <c:v>0</c:v>
                </c:pt>
                <c:pt idx="1">
                  <c:v>0</c:v>
                </c:pt>
                <c:pt idx="2">
                  <c:v>0</c:v>
                </c:pt>
              </c:numCache>
            </c:numRef>
          </c:val>
        </c:ser>
        <c:ser>
          <c:idx val="2"/>
          <c:order val="2"/>
          <c:tx>
            <c:strRef>
              <c:f>Auxiliar!$B$63</c:f>
              <c:strCache>
                <c:ptCount val="1"/>
                <c:pt idx="0">
                  <c:v>Atende Parcialmente</c:v>
                </c:pt>
              </c:strCache>
            </c:strRef>
          </c:tx>
          <c:spPr>
            <a:solidFill>
              <a:schemeClr val="accent6"/>
            </a:solidFill>
          </c:spPr>
          <c:invertIfNegative val="0"/>
          <c:cat>
            <c:strRef>
              <c:f>Auxiliar!$C$60:$E$60</c:f>
              <c:strCache>
                <c:ptCount val="3"/>
                <c:pt idx="0">
                  <c:v>Desejável</c:v>
                </c:pt>
                <c:pt idx="1">
                  <c:v>Obrigatório</c:v>
                </c:pt>
                <c:pt idx="2">
                  <c:v>Crítico</c:v>
                </c:pt>
              </c:strCache>
            </c:strRef>
          </c:cat>
          <c:val>
            <c:numRef>
              <c:f>Auxiliar!$C$63:$E$63</c:f>
              <c:numCache>
                <c:formatCode>General</c:formatCode>
                <c:ptCount val="3"/>
                <c:pt idx="0">
                  <c:v>0</c:v>
                </c:pt>
                <c:pt idx="1">
                  <c:v>0</c:v>
                </c:pt>
                <c:pt idx="2">
                  <c:v>0</c:v>
                </c:pt>
              </c:numCache>
            </c:numRef>
          </c:val>
        </c:ser>
        <c:ser>
          <c:idx val="3"/>
          <c:order val="3"/>
          <c:tx>
            <c:strRef>
              <c:f>Auxiliar!$B$64</c:f>
              <c:strCache>
                <c:ptCount val="1"/>
                <c:pt idx="0">
                  <c:v>Não Atende</c:v>
                </c:pt>
              </c:strCache>
            </c:strRef>
          </c:tx>
          <c:spPr>
            <a:solidFill>
              <a:schemeClr val="accent2"/>
            </a:solidFill>
          </c:spPr>
          <c:invertIfNegative val="0"/>
          <c:cat>
            <c:strRef>
              <c:f>Auxiliar!$C$60:$E$60</c:f>
              <c:strCache>
                <c:ptCount val="3"/>
                <c:pt idx="0">
                  <c:v>Desejável</c:v>
                </c:pt>
                <c:pt idx="1">
                  <c:v>Obrigatório</c:v>
                </c:pt>
                <c:pt idx="2">
                  <c:v>Crítico</c:v>
                </c:pt>
              </c:strCache>
            </c:strRef>
          </c:cat>
          <c:val>
            <c:numRef>
              <c:f>Auxiliar!$C$64:$E$64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4539520"/>
        <c:axId val="113271552"/>
      </c:barChart>
      <c:catAx>
        <c:axId val="114539520"/>
        <c:scaling>
          <c:orientation val="minMax"/>
        </c:scaling>
        <c:delete val="0"/>
        <c:axPos val="b"/>
        <c:majorTickMark val="out"/>
        <c:minorTickMark val="none"/>
        <c:tickLblPos val="nextTo"/>
        <c:crossAx val="113271552"/>
        <c:crosses val="autoZero"/>
        <c:auto val="1"/>
        <c:lblAlgn val="ctr"/>
        <c:lblOffset val="100"/>
        <c:noMultiLvlLbl val="0"/>
      </c:catAx>
      <c:valAx>
        <c:axId val="113271552"/>
        <c:scaling>
          <c:orientation val="minMax"/>
        </c:scaling>
        <c:delete val="0"/>
        <c:axPos val="l"/>
        <c:numFmt formatCode="0%" sourceLinked="1"/>
        <c:majorTickMark val="out"/>
        <c:minorTickMark val="none"/>
        <c:tickLblPos val="nextTo"/>
        <c:crossAx val="114539520"/>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cat>
            <c:strRef>
              <c:f>Auxiliar!$C$68:$E$68</c:f>
              <c:strCache>
                <c:ptCount val="3"/>
                <c:pt idx="0">
                  <c:v>Desejável</c:v>
                </c:pt>
                <c:pt idx="1">
                  <c:v>Obrigatório</c:v>
                </c:pt>
                <c:pt idx="2">
                  <c:v>Crítico</c:v>
                </c:pt>
              </c:strCache>
            </c:strRef>
          </c:cat>
          <c:val>
            <c:numRef>
              <c:f>Auxiliar!$C$69:$E$69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cat>
            <c:strRef>
              <c:f>Auxiliar!$C$68:$E$68</c:f>
              <c:strCache>
                <c:ptCount val="3"/>
                <c:pt idx="0">
                  <c:v>Desejável</c:v>
                </c:pt>
                <c:pt idx="1">
                  <c:v>Obrigatório</c:v>
                </c:pt>
                <c:pt idx="2">
                  <c:v>Crítico</c:v>
                </c:pt>
              </c:strCache>
            </c:strRef>
          </c:cat>
          <c:val>
            <c:numRef>
              <c:f>Auxiliar!$C$70:$E$70</c:f>
              <c:numCache>
                <c:formatCode>General</c:formatCode>
                <c:ptCount val="3"/>
                <c:pt idx="0">
                  <c:v>0</c:v>
                </c:pt>
                <c:pt idx="1">
                  <c:v>0</c:v>
                </c:pt>
                <c:pt idx="2">
                  <c:v>0</c:v>
                </c:pt>
              </c:numCache>
            </c:numRef>
          </c:val>
        </c:ser>
        <c:ser>
          <c:idx val="2"/>
          <c:order val="2"/>
          <c:tx>
            <c:strRef>
              <c:f>Auxiliar!$B$71</c:f>
              <c:strCache>
                <c:ptCount val="1"/>
                <c:pt idx="0">
                  <c:v>Atende Parcialmente</c:v>
                </c:pt>
              </c:strCache>
            </c:strRef>
          </c:tx>
          <c:spPr>
            <a:solidFill>
              <a:schemeClr val="accent6"/>
            </a:solidFill>
          </c:spPr>
          <c:invertIfNegative val="0"/>
          <c:cat>
            <c:strRef>
              <c:f>Auxiliar!$C$68:$E$68</c:f>
              <c:strCache>
                <c:ptCount val="3"/>
                <c:pt idx="0">
                  <c:v>Desejável</c:v>
                </c:pt>
                <c:pt idx="1">
                  <c:v>Obrigatório</c:v>
                </c:pt>
                <c:pt idx="2">
                  <c:v>Crítico</c:v>
                </c:pt>
              </c:strCache>
            </c:strRef>
          </c:cat>
          <c:val>
            <c:numRef>
              <c:f>Auxiliar!$C$71:$E$71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cat>
            <c:strRef>
              <c:f>Auxiliar!$C$68:$E$68</c:f>
              <c:strCache>
                <c:ptCount val="3"/>
                <c:pt idx="0">
                  <c:v>Desejável</c:v>
                </c:pt>
                <c:pt idx="1">
                  <c:v>Obrigatório</c:v>
                </c:pt>
                <c:pt idx="2">
                  <c:v>Crítico</c:v>
                </c:pt>
              </c:strCache>
            </c:strRef>
          </c:cat>
          <c:val>
            <c:numRef>
              <c:f>Auxiliar!$C$72:$E$72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3300608"/>
        <c:axId val="113302144"/>
      </c:barChart>
      <c:catAx>
        <c:axId val="113300608"/>
        <c:scaling>
          <c:orientation val="minMax"/>
        </c:scaling>
        <c:delete val="0"/>
        <c:axPos val="b"/>
        <c:majorTickMark val="out"/>
        <c:minorTickMark val="none"/>
        <c:tickLblPos val="nextTo"/>
        <c:crossAx val="113302144"/>
        <c:crosses val="autoZero"/>
        <c:auto val="1"/>
        <c:lblAlgn val="ctr"/>
        <c:lblOffset val="100"/>
        <c:noMultiLvlLbl val="0"/>
      </c:catAx>
      <c:valAx>
        <c:axId val="113302144"/>
        <c:scaling>
          <c:orientation val="minMax"/>
        </c:scaling>
        <c:delete val="0"/>
        <c:axPos val="l"/>
        <c:numFmt formatCode="0%" sourceLinked="1"/>
        <c:majorTickMark val="out"/>
        <c:minorTickMark val="none"/>
        <c:tickLblPos val="nextTo"/>
        <c:crossAx val="113300608"/>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cat>
            <c:strRef>
              <c:f>Auxiliar!$H$4:$J$4</c:f>
              <c:strCache>
                <c:ptCount val="3"/>
                <c:pt idx="0">
                  <c:v>Desejável</c:v>
                </c:pt>
                <c:pt idx="1">
                  <c:v>Obrigatório</c:v>
                </c:pt>
                <c:pt idx="2">
                  <c:v>Crítico</c:v>
                </c:pt>
              </c:strCache>
            </c:strRef>
          </c:cat>
          <c:val>
            <c:numRef>
              <c:f>Auxiliar!$H$5:$J$5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cat>
            <c:strRef>
              <c:f>Auxiliar!$H$4:$J$4</c:f>
              <c:strCache>
                <c:ptCount val="3"/>
                <c:pt idx="0">
                  <c:v>Desejável</c:v>
                </c:pt>
                <c:pt idx="1">
                  <c:v>Obrigatório</c:v>
                </c:pt>
                <c:pt idx="2">
                  <c:v>Crítico</c:v>
                </c:pt>
              </c:strCache>
            </c:strRef>
          </c:cat>
          <c:val>
            <c:numRef>
              <c:f>Auxiliar!$H$6:$J$6</c:f>
              <c:numCache>
                <c:formatCode>General</c:formatCode>
                <c:ptCount val="3"/>
                <c:pt idx="0">
                  <c:v>0</c:v>
                </c:pt>
                <c:pt idx="1">
                  <c:v>0</c:v>
                </c:pt>
                <c:pt idx="2">
                  <c:v>0</c:v>
                </c:pt>
              </c:numCache>
            </c:numRef>
          </c:val>
        </c:ser>
        <c:ser>
          <c:idx val="2"/>
          <c:order val="2"/>
          <c:tx>
            <c:strRef>
              <c:f>Auxiliar!$B$7</c:f>
              <c:strCache>
                <c:ptCount val="1"/>
                <c:pt idx="0">
                  <c:v>Atende Parcialmente</c:v>
                </c:pt>
              </c:strCache>
            </c:strRef>
          </c:tx>
          <c:spPr>
            <a:solidFill>
              <a:schemeClr val="accent6"/>
            </a:solidFill>
          </c:spPr>
          <c:invertIfNegative val="0"/>
          <c:cat>
            <c:strRef>
              <c:f>Auxiliar!$H$4:$J$4</c:f>
              <c:strCache>
                <c:ptCount val="3"/>
                <c:pt idx="0">
                  <c:v>Desejável</c:v>
                </c:pt>
                <c:pt idx="1">
                  <c:v>Obrigatório</c:v>
                </c:pt>
                <c:pt idx="2">
                  <c:v>Crítico</c:v>
                </c:pt>
              </c:strCache>
            </c:strRef>
          </c:cat>
          <c:val>
            <c:numRef>
              <c:f>Auxiliar!$H$7:$J$7</c:f>
              <c:numCache>
                <c:formatCode>General</c:formatCode>
                <c:ptCount val="3"/>
                <c:pt idx="0">
                  <c:v>0</c:v>
                </c:pt>
                <c:pt idx="1">
                  <c:v>0</c:v>
                </c:pt>
                <c:pt idx="2">
                  <c:v>0</c:v>
                </c:pt>
              </c:numCache>
            </c:numRef>
          </c:val>
        </c:ser>
        <c:ser>
          <c:idx val="3"/>
          <c:order val="3"/>
          <c:tx>
            <c:strRef>
              <c:f>Auxiliar!$B$8</c:f>
              <c:strCache>
                <c:ptCount val="1"/>
                <c:pt idx="0">
                  <c:v>Não Atende</c:v>
                </c:pt>
              </c:strCache>
            </c:strRef>
          </c:tx>
          <c:spPr>
            <a:solidFill>
              <a:schemeClr val="accent2"/>
            </a:solidFill>
          </c:spPr>
          <c:invertIfNegative val="0"/>
          <c:cat>
            <c:strRef>
              <c:f>Auxiliar!$H$4:$J$4</c:f>
              <c:strCache>
                <c:ptCount val="3"/>
                <c:pt idx="0">
                  <c:v>Desejável</c:v>
                </c:pt>
                <c:pt idx="1">
                  <c:v>Obrigatório</c:v>
                </c:pt>
                <c:pt idx="2">
                  <c:v>Crítico</c:v>
                </c:pt>
              </c:strCache>
            </c:strRef>
          </c:cat>
          <c:val>
            <c:numRef>
              <c:f>Auxiliar!$H$8:$J$8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4588672"/>
        <c:axId val="114594560"/>
      </c:barChart>
      <c:catAx>
        <c:axId val="114588672"/>
        <c:scaling>
          <c:orientation val="minMax"/>
        </c:scaling>
        <c:delete val="0"/>
        <c:axPos val="b"/>
        <c:majorTickMark val="out"/>
        <c:minorTickMark val="none"/>
        <c:tickLblPos val="nextTo"/>
        <c:crossAx val="114594560"/>
        <c:crosses val="autoZero"/>
        <c:auto val="1"/>
        <c:lblAlgn val="ctr"/>
        <c:lblOffset val="100"/>
        <c:noMultiLvlLbl val="0"/>
      </c:catAx>
      <c:valAx>
        <c:axId val="114594560"/>
        <c:scaling>
          <c:orientation val="minMax"/>
        </c:scaling>
        <c:delete val="0"/>
        <c:axPos val="l"/>
        <c:numFmt formatCode="0%" sourceLinked="1"/>
        <c:majorTickMark val="out"/>
        <c:minorTickMark val="none"/>
        <c:tickLblPos val="nextTo"/>
        <c:crossAx val="114588672"/>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cat>
            <c:strRef>
              <c:f>Auxiliar!$G$60:$I$60</c:f>
              <c:strCache>
                <c:ptCount val="3"/>
                <c:pt idx="0">
                  <c:v>Desejável</c:v>
                </c:pt>
                <c:pt idx="1">
                  <c:v>Obrigatório</c:v>
                </c:pt>
                <c:pt idx="2">
                  <c:v>Crítico</c:v>
                </c:pt>
              </c:strCache>
            </c:strRef>
          </c:cat>
          <c:val>
            <c:numRef>
              <c:f>Auxiliar!$G$61:$I$61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cat>
            <c:strRef>
              <c:f>Auxiliar!$G$60:$I$60</c:f>
              <c:strCache>
                <c:ptCount val="3"/>
                <c:pt idx="0">
                  <c:v>Desejável</c:v>
                </c:pt>
                <c:pt idx="1">
                  <c:v>Obrigatório</c:v>
                </c:pt>
                <c:pt idx="2">
                  <c:v>Crítico</c:v>
                </c:pt>
              </c:strCache>
            </c:strRef>
          </c:cat>
          <c:val>
            <c:numRef>
              <c:f>Auxiliar!$G$62:$I$62</c:f>
              <c:numCache>
                <c:formatCode>General</c:formatCode>
                <c:ptCount val="3"/>
                <c:pt idx="0">
                  <c:v>0</c:v>
                </c:pt>
                <c:pt idx="1">
                  <c:v>0</c:v>
                </c:pt>
                <c:pt idx="2">
                  <c:v>0</c:v>
                </c:pt>
              </c:numCache>
            </c:numRef>
          </c:val>
        </c:ser>
        <c:ser>
          <c:idx val="2"/>
          <c:order val="2"/>
          <c:tx>
            <c:strRef>
              <c:f>Auxiliar!$B$63</c:f>
              <c:strCache>
                <c:ptCount val="1"/>
                <c:pt idx="0">
                  <c:v>Atende Parcialmente</c:v>
                </c:pt>
              </c:strCache>
            </c:strRef>
          </c:tx>
          <c:spPr>
            <a:solidFill>
              <a:schemeClr val="accent6"/>
            </a:solidFill>
          </c:spPr>
          <c:invertIfNegative val="0"/>
          <c:cat>
            <c:strRef>
              <c:f>Auxiliar!$G$60:$I$60</c:f>
              <c:strCache>
                <c:ptCount val="3"/>
                <c:pt idx="0">
                  <c:v>Desejável</c:v>
                </c:pt>
                <c:pt idx="1">
                  <c:v>Obrigatório</c:v>
                </c:pt>
                <c:pt idx="2">
                  <c:v>Crítico</c:v>
                </c:pt>
              </c:strCache>
            </c:strRef>
          </c:cat>
          <c:val>
            <c:numRef>
              <c:f>Auxiliar!$G$63:$I$63</c:f>
              <c:numCache>
                <c:formatCode>General</c:formatCode>
                <c:ptCount val="3"/>
                <c:pt idx="0">
                  <c:v>0</c:v>
                </c:pt>
                <c:pt idx="1">
                  <c:v>0</c:v>
                </c:pt>
                <c:pt idx="2">
                  <c:v>0</c:v>
                </c:pt>
              </c:numCache>
            </c:numRef>
          </c:val>
        </c:ser>
        <c:ser>
          <c:idx val="3"/>
          <c:order val="3"/>
          <c:tx>
            <c:strRef>
              <c:f>Auxiliar!$B$64</c:f>
              <c:strCache>
                <c:ptCount val="1"/>
                <c:pt idx="0">
                  <c:v>Não Atende</c:v>
                </c:pt>
              </c:strCache>
            </c:strRef>
          </c:tx>
          <c:spPr>
            <a:solidFill>
              <a:schemeClr val="accent2"/>
            </a:solidFill>
          </c:spPr>
          <c:invertIfNegative val="0"/>
          <c:cat>
            <c:strRef>
              <c:f>Auxiliar!$G$60:$I$60</c:f>
              <c:strCache>
                <c:ptCount val="3"/>
                <c:pt idx="0">
                  <c:v>Desejável</c:v>
                </c:pt>
                <c:pt idx="1">
                  <c:v>Obrigatório</c:v>
                </c:pt>
                <c:pt idx="2">
                  <c:v>Crítico</c:v>
                </c:pt>
              </c:strCache>
            </c:strRef>
          </c:cat>
          <c:val>
            <c:numRef>
              <c:f>Auxiliar!$G$64:$I$64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4971776"/>
        <c:axId val="114973312"/>
      </c:barChart>
      <c:catAx>
        <c:axId val="114971776"/>
        <c:scaling>
          <c:orientation val="minMax"/>
        </c:scaling>
        <c:delete val="0"/>
        <c:axPos val="b"/>
        <c:majorTickMark val="out"/>
        <c:minorTickMark val="none"/>
        <c:tickLblPos val="nextTo"/>
        <c:crossAx val="114973312"/>
        <c:crosses val="autoZero"/>
        <c:auto val="1"/>
        <c:lblAlgn val="ctr"/>
        <c:lblOffset val="100"/>
        <c:noMultiLvlLbl val="0"/>
      </c:catAx>
      <c:valAx>
        <c:axId val="114973312"/>
        <c:scaling>
          <c:orientation val="minMax"/>
        </c:scaling>
        <c:delete val="0"/>
        <c:axPos val="l"/>
        <c:numFmt formatCode="0%" sourceLinked="1"/>
        <c:majorTickMark val="out"/>
        <c:minorTickMark val="none"/>
        <c:tickLblPos val="nextTo"/>
        <c:crossAx val="11497177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cat>
            <c:strRef>
              <c:f>Auxiliar!$G$68:$I$68</c:f>
              <c:strCache>
                <c:ptCount val="3"/>
                <c:pt idx="0">
                  <c:v>Desejável</c:v>
                </c:pt>
                <c:pt idx="1">
                  <c:v>Obrigatório</c:v>
                </c:pt>
                <c:pt idx="2">
                  <c:v>Crítico</c:v>
                </c:pt>
              </c:strCache>
            </c:strRef>
          </c:cat>
          <c:val>
            <c:numRef>
              <c:f>Auxiliar!$G$69:$I$69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cat>
            <c:strRef>
              <c:f>Auxiliar!$G$68:$I$68</c:f>
              <c:strCache>
                <c:ptCount val="3"/>
                <c:pt idx="0">
                  <c:v>Desejável</c:v>
                </c:pt>
                <c:pt idx="1">
                  <c:v>Obrigatório</c:v>
                </c:pt>
                <c:pt idx="2">
                  <c:v>Crítico</c:v>
                </c:pt>
              </c:strCache>
            </c:strRef>
          </c:cat>
          <c:val>
            <c:numRef>
              <c:f>Auxiliar!$G$70:$I$70</c:f>
              <c:numCache>
                <c:formatCode>General</c:formatCode>
                <c:ptCount val="3"/>
                <c:pt idx="0">
                  <c:v>0</c:v>
                </c:pt>
                <c:pt idx="1">
                  <c:v>0</c:v>
                </c:pt>
                <c:pt idx="2">
                  <c:v>0</c:v>
                </c:pt>
              </c:numCache>
            </c:numRef>
          </c:val>
        </c:ser>
        <c:ser>
          <c:idx val="2"/>
          <c:order val="2"/>
          <c:tx>
            <c:strRef>
              <c:f>Auxiliar!$B$71</c:f>
              <c:strCache>
                <c:ptCount val="1"/>
                <c:pt idx="0">
                  <c:v>Atende Parcialmente</c:v>
                </c:pt>
              </c:strCache>
            </c:strRef>
          </c:tx>
          <c:spPr>
            <a:solidFill>
              <a:schemeClr val="accent6"/>
            </a:solidFill>
          </c:spPr>
          <c:invertIfNegative val="0"/>
          <c:cat>
            <c:strRef>
              <c:f>Auxiliar!$G$68:$I$68</c:f>
              <c:strCache>
                <c:ptCount val="3"/>
                <c:pt idx="0">
                  <c:v>Desejável</c:v>
                </c:pt>
                <c:pt idx="1">
                  <c:v>Obrigatório</c:v>
                </c:pt>
                <c:pt idx="2">
                  <c:v>Crítico</c:v>
                </c:pt>
              </c:strCache>
            </c:strRef>
          </c:cat>
          <c:val>
            <c:numRef>
              <c:f>Auxiliar!$G$71:$I$71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cat>
            <c:strRef>
              <c:f>Auxiliar!$G$68:$I$68</c:f>
              <c:strCache>
                <c:ptCount val="3"/>
                <c:pt idx="0">
                  <c:v>Desejável</c:v>
                </c:pt>
                <c:pt idx="1">
                  <c:v>Obrigatório</c:v>
                </c:pt>
                <c:pt idx="2">
                  <c:v>Crítico</c:v>
                </c:pt>
              </c:strCache>
            </c:strRef>
          </c:cat>
          <c:val>
            <c:numRef>
              <c:f>Auxiliar!$G$72:$I$72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5026944"/>
        <c:axId val="115036928"/>
      </c:barChart>
      <c:catAx>
        <c:axId val="115026944"/>
        <c:scaling>
          <c:orientation val="minMax"/>
        </c:scaling>
        <c:delete val="0"/>
        <c:axPos val="b"/>
        <c:majorTickMark val="out"/>
        <c:minorTickMark val="none"/>
        <c:tickLblPos val="nextTo"/>
        <c:crossAx val="115036928"/>
        <c:crosses val="autoZero"/>
        <c:auto val="1"/>
        <c:lblAlgn val="ctr"/>
        <c:lblOffset val="100"/>
        <c:noMultiLvlLbl val="0"/>
      </c:catAx>
      <c:valAx>
        <c:axId val="115036928"/>
        <c:scaling>
          <c:orientation val="minMax"/>
        </c:scaling>
        <c:delete val="0"/>
        <c:axPos val="l"/>
        <c:numFmt formatCode="0%" sourceLinked="1"/>
        <c:majorTickMark val="out"/>
        <c:minorTickMark val="none"/>
        <c:tickLblPos val="nextTo"/>
        <c:crossAx val="115026944"/>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cat>
            <c:strRef>
              <c:f>Auxiliar!$M$4:$O$4</c:f>
              <c:strCache>
                <c:ptCount val="3"/>
                <c:pt idx="0">
                  <c:v>Desejável</c:v>
                </c:pt>
                <c:pt idx="1">
                  <c:v>Obrigatório</c:v>
                </c:pt>
                <c:pt idx="2">
                  <c:v>Crítico</c:v>
                </c:pt>
              </c:strCache>
            </c:strRef>
          </c:cat>
          <c:val>
            <c:numRef>
              <c:f>Auxiliar!$M$5:$O$5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cat>
            <c:strRef>
              <c:f>Auxiliar!$M$4:$O$4</c:f>
              <c:strCache>
                <c:ptCount val="3"/>
                <c:pt idx="0">
                  <c:v>Desejável</c:v>
                </c:pt>
                <c:pt idx="1">
                  <c:v>Obrigatório</c:v>
                </c:pt>
                <c:pt idx="2">
                  <c:v>Crítico</c:v>
                </c:pt>
              </c:strCache>
            </c:strRef>
          </c:cat>
          <c:val>
            <c:numRef>
              <c:f>Auxiliar!$M$6:$O$6</c:f>
              <c:numCache>
                <c:formatCode>General</c:formatCode>
                <c:ptCount val="3"/>
                <c:pt idx="0">
                  <c:v>0</c:v>
                </c:pt>
                <c:pt idx="1">
                  <c:v>0</c:v>
                </c:pt>
                <c:pt idx="2">
                  <c:v>0</c:v>
                </c:pt>
              </c:numCache>
            </c:numRef>
          </c:val>
        </c:ser>
        <c:ser>
          <c:idx val="2"/>
          <c:order val="2"/>
          <c:tx>
            <c:strRef>
              <c:f>Auxiliar!$B$7</c:f>
              <c:strCache>
                <c:ptCount val="1"/>
                <c:pt idx="0">
                  <c:v>Atende Parcialmente</c:v>
                </c:pt>
              </c:strCache>
            </c:strRef>
          </c:tx>
          <c:spPr>
            <a:solidFill>
              <a:schemeClr val="accent6"/>
            </a:solidFill>
          </c:spPr>
          <c:invertIfNegative val="0"/>
          <c:cat>
            <c:strRef>
              <c:f>Auxiliar!$M$4:$O$4</c:f>
              <c:strCache>
                <c:ptCount val="3"/>
                <c:pt idx="0">
                  <c:v>Desejável</c:v>
                </c:pt>
                <c:pt idx="1">
                  <c:v>Obrigatório</c:v>
                </c:pt>
                <c:pt idx="2">
                  <c:v>Crítico</c:v>
                </c:pt>
              </c:strCache>
            </c:strRef>
          </c:cat>
          <c:val>
            <c:numRef>
              <c:f>Auxiliar!$M$7:$O$7</c:f>
              <c:numCache>
                <c:formatCode>General</c:formatCode>
                <c:ptCount val="3"/>
                <c:pt idx="0">
                  <c:v>0</c:v>
                </c:pt>
                <c:pt idx="1">
                  <c:v>0</c:v>
                </c:pt>
                <c:pt idx="2">
                  <c:v>0</c:v>
                </c:pt>
              </c:numCache>
            </c:numRef>
          </c:val>
        </c:ser>
        <c:ser>
          <c:idx val="3"/>
          <c:order val="3"/>
          <c:tx>
            <c:strRef>
              <c:f>Auxiliar!$B$8</c:f>
              <c:strCache>
                <c:ptCount val="1"/>
                <c:pt idx="0">
                  <c:v>Não Atende</c:v>
                </c:pt>
              </c:strCache>
            </c:strRef>
          </c:tx>
          <c:spPr>
            <a:solidFill>
              <a:schemeClr val="accent2"/>
            </a:solidFill>
          </c:spPr>
          <c:invertIfNegative val="0"/>
          <c:cat>
            <c:strRef>
              <c:f>Auxiliar!$M$4:$O$4</c:f>
              <c:strCache>
                <c:ptCount val="3"/>
                <c:pt idx="0">
                  <c:v>Desejável</c:v>
                </c:pt>
                <c:pt idx="1">
                  <c:v>Obrigatório</c:v>
                </c:pt>
                <c:pt idx="2">
                  <c:v>Crítico</c:v>
                </c:pt>
              </c:strCache>
            </c:strRef>
          </c:cat>
          <c:val>
            <c:numRef>
              <c:f>Auxiliar!$M$8:$O$8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4631808"/>
        <c:axId val="114633344"/>
      </c:barChart>
      <c:catAx>
        <c:axId val="114631808"/>
        <c:scaling>
          <c:orientation val="minMax"/>
        </c:scaling>
        <c:delete val="0"/>
        <c:axPos val="b"/>
        <c:majorTickMark val="out"/>
        <c:minorTickMark val="none"/>
        <c:tickLblPos val="nextTo"/>
        <c:crossAx val="114633344"/>
        <c:crosses val="autoZero"/>
        <c:auto val="1"/>
        <c:lblAlgn val="ctr"/>
        <c:lblOffset val="100"/>
        <c:noMultiLvlLbl val="0"/>
      </c:catAx>
      <c:valAx>
        <c:axId val="114633344"/>
        <c:scaling>
          <c:orientation val="minMax"/>
        </c:scaling>
        <c:delete val="0"/>
        <c:axPos val="l"/>
        <c:numFmt formatCode="0%" sourceLinked="1"/>
        <c:majorTickMark val="out"/>
        <c:minorTickMark val="none"/>
        <c:tickLblPos val="nextTo"/>
        <c:crossAx val="114631808"/>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cat>
            <c:strRef>
              <c:f>Auxiliar!$K$60:$M$60</c:f>
              <c:strCache>
                <c:ptCount val="3"/>
                <c:pt idx="0">
                  <c:v>Desejável</c:v>
                </c:pt>
                <c:pt idx="1">
                  <c:v>Obrigatório</c:v>
                </c:pt>
                <c:pt idx="2">
                  <c:v>Crítico</c:v>
                </c:pt>
              </c:strCache>
            </c:strRef>
          </c:cat>
          <c:val>
            <c:numRef>
              <c:f>Auxiliar!$K$61:$M$61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cat>
            <c:strRef>
              <c:f>Auxiliar!$K$60:$M$60</c:f>
              <c:strCache>
                <c:ptCount val="3"/>
                <c:pt idx="0">
                  <c:v>Desejável</c:v>
                </c:pt>
                <c:pt idx="1">
                  <c:v>Obrigatório</c:v>
                </c:pt>
                <c:pt idx="2">
                  <c:v>Crítico</c:v>
                </c:pt>
              </c:strCache>
            </c:strRef>
          </c:cat>
          <c:val>
            <c:numRef>
              <c:f>Auxiliar!$K$62:$M$62</c:f>
              <c:numCache>
                <c:formatCode>General</c:formatCode>
                <c:ptCount val="3"/>
                <c:pt idx="0">
                  <c:v>0</c:v>
                </c:pt>
                <c:pt idx="1">
                  <c:v>0</c:v>
                </c:pt>
                <c:pt idx="2">
                  <c:v>0</c:v>
                </c:pt>
              </c:numCache>
            </c:numRef>
          </c:val>
        </c:ser>
        <c:ser>
          <c:idx val="2"/>
          <c:order val="2"/>
          <c:tx>
            <c:strRef>
              <c:f>Auxiliar!$B$63</c:f>
              <c:strCache>
                <c:ptCount val="1"/>
                <c:pt idx="0">
                  <c:v>Atende Parcialmente</c:v>
                </c:pt>
              </c:strCache>
            </c:strRef>
          </c:tx>
          <c:spPr>
            <a:solidFill>
              <a:schemeClr val="accent6"/>
            </a:solidFill>
          </c:spPr>
          <c:invertIfNegative val="0"/>
          <c:cat>
            <c:strRef>
              <c:f>Auxiliar!$K$60:$M$60</c:f>
              <c:strCache>
                <c:ptCount val="3"/>
                <c:pt idx="0">
                  <c:v>Desejável</c:v>
                </c:pt>
                <c:pt idx="1">
                  <c:v>Obrigatório</c:v>
                </c:pt>
                <c:pt idx="2">
                  <c:v>Crítico</c:v>
                </c:pt>
              </c:strCache>
            </c:strRef>
          </c:cat>
          <c:val>
            <c:numRef>
              <c:f>Auxiliar!$K$63:$M$63</c:f>
              <c:numCache>
                <c:formatCode>General</c:formatCode>
                <c:ptCount val="3"/>
                <c:pt idx="0">
                  <c:v>0</c:v>
                </c:pt>
                <c:pt idx="1">
                  <c:v>0</c:v>
                </c:pt>
                <c:pt idx="2">
                  <c:v>0</c:v>
                </c:pt>
              </c:numCache>
            </c:numRef>
          </c:val>
        </c:ser>
        <c:ser>
          <c:idx val="3"/>
          <c:order val="3"/>
          <c:tx>
            <c:strRef>
              <c:f>Auxiliar!$B$64</c:f>
              <c:strCache>
                <c:ptCount val="1"/>
                <c:pt idx="0">
                  <c:v>Não Atende</c:v>
                </c:pt>
              </c:strCache>
            </c:strRef>
          </c:tx>
          <c:spPr>
            <a:solidFill>
              <a:schemeClr val="accent2"/>
            </a:solidFill>
          </c:spPr>
          <c:invertIfNegative val="0"/>
          <c:cat>
            <c:strRef>
              <c:f>Auxiliar!$K$60:$M$60</c:f>
              <c:strCache>
                <c:ptCount val="3"/>
                <c:pt idx="0">
                  <c:v>Desejável</c:v>
                </c:pt>
                <c:pt idx="1">
                  <c:v>Obrigatório</c:v>
                </c:pt>
                <c:pt idx="2">
                  <c:v>Crítico</c:v>
                </c:pt>
              </c:strCache>
            </c:strRef>
          </c:cat>
          <c:val>
            <c:numRef>
              <c:f>Auxiliar!$K$64:$M$64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4687360"/>
        <c:axId val="114701440"/>
      </c:barChart>
      <c:catAx>
        <c:axId val="114687360"/>
        <c:scaling>
          <c:orientation val="minMax"/>
        </c:scaling>
        <c:delete val="0"/>
        <c:axPos val="b"/>
        <c:majorTickMark val="out"/>
        <c:minorTickMark val="none"/>
        <c:tickLblPos val="nextTo"/>
        <c:crossAx val="114701440"/>
        <c:crosses val="autoZero"/>
        <c:auto val="1"/>
        <c:lblAlgn val="ctr"/>
        <c:lblOffset val="100"/>
        <c:noMultiLvlLbl val="0"/>
      </c:catAx>
      <c:valAx>
        <c:axId val="114701440"/>
        <c:scaling>
          <c:orientation val="minMax"/>
        </c:scaling>
        <c:delete val="0"/>
        <c:axPos val="l"/>
        <c:numFmt formatCode="0%" sourceLinked="1"/>
        <c:majorTickMark val="out"/>
        <c:minorTickMark val="none"/>
        <c:tickLblPos val="nextTo"/>
        <c:crossAx val="114687360"/>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cat>
            <c:strRef>
              <c:f>Auxiliar!$K$68:$M$68</c:f>
              <c:strCache>
                <c:ptCount val="3"/>
                <c:pt idx="0">
                  <c:v>Desejável</c:v>
                </c:pt>
                <c:pt idx="1">
                  <c:v>Obrigatório</c:v>
                </c:pt>
                <c:pt idx="2">
                  <c:v>Crítico</c:v>
                </c:pt>
              </c:strCache>
            </c:strRef>
          </c:cat>
          <c:val>
            <c:numRef>
              <c:f>Auxiliar!$K$69:$M$69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cat>
            <c:strRef>
              <c:f>Auxiliar!$K$68:$M$68</c:f>
              <c:strCache>
                <c:ptCount val="3"/>
                <c:pt idx="0">
                  <c:v>Desejável</c:v>
                </c:pt>
                <c:pt idx="1">
                  <c:v>Obrigatório</c:v>
                </c:pt>
                <c:pt idx="2">
                  <c:v>Crítico</c:v>
                </c:pt>
              </c:strCache>
            </c:strRef>
          </c:cat>
          <c:val>
            <c:numRef>
              <c:f>Auxiliar!$K$70:$M$70</c:f>
              <c:numCache>
                <c:formatCode>General</c:formatCode>
                <c:ptCount val="3"/>
                <c:pt idx="0">
                  <c:v>0</c:v>
                </c:pt>
                <c:pt idx="1">
                  <c:v>0</c:v>
                </c:pt>
                <c:pt idx="2">
                  <c:v>0</c:v>
                </c:pt>
              </c:numCache>
            </c:numRef>
          </c:val>
        </c:ser>
        <c:ser>
          <c:idx val="2"/>
          <c:order val="2"/>
          <c:tx>
            <c:strRef>
              <c:f>Auxiliar!$B$71</c:f>
              <c:strCache>
                <c:ptCount val="1"/>
                <c:pt idx="0">
                  <c:v>Atende Parcialmente</c:v>
                </c:pt>
              </c:strCache>
            </c:strRef>
          </c:tx>
          <c:spPr>
            <a:solidFill>
              <a:schemeClr val="accent6"/>
            </a:solidFill>
          </c:spPr>
          <c:invertIfNegative val="0"/>
          <c:cat>
            <c:strRef>
              <c:f>Auxiliar!$K$68:$M$68</c:f>
              <c:strCache>
                <c:ptCount val="3"/>
                <c:pt idx="0">
                  <c:v>Desejável</c:v>
                </c:pt>
                <c:pt idx="1">
                  <c:v>Obrigatório</c:v>
                </c:pt>
                <c:pt idx="2">
                  <c:v>Crítico</c:v>
                </c:pt>
              </c:strCache>
            </c:strRef>
          </c:cat>
          <c:val>
            <c:numRef>
              <c:f>Auxiliar!$K$71:$M$71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cat>
            <c:strRef>
              <c:f>Auxiliar!$K$68:$M$68</c:f>
              <c:strCache>
                <c:ptCount val="3"/>
                <c:pt idx="0">
                  <c:v>Desejável</c:v>
                </c:pt>
                <c:pt idx="1">
                  <c:v>Obrigatório</c:v>
                </c:pt>
                <c:pt idx="2">
                  <c:v>Crítico</c:v>
                </c:pt>
              </c:strCache>
            </c:strRef>
          </c:cat>
          <c:val>
            <c:numRef>
              <c:f>Auxiliar!$K$72:$M$72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4747264"/>
        <c:axId val="114748800"/>
      </c:barChart>
      <c:catAx>
        <c:axId val="114747264"/>
        <c:scaling>
          <c:orientation val="minMax"/>
        </c:scaling>
        <c:delete val="0"/>
        <c:axPos val="b"/>
        <c:majorTickMark val="out"/>
        <c:minorTickMark val="none"/>
        <c:tickLblPos val="nextTo"/>
        <c:crossAx val="114748800"/>
        <c:crosses val="autoZero"/>
        <c:auto val="1"/>
        <c:lblAlgn val="ctr"/>
        <c:lblOffset val="100"/>
        <c:noMultiLvlLbl val="0"/>
      </c:catAx>
      <c:valAx>
        <c:axId val="114748800"/>
        <c:scaling>
          <c:orientation val="minMax"/>
        </c:scaling>
        <c:delete val="0"/>
        <c:axPos val="l"/>
        <c:numFmt formatCode="0%" sourceLinked="1"/>
        <c:majorTickMark val="out"/>
        <c:minorTickMark val="none"/>
        <c:tickLblPos val="nextTo"/>
        <c:crossAx val="114747264"/>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cat>
            <c:strRef>
              <c:f>Auxiliar!$R$4:$T$4</c:f>
              <c:strCache>
                <c:ptCount val="3"/>
                <c:pt idx="0">
                  <c:v>Desejável</c:v>
                </c:pt>
                <c:pt idx="1">
                  <c:v>Obrigatório</c:v>
                </c:pt>
                <c:pt idx="2">
                  <c:v>Crítico</c:v>
                </c:pt>
              </c:strCache>
            </c:strRef>
          </c:cat>
          <c:val>
            <c:numRef>
              <c:f>Auxiliar!$R$5:$T$5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cat>
            <c:strRef>
              <c:f>Auxiliar!$R$4:$T$4</c:f>
              <c:strCache>
                <c:ptCount val="3"/>
                <c:pt idx="0">
                  <c:v>Desejável</c:v>
                </c:pt>
                <c:pt idx="1">
                  <c:v>Obrigatório</c:v>
                </c:pt>
                <c:pt idx="2">
                  <c:v>Crítico</c:v>
                </c:pt>
              </c:strCache>
            </c:strRef>
          </c:cat>
          <c:val>
            <c:numRef>
              <c:f>Auxiliar!$R$6:$T$6</c:f>
              <c:numCache>
                <c:formatCode>General</c:formatCode>
                <c:ptCount val="3"/>
                <c:pt idx="0">
                  <c:v>0</c:v>
                </c:pt>
                <c:pt idx="1">
                  <c:v>0</c:v>
                </c:pt>
                <c:pt idx="2">
                  <c:v>0</c:v>
                </c:pt>
              </c:numCache>
            </c:numRef>
          </c:val>
        </c:ser>
        <c:ser>
          <c:idx val="2"/>
          <c:order val="2"/>
          <c:tx>
            <c:strRef>
              <c:f>Auxiliar!$B$7</c:f>
              <c:strCache>
                <c:ptCount val="1"/>
                <c:pt idx="0">
                  <c:v>Atende Parcialmente</c:v>
                </c:pt>
              </c:strCache>
            </c:strRef>
          </c:tx>
          <c:spPr>
            <a:solidFill>
              <a:schemeClr val="accent6"/>
            </a:solidFill>
          </c:spPr>
          <c:invertIfNegative val="0"/>
          <c:cat>
            <c:strRef>
              <c:f>Auxiliar!$R$4:$T$4</c:f>
              <c:strCache>
                <c:ptCount val="3"/>
                <c:pt idx="0">
                  <c:v>Desejável</c:v>
                </c:pt>
                <c:pt idx="1">
                  <c:v>Obrigatório</c:v>
                </c:pt>
                <c:pt idx="2">
                  <c:v>Crítico</c:v>
                </c:pt>
              </c:strCache>
            </c:strRef>
          </c:cat>
          <c:val>
            <c:numRef>
              <c:f>Auxiliar!$R$7:$T$7</c:f>
              <c:numCache>
                <c:formatCode>General</c:formatCode>
                <c:ptCount val="3"/>
                <c:pt idx="0">
                  <c:v>0</c:v>
                </c:pt>
                <c:pt idx="1">
                  <c:v>0</c:v>
                </c:pt>
                <c:pt idx="2">
                  <c:v>0</c:v>
                </c:pt>
              </c:numCache>
            </c:numRef>
          </c:val>
        </c:ser>
        <c:ser>
          <c:idx val="3"/>
          <c:order val="3"/>
          <c:tx>
            <c:strRef>
              <c:f>Auxiliar!$B$8</c:f>
              <c:strCache>
                <c:ptCount val="1"/>
                <c:pt idx="0">
                  <c:v>Não Atende</c:v>
                </c:pt>
              </c:strCache>
            </c:strRef>
          </c:tx>
          <c:spPr>
            <a:solidFill>
              <a:schemeClr val="accent2"/>
            </a:solidFill>
          </c:spPr>
          <c:invertIfNegative val="0"/>
          <c:cat>
            <c:strRef>
              <c:f>Auxiliar!$R$4:$T$4</c:f>
              <c:strCache>
                <c:ptCount val="3"/>
                <c:pt idx="0">
                  <c:v>Desejável</c:v>
                </c:pt>
                <c:pt idx="1">
                  <c:v>Obrigatório</c:v>
                </c:pt>
                <c:pt idx="2">
                  <c:v>Crítico</c:v>
                </c:pt>
              </c:strCache>
            </c:strRef>
          </c:cat>
          <c:val>
            <c:numRef>
              <c:f>Auxiliar!$R$8:$T$8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5347456"/>
        <c:axId val="115348992"/>
      </c:barChart>
      <c:catAx>
        <c:axId val="115347456"/>
        <c:scaling>
          <c:orientation val="minMax"/>
        </c:scaling>
        <c:delete val="0"/>
        <c:axPos val="b"/>
        <c:majorTickMark val="out"/>
        <c:minorTickMark val="none"/>
        <c:tickLblPos val="nextTo"/>
        <c:crossAx val="115348992"/>
        <c:crosses val="autoZero"/>
        <c:auto val="1"/>
        <c:lblAlgn val="ctr"/>
        <c:lblOffset val="100"/>
        <c:noMultiLvlLbl val="0"/>
      </c:catAx>
      <c:valAx>
        <c:axId val="115348992"/>
        <c:scaling>
          <c:orientation val="minMax"/>
        </c:scaling>
        <c:delete val="0"/>
        <c:axPos val="l"/>
        <c:numFmt formatCode="0%" sourceLinked="1"/>
        <c:majorTickMark val="out"/>
        <c:minorTickMark val="none"/>
        <c:tickLblPos val="nextTo"/>
        <c:crossAx val="11534745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cat>
            <c:strRef>
              <c:f>Auxiliar!$O$60:$Q$60</c:f>
              <c:strCache>
                <c:ptCount val="3"/>
                <c:pt idx="0">
                  <c:v>Desejável</c:v>
                </c:pt>
                <c:pt idx="1">
                  <c:v>Obrigatório</c:v>
                </c:pt>
                <c:pt idx="2">
                  <c:v>Crítico</c:v>
                </c:pt>
              </c:strCache>
            </c:strRef>
          </c:cat>
          <c:val>
            <c:numRef>
              <c:f>Auxiliar!$O$61:$Q$61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cat>
            <c:strRef>
              <c:f>Auxiliar!$O$60:$Q$60</c:f>
              <c:strCache>
                <c:ptCount val="3"/>
                <c:pt idx="0">
                  <c:v>Desejável</c:v>
                </c:pt>
                <c:pt idx="1">
                  <c:v>Obrigatório</c:v>
                </c:pt>
                <c:pt idx="2">
                  <c:v>Crítico</c:v>
                </c:pt>
              </c:strCache>
            </c:strRef>
          </c:cat>
          <c:val>
            <c:numRef>
              <c:f>Auxiliar!$O$62:$Q$62</c:f>
              <c:numCache>
                <c:formatCode>General</c:formatCode>
                <c:ptCount val="3"/>
                <c:pt idx="0">
                  <c:v>0</c:v>
                </c:pt>
                <c:pt idx="1">
                  <c:v>0</c:v>
                </c:pt>
                <c:pt idx="2">
                  <c:v>0</c:v>
                </c:pt>
              </c:numCache>
            </c:numRef>
          </c:val>
        </c:ser>
        <c:ser>
          <c:idx val="2"/>
          <c:order val="2"/>
          <c:tx>
            <c:strRef>
              <c:f>Auxiliar!$B$63</c:f>
              <c:strCache>
                <c:ptCount val="1"/>
                <c:pt idx="0">
                  <c:v>Atende Parcialmente</c:v>
                </c:pt>
              </c:strCache>
            </c:strRef>
          </c:tx>
          <c:spPr>
            <a:solidFill>
              <a:schemeClr val="accent6"/>
            </a:solidFill>
          </c:spPr>
          <c:invertIfNegative val="0"/>
          <c:cat>
            <c:strRef>
              <c:f>Auxiliar!$O$60:$Q$60</c:f>
              <c:strCache>
                <c:ptCount val="3"/>
                <c:pt idx="0">
                  <c:v>Desejável</c:v>
                </c:pt>
                <c:pt idx="1">
                  <c:v>Obrigatório</c:v>
                </c:pt>
                <c:pt idx="2">
                  <c:v>Crítico</c:v>
                </c:pt>
              </c:strCache>
            </c:strRef>
          </c:cat>
          <c:val>
            <c:numRef>
              <c:f>Auxiliar!$O$63:$Q$63</c:f>
              <c:numCache>
                <c:formatCode>General</c:formatCode>
                <c:ptCount val="3"/>
                <c:pt idx="0">
                  <c:v>0</c:v>
                </c:pt>
                <c:pt idx="1">
                  <c:v>0</c:v>
                </c:pt>
                <c:pt idx="2">
                  <c:v>0</c:v>
                </c:pt>
              </c:numCache>
            </c:numRef>
          </c:val>
        </c:ser>
        <c:ser>
          <c:idx val="3"/>
          <c:order val="3"/>
          <c:tx>
            <c:strRef>
              <c:f>Auxiliar!$B$64</c:f>
              <c:strCache>
                <c:ptCount val="1"/>
                <c:pt idx="0">
                  <c:v>Não Atende</c:v>
                </c:pt>
              </c:strCache>
            </c:strRef>
          </c:tx>
          <c:spPr>
            <a:solidFill>
              <a:schemeClr val="accent2"/>
            </a:solidFill>
          </c:spPr>
          <c:invertIfNegative val="0"/>
          <c:cat>
            <c:strRef>
              <c:f>Auxiliar!$O$60:$Q$60</c:f>
              <c:strCache>
                <c:ptCount val="3"/>
                <c:pt idx="0">
                  <c:v>Desejável</c:v>
                </c:pt>
                <c:pt idx="1">
                  <c:v>Obrigatório</c:v>
                </c:pt>
                <c:pt idx="2">
                  <c:v>Crítico</c:v>
                </c:pt>
              </c:strCache>
            </c:strRef>
          </c:cat>
          <c:val>
            <c:numRef>
              <c:f>Auxiliar!$O$64:$Q$64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5386240"/>
        <c:axId val="115387776"/>
      </c:barChart>
      <c:catAx>
        <c:axId val="115386240"/>
        <c:scaling>
          <c:orientation val="minMax"/>
        </c:scaling>
        <c:delete val="0"/>
        <c:axPos val="b"/>
        <c:majorTickMark val="out"/>
        <c:minorTickMark val="none"/>
        <c:tickLblPos val="nextTo"/>
        <c:crossAx val="115387776"/>
        <c:crosses val="autoZero"/>
        <c:auto val="1"/>
        <c:lblAlgn val="ctr"/>
        <c:lblOffset val="100"/>
        <c:noMultiLvlLbl val="0"/>
      </c:catAx>
      <c:valAx>
        <c:axId val="115387776"/>
        <c:scaling>
          <c:orientation val="minMax"/>
        </c:scaling>
        <c:delete val="0"/>
        <c:axPos val="l"/>
        <c:numFmt formatCode="0%" sourceLinked="1"/>
        <c:majorTickMark val="out"/>
        <c:minorTickMark val="none"/>
        <c:tickLblPos val="nextTo"/>
        <c:crossAx val="115386240"/>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cat>
            <c:strRef>
              <c:f>Auxiliar!$O$68:$Q$68</c:f>
              <c:strCache>
                <c:ptCount val="3"/>
                <c:pt idx="0">
                  <c:v>Desejável</c:v>
                </c:pt>
                <c:pt idx="1">
                  <c:v>Obrigatório</c:v>
                </c:pt>
                <c:pt idx="2">
                  <c:v>Crítico</c:v>
                </c:pt>
              </c:strCache>
            </c:strRef>
          </c:cat>
          <c:val>
            <c:numRef>
              <c:f>Auxiliar!$O$69:$Q$69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cat>
            <c:strRef>
              <c:f>Auxiliar!$O$68:$Q$68</c:f>
              <c:strCache>
                <c:ptCount val="3"/>
                <c:pt idx="0">
                  <c:v>Desejável</c:v>
                </c:pt>
                <c:pt idx="1">
                  <c:v>Obrigatório</c:v>
                </c:pt>
                <c:pt idx="2">
                  <c:v>Crítico</c:v>
                </c:pt>
              </c:strCache>
            </c:strRef>
          </c:cat>
          <c:val>
            <c:numRef>
              <c:f>Auxiliar!$O$70:$Q$70</c:f>
              <c:numCache>
                <c:formatCode>General</c:formatCode>
                <c:ptCount val="3"/>
                <c:pt idx="0">
                  <c:v>0</c:v>
                </c:pt>
                <c:pt idx="1">
                  <c:v>0</c:v>
                </c:pt>
                <c:pt idx="2">
                  <c:v>0</c:v>
                </c:pt>
              </c:numCache>
            </c:numRef>
          </c:val>
        </c:ser>
        <c:ser>
          <c:idx val="2"/>
          <c:order val="2"/>
          <c:tx>
            <c:strRef>
              <c:f>Auxiliar!$B$71</c:f>
              <c:strCache>
                <c:ptCount val="1"/>
                <c:pt idx="0">
                  <c:v>Atende Parcialmente</c:v>
                </c:pt>
              </c:strCache>
            </c:strRef>
          </c:tx>
          <c:spPr>
            <a:solidFill>
              <a:schemeClr val="accent6"/>
            </a:solidFill>
          </c:spPr>
          <c:invertIfNegative val="0"/>
          <c:cat>
            <c:strRef>
              <c:f>Auxiliar!$O$68:$Q$68</c:f>
              <c:strCache>
                <c:ptCount val="3"/>
                <c:pt idx="0">
                  <c:v>Desejável</c:v>
                </c:pt>
                <c:pt idx="1">
                  <c:v>Obrigatório</c:v>
                </c:pt>
                <c:pt idx="2">
                  <c:v>Crítico</c:v>
                </c:pt>
              </c:strCache>
            </c:strRef>
          </c:cat>
          <c:val>
            <c:numRef>
              <c:f>Auxiliar!$O$71:$Q$71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cat>
            <c:strRef>
              <c:f>Auxiliar!$O$68:$Q$68</c:f>
              <c:strCache>
                <c:ptCount val="3"/>
                <c:pt idx="0">
                  <c:v>Desejável</c:v>
                </c:pt>
                <c:pt idx="1">
                  <c:v>Obrigatório</c:v>
                </c:pt>
                <c:pt idx="2">
                  <c:v>Crítico</c:v>
                </c:pt>
              </c:strCache>
            </c:strRef>
          </c:cat>
          <c:val>
            <c:numRef>
              <c:f>Auxiliar!$O$72:$Q$72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5429376"/>
        <c:axId val="115430912"/>
      </c:barChart>
      <c:catAx>
        <c:axId val="115429376"/>
        <c:scaling>
          <c:orientation val="minMax"/>
        </c:scaling>
        <c:delete val="0"/>
        <c:axPos val="b"/>
        <c:majorTickMark val="out"/>
        <c:minorTickMark val="none"/>
        <c:tickLblPos val="nextTo"/>
        <c:crossAx val="115430912"/>
        <c:crosses val="autoZero"/>
        <c:auto val="1"/>
        <c:lblAlgn val="ctr"/>
        <c:lblOffset val="100"/>
        <c:noMultiLvlLbl val="0"/>
      </c:catAx>
      <c:valAx>
        <c:axId val="115430912"/>
        <c:scaling>
          <c:orientation val="minMax"/>
        </c:scaling>
        <c:delete val="0"/>
        <c:axPos val="l"/>
        <c:numFmt formatCode="0%" sourceLinked="1"/>
        <c:majorTickMark val="out"/>
        <c:minorTickMark val="none"/>
        <c:tickLblPos val="nextTo"/>
        <c:crossAx val="11542937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cat>
            <c:strRef>
              <c:f>Auxiliar!$W$4:$Y$4</c:f>
              <c:strCache>
                <c:ptCount val="3"/>
                <c:pt idx="0">
                  <c:v>Desejável</c:v>
                </c:pt>
                <c:pt idx="1">
                  <c:v>Obrigatório</c:v>
                </c:pt>
                <c:pt idx="2">
                  <c:v>Crítico</c:v>
                </c:pt>
              </c:strCache>
            </c:strRef>
          </c:cat>
          <c:val>
            <c:numRef>
              <c:f>Auxiliar!$W$5:$Y$5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cat>
            <c:strRef>
              <c:f>Auxiliar!$W$4:$Y$4</c:f>
              <c:strCache>
                <c:ptCount val="3"/>
                <c:pt idx="0">
                  <c:v>Desejável</c:v>
                </c:pt>
                <c:pt idx="1">
                  <c:v>Obrigatório</c:v>
                </c:pt>
                <c:pt idx="2">
                  <c:v>Crítico</c:v>
                </c:pt>
              </c:strCache>
            </c:strRef>
          </c:cat>
          <c:val>
            <c:numRef>
              <c:f>Auxiliar!$W$6:$Y$6</c:f>
              <c:numCache>
                <c:formatCode>General</c:formatCode>
                <c:ptCount val="3"/>
                <c:pt idx="0">
                  <c:v>0</c:v>
                </c:pt>
                <c:pt idx="1">
                  <c:v>0</c:v>
                </c:pt>
                <c:pt idx="2">
                  <c:v>0</c:v>
                </c:pt>
              </c:numCache>
            </c:numRef>
          </c:val>
        </c:ser>
        <c:ser>
          <c:idx val="2"/>
          <c:order val="2"/>
          <c:tx>
            <c:strRef>
              <c:f>Auxiliar!$B$7</c:f>
              <c:strCache>
                <c:ptCount val="1"/>
                <c:pt idx="0">
                  <c:v>Atende Parcialmente</c:v>
                </c:pt>
              </c:strCache>
            </c:strRef>
          </c:tx>
          <c:spPr>
            <a:solidFill>
              <a:schemeClr val="accent6"/>
            </a:solidFill>
          </c:spPr>
          <c:invertIfNegative val="0"/>
          <c:cat>
            <c:strRef>
              <c:f>Auxiliar!$W$4:$Y$4</c:f>
              <c:strCache>
                <c:ptCount val="3"/>
                <c:pt idx="0">
                  <c:v>Desejável</c:v>
                </c:pt>
                <c:pt idx="1">
                  <c:v>Obrigatório</c:v>
                </c:pt>
                <c:pt idx="2">
                  <c:v>Crítico</c:v>
                </c:pt>
              </c:strCache>
            </c:strRef>
          </c:cat>
          <c:val>
            <c:numRef>
              <c:f>Auxiliar!$W$7:$Y$7</c:f>
              <c:numCache>
                <c:formatCode>General</c:formatCode>
                <c:ptCount val="3"/>
                <c:pt idx="0">
                  <c:v>0</c:v>
                </c:pt>
                <c:pt idx="1">
                  <c:v>0</c:v>
                </c:pt>
                <c:pt idx="2">
                  <c:v>0</c:v>
                </c:pt>
              </c:numCache>
            </c:numRef>
          </c:val>
        </c:ser>
        <c:ser>
          <c:idx val="3"/>
          <c:order val="3"/>
          <c:tx>
            <c:strRef>
              <c:f>Auxiliar!$B$8</c:f>
              <c:strCache>
                <c:ptCount val="1"/>
                <c:pt idx="0">
                  <c:v>Não Atende</c:v>
                </c:pt>
              </c:strCache>
            </c:strRef>
          </c:tx>
          <c:spPr>
            <a:solidFill>
              <a:schemeClr val="accent2"/>
            </a:solidFill>
          </c:spPr>
          <c:invertIfNegative val="0"/>
          <c:cat>
            <c:strRef>
              <c:f>Auxiliar!$W$4:$Y$4</c:f>
              <c:strCache>
                <c:ptCount val="3"/>
                <c:pt idx="0">
                  <c:v>Desejável</c:v>
                </c:pt>
                <c:pt idx="1">
                  <c:v>Obrigatório</c:v>
                </c:pt>
                <c:pt idx="2">
                  <c:v>Crítico</c:v>
                </c:pt>
              </c:strCache>
            </c:strRef>
          </c:cat>
          <c:val>
            <c:numRef>
              <c:f>Auxiliar!$W$8:$Y$8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5484544"/>
        <c:axId val="115486080"/>
      </c:barChart>
      <c:catAx>
        <c:axId val="115484544"/>
        <c:scaling>
          <c:orientation val="minMax"/>
        </c:scaling>
        <c:delete val="0"/>
        <c:axPos val="b"/>
        <c:majorTickMark val="out"/>
        <c:minorTickMark val="none"/>
        <c:tickLblPos val="nextTo"/>
        <c:crossAx val="115486080"/>
        <c:crosses val="autoZero"/>
        <c:auto val="1"/>
        <c:lblAlgn val="ctr"/>
        <c:lblOffset val="100"/>
        <c:noMultiLvlLbl val="0"/>
      </c:catAx>
      <c:valAx>
        <c:axId val="115486080"/>
        <c:scaling>
          <c:orientation val="minMax"/>
        </c:scaling>
        <c:delete val="0"/>
        <c:axPos val="l"/>
        <c:numFmt formatCode="0%" sourceLinked="1"/>
        <c:majorTickMark val="out"/>
        <c:minorTickMark val="none"/>
        <c:tickLblPos val="nextTo"/>
        <c:crossAx val="115484544"/>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cat>
            <c:strRef>
              <c:f>Auxiliar!$S$60:$U$60</c:f>
              <c:strCache>
                <c:ptCount val="3"/>
                <c:pt idx="0">
                  <c:v>Desejável</c:v>
                </c:pt>
                <c:pt idx="1">
                  <c:v>Obrigatório</c:v>
                </c:pt>
                <c:pt idx="2">
                  <c:v>Crítico</c:v>
                </c:pt>
              </c:strCache>
            </c:strRef>
          </c:cat>
          <c:val>
            <c:numRef>
              <c:f>Auxiliar!$S$61:$U$61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cat>
            <c:strRef>
              <c:f>Auxiliar!$S$60:$U$60</c:f>
              <c:strCache>
                <c:ptCount val="3"/>
                <c:pt idx="0">
                  <c:v>Desejável</c:v>
                </c:pt>
                <c:pt idx="1">
                  <c:v>Obrigatório</c:v>
                </c:pt>
                <c:pt idx="2">
                  <c:v>Crítico</c:v>
                </c:pt>
              </c:strCache>
            </c:strRef>
          </c:cat>
          <c:val>
            <c:numRef>
              <c:f>Auxiliar!$S$62:$U$62</c:f>
              <c:numCache>
                <c:formatCode>General</c:formatCode>
                <c:ptCount val="3"/>
                <c:pt idx="0">
                  <c:v>0</c:v>
                </c:pt>
                <c:pt idx="1">
                  <c:v>0</c:v>
                </c:pt>
                <c:pt idx="2">
                  <c:v>0</c:v>
                </c:pt>
              </c:numCache>
            </c:numRef>
          </c:val>
        </c:ser>
        <c:ser>
          <c:idx val="2"/>
          <c:order val="2"/>
          <c:tx>
            <c:strRef>
              <c:f>Auxiliar!$B$63</c:f>
              <c:strCache>
                <c:ptCount val="1"/>
                <c:pt idx="0">
                  <c:v>Atende Parcialmente</c:v>
                </c:pt>
              </c:strCache>
            </c:strRef>
          </c:tx>
          <c:spPr>
            <a:solidFill>
              <a:schemeClr val="accent6"/>
            </a:solidFill>
          </c:spPr>
          <c:invertIfNegative val="0"/>
          <c:cat>
            <c:strRef>
              <c:f>Auxiliar!$S$60:$U$60</c:f>
              <c:strCache>
                <c:ptCount val="3"/>
                <c:pt idx="0">
                  <c:v>Desejável</c:v>
                </c:pt>
                <c:pt idx="1">
                  <c:v>Obrigatório</c:v>
                </c:pt>
                <c:pt idx="2">
                  <c:v>Crítico</c:v>
                </c:pt>
              </c:strCache>
            </c:strRef>
          </c:cat>
          <c:val>
            <c:numRef>
              <c:f>Auxiliar!$S$63:$U$63</c:f>
              <c:numCache>
                <c:formatCode>General</c:formatCode>
                <c:ptCount val="3"/>
                <c:pt idx="0">
                  <c:v>0</c:v>
                </c:pt>
                <c:pt idx="1">
                  <c:v>0</c:v>
                </c:pt>
                <c:pt idx="2">
                  <c:v>0</c:v>
                </c:pt>
              </c:numCache>
            </c:numRef>
          </c:val>
        </c:ser>
        <c:ser>
          <c:idx val="3"/>
          <c:order val="3"/>
          <c:tx>
            <c:strRef>
              <c:f>Auxiliar!$B$64</c:f>
              <c:strCache>
                <c:ptCount val="1"/>
                <c:pt idx="0">
                  <c:v>Não Atende</c:v>
                </c:pt>
              </c:strCache>
            </c:strRef>
          </c:tx>
          <c:spPr>
            <a:solidFill>
              <a:schemeClr val="accent2"/>
            </a:solidFill>
          </c:spPr>
          <c:invertIfNegative val="0"/>
          <c:cat>
            <c:strRef>
              <c:f>Auxiliar!$S$60:$U$60</c:f>
              <c:strCache>
                <c:ptCount val="3"/>
                <c:pt idx="0">
                  <c:v>Desejável</c:v>
                </c:pt>
                <c:pt idx="1">
                  <c:v>Obrigatório</c:v>
                </c:pt>
                <c:pt idx="2">
                  <c:v>Crítico</c:v>
                </c:pt>
              </c:strCache>
            </c:strRef>
          </c:cat>
          <c:val>
            <c:numRef>
              <c:f>Auxiliar!$S$64:$U$64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5159040"/>
        <c:axId val="115160576"/>
      </c:barChart>
      <c:catAx>
        <c:axId val="115159040"/>
        <c:scaling>
          <c:orientation val="minMax"/>
        </c:scaling>
        <c:delete val="0"/>
        <c:axPos val="b"/>
        <c:majorTickMark val="out"/>
        <c:minorTickMark val="none"/>
        <c:tickLblPos val="nextTo"/>
        <c:crossAx val="115160576"/>
        <c:crosses val="autoZero"/>
        <c:auto val="1"/>
        <c:lblAlgn val="ctr"/>
        <c:lblOffset val="100"/>
        <c:noMultiLvlLbl val="0"/>
      </c:catAx>
      <c:valAx>
        <c:axId val="115160576"/>
        <c:scaling>
          <c:orientation val="minMax"/>
        </c:scaling>
        <c:delete val="0"/>
        <c:axPos val="l"/>
        <c:numFmt formatCode="0%" sourceLinked="1"/>
        <c:majorTickMark val="out"/>
        <c:minorTickMark val="none"/>
        <c:tickLblPos val="nextTo"/>
        <c:crossAx val="115159040"/>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cat>
            <c:strRef>
              <c:f>Auxiliar!$S$68:$U$68</c:f>
              <c:strCache>
                <c:ptCount val="3"/>
                <c:pt idx="0">
                  <c:v>Desejável</c:v>
                </c:pt>
                <c:pt idx="1">
                  <c:v>Obrigatório</c:v>
                </c:pt>
                <c:pt idx="2">
                  <c:v>Crítico</c:v>
                </c:pt>
              </c:strCache>
            </c:strRef>
          </c:cat>
          <c:val>
            <c:numRef>
              <c:f>Auxiliar!$S$69:$U$69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cat>
            <c:strRef>
              <c:f>Auxiliar!$S$68:$U$68</c:f>
              <c:strCache>
                <c:ptCount val="3"/>
                <c:pt idx="0">
                  <c:v>Desejável</c:v>
                </c:pt>
                <c:pt idx="1">
                  <c:v>Obrigatório</c:v>
                </c:pt>
                <c:pt idx="2">
                  <c:v>Crítico</c:v>
                </c:pt>
              </c:strCache>
            </c:strRef>
          </c:cat>
          <c:val>
            <c:numRef>
              <c:f>Auxiliar!$S$70:$U$70</c:f>
              <c:numCache>
                <c:formatCode>General</c:formatCode>
                <c:ptCount val="3"/>
                <c:pt idx="0">
                  <c:v>0</c:v>
                </c:pt>
                <c:pt idx="1">
                  <c:v>0</c:v>
                </c:pt>
                <c:pt idx="2">
                  <c:v>0</c:v>
                </c:pt>
              </c:numCache>
            </c:numRef>
          </c:val>
        </c:ser>
        <c:ser>
          <c:idx val="2"/>
          <c:order val="2"/>
          <c:tx>
            <c:strRef>
              <c:f>Auxiliar!$B$71</c:f>
              <c:strCache>
                <c:ptCount val="1"/>
                <c:pt idx="0">
                  <c:v>Atende Parcialmente</c:v>
                </c:pt>
              </c:strCache>
            </c:strRef>
          </c:tx>
          <c:spPr>
            <a:solidFill>
              <a:schemeClr val="accent6"/>
            </a:solidFill>
          </c:spPr>
          <c:invertIfNegative val="0"/>
          <c:cat>
            <c:strRef>
              <c:f>Auxiliar!$S$68:$U$68</c:f>
              <c:strCache>
                <c:ptCount val="3"/>
                <c:pt idx="0">
                  <c:v>Desejável</c:v>
                </c:pt>
                <c:pt idx="1">
                  <c:v>Obrigatório</c:v>
                </c:pt>
                <c:pt idx="2">
                  <c:v>Crítico</c:v>
                </c:pt>
              </c:strCache>
            </c:strRef>
          </c:cat>
          <c:val>
            <c:numRef>
              <c:f>Auxiliar!$S$71:$U$71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cat>
            <c:strRef>
              <c:f>Auxiliar!$S$68:$U$68</c:f>
              <c:strCache>
                <c:ptCount val="3"/>
                <c:pt idx="0">
                  <c:v>Desejável</c:v>
                </c:pt>
                <c:pt idx="1">
                  <c:v>Obrigatório</c:v>
                </c:pt>
                <c:pt idx="2">
                  <c:v>Crítico</c:v>
                </c:pt>
              </c:strCache>
            </c:strRef>
          </c:cat>
          <c:val>
            <c:numRef>
              <c:f>Auxiliar!$S$72:$U$72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5210112"/>
        <c:axId val="115211648"/>
      </c:barChart>
      <c:catAx>
        <c:axId val="115210112"/>
        <c:scaling>
          <c:orientation val="minMax"/>
        </c:scaling>
        <c:delete val="0"/>
        <c:axPos val="b"/>
        <c:majorTickMark val="out"/>
        <c:minorTickMark val="none"/>
        <c:tickLblPos val="nextTo"/>
        <c:crossAx val="115211648"/>
        <c:crosses val="autoZero"/>
        <c:auto val="1"/>
        <c:lblAlgn val="ctr"/>
        <c:lblOffset val="100"/>
        <c:noMultiLvlLbl val="0"/>
      </c:catAx>
      <c:valAx>
        <c:axId val="115211648"/>
        <c:scaling>
          <c:orientation val="minMax"/>
        </c:scaling>
        <c:delete val="0"/>
        <c:axPos val="l"/>
        <c:numFmt formatCode="0%" sourceLinked="1"/>
        <c:majorTickMark val="out"/>
        <c:minorTickMark val="none"/>
        <c:tickLblPos val="nextTo"/>
        <c:crossAx val="115210112"/>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cat>
            <c:strRef>
              <c:f>Auxiliar!$AB$4:$AD$4</c:f>
              <c:strCache>
                <c:ptCount val="3"/>
                <c:pt idx="0">
                  <c:v>Desejável</c:v>
                </c:pt>
                <c:pt idx="1">
                  <c:v>Obrigatório</c:v>
                </c:pt>
                <c:pt idx="2">
                  <c:v>Crítico</c:v>
                </c:pt>
              </c:strCache>
            </c:strRef>
          </c:cat>
          <c:val>
            <c:numRef>
              <c:f>Auxiliar!$AB$5:$AD$5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cat>
            <c:strRef>
              <c:f>Auxiliar!$AB$4:$AD$4</c:f>
              <c:strCache>
                <c:ptCount val="3"/>
                <c:pt idx="0">
                  <c:v>Desejável</c:v>
                </c:pt>
                <c:pt idx="1">
                  <c:v>Obrigatório</c:v>
                </c:pt>
                <c:pt idx="2">
                  <c:v>Crítico</c:v>
                </c:pt>
              </c:strCache>
            </c:strRef>
          </c:cat>
          <c:val>
            <c:numRef>
              <c:f>Auxiliar!$AB$6:$AD$6</c:f>
              <c:numCache>
                <c:formatCode>General</c:formatCode>
                <c:ptCount val="3"/>
                <c:pt idx="0">
                  <c:v>0</c:v>
                </c:pt>
                <c:pt idx="1">
                  <c:v>0</c:v>
                </c:pt>
                <c:pt idx="2">
                  <c:v>0</c:v>
                </c:pt>
              </c:numCache>
            </c:numRef>
          </c:val>
        </c:ser>
        <c:ser>
          <c:idx val="2"/>
          <c:order val="2"/>
          <c:tx>
            <c:strRef>
              <c:f>Auxiliar!$B$7</c:f>
              <c:strCache>
                <c:ptCount val="1"/>
                <c:pt idx="0">
                  <c:v>Atende Parcialmente</c:v>
                </c:pt>
              </c:strCache>
            </c:strRef>
          </c:tx>
          <c:spPr>
            <a:solidFill>
              <a:schemeClr val="accent6"/>
            </a:solidFill>
          </c:spPr>
          <c:invertIfNegative val="0"/>
          <c:cat>
            <c:strRef>
              <c:f>Auxiliar!$AB$4:$AD$4</c:f>
              <c:strCache>
                <c:ptCount val="3"/>
                <c:pt idx="0">
                  <c:v>Desejável</c:v>
                </c:pt>
                <c:pt idx="1">
                  <c:v>Obrigatório</c:v>
                </c:pt>
                <c:pt idx="2">
                  <c:v>Crítico</c:v>
                </c:pt>
              </c:strCache>
            </c:strRef>
          </c:cat>
          <c:val>
            <c:numRef>
              <c:f>Auxiliar!$AB$7:$AD$7</c:f>
              <c:numCache>
                <c:formatCode>General</c:formatCode>
                <c:ptCount val="3"/>
                <c:pt idx="0">
                  <c:v>0</c:v>
                </c:pt>
                <c:pt idx="1">
                  <c:v>0</c:v>
                </c:pt>
                <c:pt idx="2">
                  <c:v>0</c:v>
                </c:pt>
              </c:numCache>
            </c:numRef>
          </c:val>
        </c:ser>
        <c:ser>
          <c:idx val="3"/>
          <c:order val="3"/>
          <c:tx>
            <c:strRef>
              <c:f>Auxiliar!$B$8</c:f>
              <c:strCache>
                <c:ptCount val="1"/>
                <c:pt idx="0">
                  <c:v>Não Atende</c:v>
                </c:pt>
              </c:strCache>
            </c:strRef>
          </c:tx>
          <c:spPr>
            <a:solidFill>
              <a:schemeClr val="accent2"/>
            </a:solidFill>
          </c:spPr>
          <c:invertIfNegative val="0"/>
          <c:cat>
            <c:strRef>
              <c:f>Auxiliar!$AB$4:$AD$4</c:f>
              <c:strCache>
                <c:ptCount val="3"/>
                <c:pt idx="0">
                  <c:v>Desejável</c:v>
                </c:pt>
                <c:pt idx="1">
                  <c:v>Obrigatório</c:v>
                </c:pt>
                <c:pt idx="2">
                  <c:v>Crítico</c:v>
                </c:pt>
              </c:strCache>
            </c:strRef>
          </c:cat>
          <c:val>
            <c:numRef>
              <c:f>Auxiliar!$AB$8:$AD$8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5277824"/>
        <c:axId val="115279360"/>
      </c:barChart>
      <c:catAx>
        <c:axId val="115277824"/>
        <c:scaling>
          <c:orientation val="minMax"/>
        </c:scaling>
        <c:delete val="0"/>
        <c:axPos val="b"/>
        <c:majorTickMark val="out"/>
        <c:minorTickMark val="none"/>
        <c:tickLblPos val="nextTo"/>
        <c:crossAx val="115279360"/>
        <c:crosses val="autoZero"/>
        <c:auto val="1"/>
        <c:lblAlgn val="ctr"/>
        <c:lblOffset val="100"/>
        <c:noMultiLvlLbl val="0"/>
      </c:catAx>
      <c:valAx>
        <c:axId val="115279360"/>
        <c:scaling>
          <c:orientation val="minMax"/>
        </c:scaling>
        <c:delete val="0"/>
        <c:axPos val="l"/>
        <c:numFmt formatCode="0%" sourceLinked="1"/>
        <c:majorTickMark val="out"/>
        <c:minorTickMark val="none"/>
        <c:tickLblPos val="nextTo"/>
        <c:crossAx val="115277824"/>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cat>
            <c:strRef>
              <c:f>Auxiliar!$W$60:$Y$60</c:f>
              <c:strCache>
                <c:ptCount val="3"/>
                <c:pt idx="0">
                  <c:v>Desejável</c:v>
                </c:pt>
                <c:pt idx="1">
                  <c:v>Obrigatório</c:v>
                </c:pt>
                <c:pt idx="2">
                  <c:v>Crítico</c:v>
                </c:pt>
              </c:strCache>
            </c:strRef>
          </c:cat>
          <c:val>
            <c:numRef>
              <c:f>Auxiliar!$W$61:$Y$61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cat>
            <c:strRef>
              <c:f>Auxiliar!$W$60:$Y$60</c:f>
              <c:strCache>
                <c:ptCount val="3"/>
                <c:pt idx="0">
                  <c:v>Desejável</c:v>
                </c:pt>
                <c:pt idx="1">
                  <c:v>Obrigatório</c:v>
                </c:pt>
                <c:pt idx="2">
                  <c:v>Crítico</c:v>
                </c:pt>
              </c:strCache>
            </c:strRef>
          </c:cat>
          <c:val>
            <c:numRef>
              <c:f>Auxiliar!$W$62:$Y$62</c:f>
              <c:numCache>
                <c:formatCode>General</c:formatCode>
                <c:ptCount val="3"/>
                <c:pt idx="0">
                  <c:v>0</c:v>
                </c:pt>
                <c:pt idx="1">
                  <c:v>0</c:v>
                </c:pt>
                <c:pt idx="2">
                  <c:v>0</c:v>
                </c:pt>
              </c:numCache>
            </c:numRef>
          </c:val>
        </c:ser>
        <c:ser>
          <c:idx val="2"/>
          <c:order val="2"/>
          <c:tx>
            <c:strRef>
              <c:f>Auxiliar!$B$63</c:f>
              <c:strCache>
                <c:ptCount val="1"/>
                <c:pt idx="0">
                  <c:v>Atende Parcialmente</c:v>
                </c:pt>
              </c:strCache>
            </c:strRef>
          </c:tx>
          <c:spPr>
            <a:solidFill>
              <a:schemeClr val="accent6"/>
            </a:solidFill>
          </c:spPr>
          <c:invertIfNegative val="0"/>
          <c:cat>
            <c:strRef>
              <c:f>Auxiliar!$W$60:$Y$60</c:f>
              <c:strCache>
                <c:ptCount val="3"/>
                <c:pt idx="0">
                  <c:v>Desejável</c:v>
                </c:pt>
                <c:pt idx="1">
                  <c:v>Obrigatório</c:v>
                </c:pt>
                <c:pt idx="2">
                  <c:v>Crítico</c:v>
                </c:pt>
              </c:strCache>
            </c:strRef>
          </c:cat>
          <c:val>
            <c:numRef>
              <c:f>Auxiliar!$W$63:$Y$63</c:f>
              <c:numCache>
                <c:formatCode>General</c:formatCode>
                <c:ptCount val="3"/>
                <c:pt idx="0">
                  <c:v>0</c:v>
                </c:pt>
                <c:pt idx="1">
                  <c:v>0</c:v>
                </c:pt>
                <c:pt idx="2">
                  <c:v>0</c:v>
                </c:pt>
              </c:numCache>
            </c:numRef>
          </c:val>
        </c:ser>
        <c:ser>
          <c:idx val="3"/>
          <c:order val="3"/>
          <c:tx>
            <c:strRef>
              <c:f>Auxiliar!$B$64</c:f>
              <c:strCache>
                <c:ptCount val="1"/>
                <c:pt idx="0">
                  <c:v>Não Atende</c:v>
                </c:pt>
              </c:strCache>
            </c:strRef>
          </c:tx>
          <c:spPr>
            <a:solidFill>
              <a:schemeClr val="accent2"/>
            </a:solidFill>
          </c:spPr>
          <c:invertIfNegative val="0"/>
          <c:cat>
            <c:strRef>
              <c:f>Auxiliar!$W$60:$Y$60</c:f>
              <c:strCache>
                <c:ptCount val="3"/>
                <c:pt idx="0">
                  <c:v>Desejável</c:v>
                </c:pt>
                <c:pt idx="1">
                  <c:v>Obrigatório</c:v>
                </c:pt>
                <c:pt idx="2">
                  <c:v>Crítico</c:v>
                </c:pt>
              </c:strCache>
            </c:strRef>
          </c:cat>
          <c:val>
            <c:numRef>
              <c:f>Auxiliar!$W$64:$Y$64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5337088"/>
        <c:axId val="115338624"/>
      </c:barChart>
      <c:catAx>
        <c:axId val="115337088"/>
        <c:scaling>
          <c:orientation val="minMax"/>
        </c:scaling>
        <c:delete val="0"/>
        <c:axPos val="b"/>
        <c:majorTickMark val="out"/>
        <c:minorTickMark val="none"/>
        <c:tickLblPos val="nextTo"/>
        <c:crossAx val="115338624"/>
        <c:crosses val="autoZero"/>
        <c:auto val="1"/>
        <c:lblAlgn val="ctr"/>
        <c:lblOffset val="100"/>
        <c:noMultiLvlLbl val="0"/>
      </c:catAx>
      <c:valAx>
        <c:axId val="115338624"/>
        <c:scaling>
          <c:orientation val="minMax"/>
        </c:scaling>
        <c:delete val="0"/>
        <c:axPos val="l"/>
        <c:numFmt formatCode="0%" sourceLinked="1"/>
        <c:majorTickMark val="out"/>
        <c:minorTickMark val="none"/>
        <c:tickLblPos val="nextTo"/>
        <c:crossAx val="115337088"/>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cat>
            <c:strRef>
              <c:f>Auxiliar!$W$68:$Y$68</c:f>
              <c:strCache>
                <c:ptCount val="3"/>
                <c:pt idx="0">
                  <c:v>Desejável</c:v>
                </c:pt>
                <c:pt idx="1">
                  <c:v>Obrigatório</c:v>
                </c:pt>
                <c:pt idx="2">
                  <c:v>Crítico</c:v>
                </c:pt>
              </c:strCache>
            </c:strRef>
          </c:cat>
          <c:val>
            <c:numRef>
              <c:f>Auxiliar!$W$69:$Y$69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cat>
            <c:strRef>
              <c:f>Auxiliar!$W$68:$Y$68</c:f>
              <c:strCache>
                <c:ptCount val="3"/>
                <c:pt idx="0">
                  <c:v>Desejável</c:v>
                </c:pt>
                <c:pt idx="1">
                  <c:v>Obrigatório</c:v>
                </c:pt>
                <c:pt idx="2">
                  <c:v>Crítico</c:v>
                </c:pt>
              </c:strCache>
            </c:strRef>
          </c:cat>
          <c:val>
            <c:numRef>
              <c:f>Auxiliar!$W$70:$Y$70</c:f>
              <c:numCache>
                <c:formatCode>General</c:formatCode>
                <c:ptCount val="3"/>
                <c:pt idx="0">
                  <c:v>0</c:v>
                </c:pt>
                <c:pt idx="1">
                  <c:v>0</c:v>
                </c:pt>
                <c:pt idx="2">
                  <c:v>0</c:v>
                </c:pt>
              </c:numCache>
            </c:numRef>
          </c:val>
        </c:ser>
        <c:ser>
          <c:idx val="2"/>
          <c:order val="2"/>
          <c:tx>
            <c:strRef>
              <c:f>Auxiliar!$B$71</c:f>
              <c:strCache>
                <c:ptCount val="1"/>
                <c:pt idx="0">
                  <c:v>Atende Parcialmente</c:v>
                </c:pt>
              </c:strCache>
            </c:strRef>
          </c:tx>
          <c:spPr>
            <a:solidFill>
              <a:schemeClr val="accent6"/>
            </a:solidFill>
          </c:spPr>
          <c:invertIfNegative val="0"/>
          <c:cat>
            <c:strRef>
              <c:f>Auxiliar!$W$68:$Y$68</c:f>
              <c:strCache>
                <c:ptCount val="3"/>
                <c:pt idx="0">
                  <c:v>Desejável</c:v>
                </c:pt>
                <c:pt idx="1">
                  <c:v>Obrigatório</c:v>
                </c:pt>
                <c:pt idx="2">
                  <c:v>Crítico</c:v>
                </c:pt>
              </c:strCache>
            </c:strRef>
          </c:cat>
          <c:val>
            <c:numRef>
              <c:f>Auxiliar!$W$71:$Y$71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cat>
            <c:strRef>
              <c:f>Auxiliar!$W$68:$Y$68</c:f>
              <c:strCache>
                <c:ptCount val="3"/>
                <c:pt idx="0">
                  <c:v>Desejável</c:v>
                </c:pt>
                <c:pt idx="1">
                  <c:v>Obrigatório</c:v>
                </c:pt>
                <c:pt idx="2">
                  <c:v>Crítico</c:v>
                </c:pt>
              </c:strCache>
            </c:strRef>
          </c:cat>
          <c:val>
            <c:numRef>
              <c:f>Auxiliar!$W$72:$Y$72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5650560"/>
        <c:axId val="115652096"/>
      </c:barChart>
      <c:catAx>
        <c:axId val="115650560"/>
        <c:scaling>
          <c:orientation val="minMax"/>
        </c:scaling>
        <c:delete val="0"/>
        <c:axPos val="b"/>
        <c:majorTickMark val="out"/>
        <c:minorTickMark val="none"/>
        <c:tickLblPos val="nextTo"/>
        <c:crossAx val="115652096"/>
        <c:crosses val="autoZero"/>
        <c:auto val="1"/>
        <c:lblAlgn val="ctr"/>
        <c:lblOffset val="100"/>
        <c:noMultiLvlLbl val="0"/>
      </c:catAx>
      <c:valAx>
        <c:axId val="115652096"/>
        <c:scaling>
          <c:orientation val="minMax"/>
        </c:scaling>
        <c:delete val="0"/>
        <c:axPos val="l"/>
        <c:numFmt formatCode="0%" sourceLinked="1"/>
        <c:majorTickMark val="out"/>
        <c:minorTickMark val="none"/>
        <c:tickLblPos val="nextTo"/>
        <c:crossAx val="115650560"/>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cat>
            <c:strRef>
              <c:f>Auxiliar!$AG$4:$AI$4</c:f>
              <c:strCache>
                <c:ptCount val="3"/>
                <c:pt idx="0">
                  <c:v>Desejável</c:v>
                </c:pt>
                <c:pt idx="1">
                  <c:v>Obrigatório</c:v>
                </c:pt>
                <c:pt idx="2">
                  <c:v>Crítico</c:v>
                </c:pt>
              </c:strCache>
            </c:strRef>
          </c:cat>
          <c:val>
            <c:numRef>
              <c:f>Auxiliar!$AG$5:$AI$5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cat>
            <c:strRef>
              <c:f>Auxiliar!$AG$4:$AI$4</c:f>
              <c:strCache>
                <c:ptCount val="3"/>
                <c:pt idx="0">
                  <c:v>Desejável</c:v>
                </c:pt>
                <c:pt idx="1">
                  <c:v>Obrigatório</c:v>
                </c:pt>
                <c:pt idx="2">
                  <c:v>Crítico</c:v>
                </c:pt>
              </c:strCache>
            </c:strRef>
          </c:cat>
          <c:val>
            <c:numRef>
              <c:f>Auxiliar!$AG$6:$AI$6</c:f>
              <c:numCache>
                <c:formatCode>General</c:formatCode>
                <c:ptCount val="3"/>
                <c:pt idx="0">
                  <c:v>0</c:v>
                </c:pt>
                <c:pt idx="1">
                  <c:v>0</c:v>
                </c:pt>
                <c:pt idx="2">
                  <c:v>0</c:v>
                </c:pt>
              </c:numCache>
            </c:numRef>
          </c:val>
        </c:ser>
        <c:ser>
          <c:idx val="2"/>
          <c:order val="2"/>
          <c:tx>
            <c:strRef>
              <c:f>Auxiliar!$B$7</c:f>
              <c:strCache>
                <c:ptCount val="1"/>
                <c:pt idx="0">
                  <c:v>Atende Parcialmente</c:v>
                </c:pt>
              </c:strCache>
            </c:strRef>
          </c:tx>
          <c:spPr>
            <a:solidFill>
              <a:schemeClr val="accent6"/>
            </a:solidFill>
          </c:spPr>
          <c:invertIfNegative val="0"/>
          <c:cat>
            <c:strRef>
              <c:f>Auxiliar!$AG$4:$AI$4</c:f>
              <c:strCache>
                <c:ptCount val="3"/>
                <c:pt idx="0">
                  <c:v>Desejável</c:v>
                </c:pt>
                <c:pt idx="1">
                  <c:v>Obrigatório</c:v>
                </c:pt>
                <c:pt idx="2">
                  <c:v>Crítico</c:v>
                </c:pt>
              </c:strCache>
            </c:strRef>
          </c:cat>
          <c:val>
            <c:numRef>
              <c:f>Auxiliar!$AG$7:$AI$7</c:f>
              <c:numCache>
                <c:formatCode>General</c:formatCode>
                <c:ptCount val="3"/>
                <c:pt idx="0">
                  <c:v>0</c:v>
                </c:pt>
                <c:pt idx="1">
                  <c:v>0</c:v>
                </c:pt>
                <c:pt idx="2">
                  <c:v>0</c:v>
                </c:pt>
              </c:numCache>
            </c:numRef>
          </c:val>
        </c:ser>
        <c:ser>
          <c:idx val="3"/>
          <c:order val="3"/>
          <c:tx>
            <c:strRef>
              <c:f>Auxiliar!$B$8</c:f>
              <c:strCache>
                <c:ptCount val="1"/>
                <c:pt idx="0">
                  <c:v>Não Atende</c:v>
                </c:pt>
              </c:strCache>
            </c:strRef>
          </c:tx>
          <c:spPr>
            <a:solidFill>
              <a:schemeClr val="accent2"/>
            </a:solidFill>
          </c:spPr>
          <c:invertIfNegative val="0"/>
          <c:cat>
            <c:strRef>
              <c:f>Auxiliar!$AG$4:$AI$4</c:f>
              <c:strCache>
                <c:ptCount val="3"/>
                <c:pt idx="0">
                  <c:v>Desejável</c:v>
                </c:pt>
                <c:pt idx="1">
                  <c:v>Obrigatório</c:v>
                </c:pt>
                <c:pt idx="2">
                  <c:v>Crítico</c:v>
                </c:pt>
              </c:strCache>
            </c:strRef>
          </c:cat>
          <c:val>
            <c:numRef>
              <c:f>Auxiliar!$AG$8:$AI$8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5947392"/>
        <c:axId val="115948928"/>
      </c:barChart>
      <c:catAx>
        <c:axId val="115947392"/>
        <c:scaling>
          <c:orientation val="minMax"/>
        </c:scaling>
        <c:delete val="0"/>
        <c:axPos val="b"/>
        <c:majorTickMark val="out"/>
        <c:minorTickMark val="none"/>
        <c:tickLblPos val="nextTo"/>
        <c:crossAx val="115948928"/>
        <c:crosses val="autoZero"/>
        <c:auto val="1"/>
        <c:lblAlgn val="ctr"/>
        <c:lblOffset val="100"/>
        <c:noMultiLvlLbl val="0"/>
      </c:catAx>
      <c:valAx>
        <c:axId val="115948928"/>
        <c:scaling>
          <c:orientation val="minMax"/>
        </c:scaling>
        <c:delete val="0"/>
        <c:axPos val="l"/>
        <c:numFmt formatCode="0%" sourceLinked="1"/>
        <c:majorTickMark val="out"/>
        <c:minorTickMark val="none"/>
        <c:tickLblPos val="nextTo"/>
        <c:crossAx val="115947392"/>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cat>
            <c:strRef>
              <c:f>Auxiliar!$AA$60:$AC$60</c:f>
              <c:strCache>
                <c:ptCount val="3"/>
                <c:pt idx="0">
                  <c:v>Desejável</c:v>
                </c:pt>
                <c:pt idx="1">
                  <c:v>Obrigatório</c:v>
                </c:pt>
                <c:pt idx="2">
                  <c:v>Crítico</c:v>
                </c:pt>
              </c:strCache>
            </c:strRef>
          </c:cat>
          <c:val>
            <c:numRef>
              <c:f>Auxiliar!$AA$61:$AC$61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cat>
            <c:strRef>
              <c:f>Auxiliar!$AA$60:$AC$60</c:f>
              <c:strCache>
                <c:ptCount val="3"/>
                <c:pt idx="0">
                  <c:v>Desejável</c:v>
                </c:pt>
                <c:pt idx="1">
                  <c:v>Obrigatório</c:v>
                </c:pt>
                <c:pt idx="2">
                  <c:v>Crítico</c:v>
                </c:pt>
              </c:strCache>
            </c:strRef>
          </c:cat>
          <c:val>
            <c:numRef>
              <c:f>Auxiliar!$AA$62:$AC$62</c:f>
              <c:numCache>
                <c:formatCode>General</c:formatCode>
                <c:ptCount val="3"/>
                <c:pt idx="0">
                  <c:v>0</c:v>
                </c:pt>
                <c:pt idx="1">
                  <c:v>0</c:v>
                </c:pt>
                <c:pt idx="2">
                  <c:v>0</c:v>
                </c:pt>
              </c:numCache>
            </c:numRef>
          </c:val>
        </c:ser>
        <c:ser>
          <c:idx val="2"/>
          <c:order val="2"/>
          <c:tx>
            <c:strRef>
              <c:f>Auxiliar!$B$63</c:f>
              <c:strCache>
                <c:ptCount val="1"/>
                <c:pt idx="0">
                  <c:v>Atende Parcialmente</c:v>
                </c:pt>
              </c:strCache>
            </c:strRef>
          </c:tx>
          <c:spPr>
            <a:solidFill>
              <a:schemeClr val="accent6"/>
            </a:solidFill>
          </c:spPr>
          <c:invertIfNegative val="0"/>
          <c:cat>
            <c:strRef>
              <c:f>Auxiliar!$AA$60:$AC$60</c:f>
              <c:strCache>
                <c:ptCount val="3"/>
                <c:pt idx="0">
                  <c:v>Desejável</c:v>
                </c:pt>
                <c:pt idx="1">
                  <c:v>Obrigatório</c:v>
                </c:pt>
                <c:pt idx="2">
                  <c:v>Crítico</c:v>
                </c:pt>
              </c:strCache>
            </c:strRef>
          </c:cat>
          <c:val>
            <c:numRef>
              <c:f>Auxiliar!$AA$63:$AC$63</c:f>
              <c:numCache>
                <c:formatCode>General</c:formatCode>
                <c:ptCount val="3"/>
                <c:pt idx="0">
                  <c:v>0</c:v>
                </c:pt>
                <c:pt idx="1">
                  <c:v>0</c:v>
                </c:pt>
                <c:pt idx="2">
                  <c:v>0</c:v>
                </c:pt>
              </c:numCache>
            </c:numRef>
          </c:val>
        </c:ser>
        <c:ser>
          <c:idx val="3"/>
          <c:order val="3"/>
          <c:tx>
            <c:strRef>
              <c:f>Auxiliar!$B$64</c:f>
              <c:strCache>
                <c:ptCount val="1"/>
                <c:pt idx="0">
                  <c:v>Não Atende</c:v>
                </c:pt>
              </c:strCache>
            </c:strRef>
          </c:tx>
          <c:spPr>
            <a:solidFill>
              <a:schemeClr val="accent2"/>
            </a:solidFill>
          </c:spPr>
          <c:invertIfNegative val="0"/>
          <c:cat>
            <c:strRef>
              <c:f>Auxiliar!$AA$60:$AC$60</c:f>
              <c:strCache>
                <c:ptCount val="3"/>
                <c:pt idx="0">
                  <c:v>Desejável</c:v>
                </c:pt>
                <c:pt idx="1">
                  <c:v>Obrigatório</c:v>
                </c:pt>
                <c:pt idx="2">
                  <c:v>Crítico</c:v>
                </c:pt>
              </c:strCache>
            </c:strRef>
          </c:cat>
          <c:val>
            <c:numRef>
              <c:f>Auxiliar!$AA$64:$AC$64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5679232"/>
        <c:axId val="115680768"/>
      </c:barChart>
      <c:catAx>
        <c:axId val="115679232"/>
        <c:scaling>
          <c:orientation val="minMax"/>
        </c:scaling>
        <c:delete val="0"/>
        <c:axPos val="b"/>
        <c:majorTickMark val="out"/>
        <c:minorTickMark val="none"/>
        <c:tickLblPos val="nextTo"/>
        <c:crossAx val="115680768"/>
        <c:crosses val="autoZero"/>
        <c:auto val="1"/>
        <c:lblAlgn val="ctr"/>
        <c:lblOffset val="100"/>
        <c:noMultiLvlLbl val="0"/>
      </c:catAx>
      <c:valAx>
        <c:axId val="115680768"/>
        <c:scaling>
          <c:orientation val="minMax"/>
        </c:scaling>
        <c:delete val="0"/>
        <c:axPos val="l"/>
        <c:numFmt formatCode="0%" sourceLinked="1"/>
        <c:majorTickMark val="out"/>
        <c:minorTickMark val="none"/>
        <c:tickLblPos val="nextTo"/>
        <c:crossAx val="115679232"/>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cat>
            <c:strRef>
              <c:f>Auxiliar!$AA$68:$AC$68</c:f>
              <c:strCache>
                <c:ptCount val="3"/>
                <c:pt idx="0">
                  <c:v>Desejável</c:v>
                </c:pt>
                <c:pt idx="1">
                  <c:v>Obrigatório</c:v>
                </c:pt>
                <c:pt idx="2">
                  <c:v>Crítico</c:v>
                </c:pt>
              </c:strCache>
            </c:strRef>
          </c:cat>
          <c:val>
            <c:numRef>
              <c:f>Auxiliar!$AA$69:$AC$69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cat>
            <c:strRef>
              <c:f>Auxiliar!$AA$68:$AC$68</c:f>
              <c:strCache>
                <c:ptCount val="3"/>
                <c:pt idx="0">
                  <c:v>Desejável</c:v>
                </c:pt>
                <c:pt idx="1">
                  <c:v>Obrigatório</c:v>
                </c:pt>
                <c:pt idx="2">
                  <c:v>Crítico</c:v>
                </c:pt>
              </c:strCache>
            </c:strRef>
          </c:cat>
          <c:val>
            <c:numRef>
              <c:f>Auxiliar!$AA$70:$AC$70</c:f>
              <c:numCache>
                <c:formatCode>General</c:formatCode>
                <c:ptCount val="3"/>
                <c:pt idx="0">
                  <c:v>0</c:v>
                </c:pt>
                <c:pt idx="1">
                  <c:v>0</c:v>
                </c:pt>
                <c:pt idx="2">
                  <c:v>0</c:v>
                </c:pt>
              </c:numCache>
            </c:numRef>
          </c:val>
        </c:ser>
        <c:ser>
          <c:idx val="2"/>
          <c:order val="2"/>
          <c:tx>
            <c:strRef>
              <c:f>Auxiliar!$B$71</c:f>
              <c:strCache>
                <c:ptCount val="1"/>
                <c:pt idx="0">
                  <c:v>Atende Parcialmente</c:v>
                </c:pt>
              </c:strCache>
            </c:strRef>
          </c:tx>
          <c:spPr>
            <a:solidFill>
              <a:schemeClr val="accent6"/>
            </a:solidFill>
          </c:spPr>
          <c:invertIfNegative val="0"/>
          <c:cat>
            <c:strRef>
              <c:f>Auxiliar!$AA$68:$AC$68</c:f>
              <c:strCache>
                <c:ptCount val="3"/>
                <c:pt idx="0">
                  <c:v>Desejável</c:v>
                </c:pt>
                <c:pt idx="1">
                  <c:v>Obrigatório</c:v>
                </c:pt>
                <c:pt idx="2">
                  <c:v>Crítico</c:v>
                </c:pt>
              </c:strCache>
            </c:strRef>
          </c:cat>
          <c:val>
            <c:numRef>
              <c:f>Auxiliar!$AA$71:$AC$71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cat>
            <c:strRef>
              <c:f>Auxiliar!$AA$68:$AC$68</c:f>
              <c:strCache>
                <c:ptCount val="3"/>
                <c:pt idx="0">
                  <c:v>Desejável</c:v>
                </c:pt>
                <c:pt idx="1">
                  <c:v>Obrigatório</c:v>
                </c:pt>
                <c:pt idx="2">
                  <c:v>Crítico</c:v>
                </c:pt>
              </c:strCache>
            </c:strRef>
          </c:cat>
          <c:val>
            <c:numRef>
              <c:f>Auxiliar!$AA$72:$AC$72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5730304"/>
        <c:axId val="115731840"/>
      </c:barChart>
      <c:catAx>
        <c:axId val="115730304"/>
        <c:scaling>
          <c:orientation val="minMax"/>
        </c:scaling>
        <c:delete val="0"/>
        <c:axPos val="b"/>
        <c:majorTickMark val="out"/>
        <c:minorTickMark val="none"/>
        <c:tickLblPos val="nextTo"/>
        <c:crossAx val="115731840"/>
        <c:crosses val="autoZero"/>
        <c:auto val="1"/>
        <c:lblAlgn val="ctr"/>
        <c:lblOffset val="100"/>
        <c:noMultiLvlLbl val="0"/>
      </c:catAx>
      <c:valAx>
        <c:axId val="115731840"/>
        <c:scaling>
          <c:orientation val="minMax"/>
        </c:scaling>
        <c:delete val="0"/>
        <c:axPos val="l"/>
        <c:numFmt formatCode="0%" sourceLinked="1"/>
        <c:majorTickMark val="out"/>
        <c:minorTickMark val="none"/>
        <c:tickLblPos val="nextTo"/>
        <c:crossAx val="115730304"/>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cat>
            <c:strRef>
              <c:f>Auxiliar!$AL$4:$AN$4</c:f>
              <c:strCache>
                <c:ptCount val="3"/>
                <c:pt idx="0">
                  <c:v>Desejável</c:v>
                </c:pt>
                <c:pt idx="1">
                  <c:v>Obrigatório</c:v>
                </c:pt>
                <c:pt idx="2">
                  <c:v>Crítico</c:v>
                </c:pt>
              </c:strCache>
            </c:strRef>
          </c:cat>
          <c:val>
            <c:numRef>
              <c:f>Auxiliar!$AL$5:$AN$5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cat>
            <c:strRef>
              <c:f>Auxiliar!$AL$4:$AN$4</c:f>
              <c:strCache>
                <c:ptCount val="3"/>
                <c:pt idx="0">
                  <c:v>Desejável</c:v>
                </c:pt>
                <c:pt idx="1">
                  <c:v>Obrigatório</c:v>
                </c:pt>
                <c:pt idx="2">
                  <c:v>Crítico</c:v>
                </c:pt>
              </c:strCache>
            </c:strRef>
          </c:cat>
          <c:val>
            <c:numRef>
              <c:f>Auxiliar!$AL$6:$AN$6</c:f>
              <c:numCache>
                <c:formatCode>General</c:formatCode>
                <c:ptCount val="3"/>
                <c:pt idx="0">
                  <c:v>0</c:v>
                </c:pt>
                <c:pt idx="1">
                  <c:v>0</c:v>
                </c:pt>
                <c:pt idx="2">
                  <c:v>0</c:v>
                </c:pt>
              </c:numCache>
            </c:numRef>
          </c:val>
        </c:ser>
        <c:ser>
          <c:idx val="2"/>
          <c:order val="2"/>
          <c:tx>
            <c:strRef>
              <c:f>Auxiliar!$B$7</c:f>
              <c:strCache>
                <c:ptCount val="1"/>
                <c:pt idx="0">
                  <c:v>Atende Parcialmente</c:v>
                </c:pt>
              </c:strCache>
            </c:strRef>
          </c:tx>
          <c:spPr>
            <a:solidFill>
              <a:schemeClr val="accent6"/>
            </a:solidFill>
          </c:spPr>
          <c:invertIfNegative val="0"/>
          <c:cat>
            <c:strRef>
              <c:f>Auxiliar!$AL$4:$AN$4</c:f>
              <c:strCache>
                <c:ptCount val="3"/>
                <c:pt idx="0">
                  <c:v>Desejável</c:v>
                </c:pt>
                <c:pt idx="1">
                  <c:v>Obrigatório</c:v>
                </c:pt>
                <c:pt idx="2">
                  <c:v>Crítico</c:v>
                </c:pt>
              </c:strCache>
            </c:strRef>
          </c:cat>
          <c:val>
            <c:numRef>
              <c:f>Auxiliar!$AL$7:$AN$7</c:f>
              <c:numCache>
                <c:formatCode>General</c:formatCode>
                <c:ptCount val="3"/>
                <c:pt idx="0">
                  <c:v>0</c:v>
                </c:pt>
                <c:pt idx="1">
                  <c:v>0</c:v>
                </c:pt>
                <c:pt idx="2">
                  <c:v>0</c:v>
                </c:pt>
              </c:numCache>
            </c:numRef>
          </c:val>
        </c:ser>
        <c:ser>
          <c:idx val="3"/>
          <c:order val="3"/>
          <c:tx>
            <c:strRef>
              <c:f>Auxiliar!$B$8</c:f>
              <c:strCache>
                <c:ptCount val="1"/>
                <c:pt idx="0">
                  <c:v>Não Atende</c:v>
                </c:pt>
              </c:strCache>
            </c:strRef>
          </c:tx>
          <c:spPr>
            <a:solidFill>
              <a:schemeClr val="accent2"/>
            </a:solidFill>
          </c:spPr>
          <c:invertIfNegative val="0"/>
          <c:cat>
            <c:strRef>
              <c:f>Auxiliar!$AL$4:$AN$4</c:f>
              <c:strCache>
                <c:ptCount val="3"/>
                <c:pt idx="0">
                  <c:v>Desejável</c:v>
                </c:pt>
                <c:pt idx="1">
                  <c:v>Obrigatório</c:v>
                </c:pt>
                <c:pt idx="2">
                  <c:v>Crítico</c:v>
                </c:pt>
              </c:strCache>
            </c:strRef>
          </c:cat>
          <c:val>
            <c:numRef>
              <c:f>Auxiliar!$AL$8:$AN$8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5793920"/>
        <c:axId val="115795456"/>
      </c:barChart>
      <c:catAx>
        <c:axId val="115793920"/>
        <c:scaling>
          <c:orientation val="minMax"/>
        </c:scaling>
        <c:delete val="0"/>
        <c:axPos val="b"/>
        <c:majorTickMark val="out"/>
        <c:minorTickMark val="none"/>
        <c:tickLblPos val="nextTo"/>
        <c:crossAx val="115795456"/>
        <c:crosses val="autoZero"/>
        <c:auto val="1"/>
        <c:lblAlgn val="ctr"/>
        <c:lblOffset val="100"/>
        <c:noMultiLvlLbl val="0"/>
      </c:catAx>
      <c:valAx>
        <c:axId val="115795456"/>
        <c:scaling>
          <c:orientation val="minMax"/>
        </c:scaling>
        <c:delete val="0"/>
        <c:axPos val="l"/>
        <c:numFmt formatCode="0%" sourceLinked="1"/>
        <c:majorTickMark val="out"/>
        <c:minorTickMark val="none"/>
        <c:tickLblPos val="nextTo"/>
        <c:crossAx val="115793920"/>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cat>
            <c:strRef>
              <c:f>Auxiliar!$AE$60:$AG$60</c:f>
              <c:strCache>
                <c:ptCount val="3"/>
                <c:pt idx="0">
                  <c:v>Desejável</c:v>
                </c:pt>
                <c:pt idx="1">
                  <c:v>Obrigatório</c:v>
                </c:pt>
                <c:pt idx="2">
                  <c:v>Crítico</c:v>
                </c:pt>
              </c:strCache>
            </c:strRef>
          </c:cat>
          <c:val>
            <c:numRef>
              <c:f>Auxiliar!$AE$61:$AG$61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cat>
            <c:strRef>
              <c:f>Auxiliar!$AE$60:$AG$60</c:f>
              <c:strCache>
                <c:ptCount val="3"/>
                <c:pt idx="0">
                  <c:v>Desejável</c:v>
                </c:pt>
                <c:pt idx="1">
                  <c:v>Obrigatório</c:v>
                </c:pt>
                <c:pt idx="2">
                  <c:v>Crítico</c:v>
                </c:pt>
              </c:strCache>
            </c:strRef>
          </c:cat>
          <c:val>
            <c:numRef>
              <c:f>Auxiliar!$AE$62:$AG$62</c:f>
              <c:numCache>
                <c:formatCode>General</c:formatCode>
                <c:ptCount val="3"/>
                <c:pt idx="0">
                  <c:v>0</c:v>
                </c:pt>
                <c:pt idx="1">
                  <c:v>0</c:v>
                </c:pt>
                <c:pt idx="2">
                  <c:v>0</c:v>
                </c:pt>
              </c:numCache>
            </c:numRef>
          </c:val>
        </c:ser>
        <c:ser>
          <c:idx val="2"/>
          <c:order val="2"/>
          <c:tx>
            <c:strRef>
              <c:f>Auxiliar!$B$63</c:f>
              <c:strCache>
                <c:ptCount val="1"/>
                <c:pt idx="0">
                  <c:v>Atende Parcialmente</c:v>
                </c:pt>
              </c:strCache>
            </c:strRef>
          </c:tx>
          <c:spPr>
            <a:solidFill>
              <a:schemeClr val="accent6"/>
            </a:solidFill>
          </c:spPr>
          <c:invertIfNegative val="0"/>
          <c:cat>
            <c:strRef>
              <c:f>Auxiliar!$AE$60:$AG$60</c:f>
              <c:strCache>
                <c:ptCount val="3"/>
                <c:pt idx="0">
                  <c:v>Desejável</c:v>
                </c:pt>
                <c:pt idx="1">
                  <c:v>Obrigatório</c:v>
                </c:pt>
                <c:pt idx="2">
                  <c:v>Crítico</c:v>
                </c:pt>
              </c:strCache>
            </c:strRef>
          </c:cat>
          <c:val>
            <c:numRef>
              <c:f>Auxiliar!$AE$63:$AG$63</c:f>
              <c:numCache>
                <c:formatCode>General</c:formatCode>
                <c:ptCount val="3"/>
                <c:pt idx="0">
                  <c:v>0</c:v>
                </c:pt>
                <c:pt idx="1">
                  <c:v>0</c:v>
                </c:pt>
                <c:pt idx="2">
                  <c:v>0</c:v>
                </c:pt>
              </c:numCache>
            </c:numRef>
          </c:val>
        </c:ser>
        <c:ser>
          <c:idx val="3"/>
          <c:order val="3"/>
          <c:tx>
            <c:strRef>
              <c:f>Auxiliar!$B$64</c:f>
              <c:strCache>
                <c:ptCount val="1"/>
                <c:pt idx="0">
                  <c:v>Não Atende</c:v>
                </c:pt>
              </c:strCache>
            </c:strRef>
          </c:tx>
          <c:spPr>
            <a:solidFill>
              <a:schemeClr val="accent2"/>
            </a:solidFill>
          </c:spPr>
          <c:invertIfNegative val="0"/>
          <c:cat>
            <c:strRef>
              <c:f>Auxiliar!$AE$60:$AG$60</c:f>
              <c:strCache>
                <c:ptCount val="3"/>
                <c:pt idx="0">
                  <c:v>Desejável</c:v>
                </c:pt>
                <c:pt idx="1">
                  <c:v>Obrigatório</c:v>
                </c:pt>
                <c:pt idx="2">
                  <c:v>Crítico</c:v>
                </c:pt>
              </c:strCache>
            </c:strRef>
          </c:cat>
          <c:val>
            <c:numRef>
              <c:f>Auxiliar!$AE$64:$AG$64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5844992"/>
        <c:axId val="115846528"/>
      </c:barChart>
      <c:catAx>
        <c:axId val="115844992"/>
        <c:scaling>
          <c:orientation val="minMax"/>
        </c:scaling>
        <c:delete val="0"/>
        <c:axPos val="b"/>
        <c:majorTickMark val="out"/>
        <c:minorTickMark val="none"/>
        <c:tickLblPos val="nextTo"/>
        <c:crossAx val="115846528"/>
        <c:crosses val="autoZero"/>
        <c:auto val="1"/>
        <c:lblAlgn val="ctr"/>
        <c:lblOffset val="100"/>
        <c:noMultiLvlLbl val="0"/>
      </c:catAx>
      <c:valAx>
        <c:axId val="115846528"/>
        <c:scaling>
          <c:orientation val="minMax"/>
        </c:scaling>
        <c:delete val="0"/>
        <c:axPos val="l"/>
        <c:numFmt formatCode="0%" sourceLinked="1"/>
        <c:majorTickMark val="out"/>
        <c:minorTickMark val="none"/>
        <c:tickLblPos val="nextTo"/>
        <c:crossAx val="115844992"/>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cat>
            <c:strRef>
              <c:f>Auxiliar!$AE$68:$AG$68</c:f>
              <c:strCache>
                <c:ptCount val="3"/>
                <c:pt idx="0">
                  <c:v>Desejável</c:v>
                </c:pt>
                <c:pt idx="1">
                  <c:v>Obrigatório</c:v>
                </c:pt>
                <c:pt idx="2">
                  <c:v>Crítico</c:v>
                </c:pt>
              </c:strCache>
            </c:strRef>
          </c:cat>
          <c:val>
            <c:numRef>
              <c:f>Auxiliar!$AE$69:$AG$69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cat>
            <c:strRef>
              <c:f>Auxiliar!$AE$68:$AG$68</c:f>
              <c:strCache>
                <c:ptCount val="3"/>
                <c:pt idx="0">
                  <c:v>Desejável</c:v>
                </c:pt>
                <c:pt idx="1">
                  <c:v>Obrigatório</c:v>
                </c:pt>
                <c:pt idx="2">
                  <c:v>Crítico</c:v>
                </c:pt>
              </c:strCache>
            </c:strRef>
          </c:cat>
          <c:val>
            <c:numRef>
              <c:f>Auxiliar!$AE$70:$AG$70</c:f>
              <c:numCache>
                <c:formatCode>General</c:formatCode>
                <c:ptCount val="3"/>
                <c:pt idx="0">
                  <c:v>0</c:v>
                </c:pt>
                <c:pt idx="1">
                  <c:v>0</c:v>
                </c:pt>
                <c:pt idx="2">
                  <c:v>0</c:v>
                </c:pt>
              </c:numCache>
            </c:numRef>
          </c:val>
        </c:ser>
        <c:ser>
          <c:idx val="2"/>
          <c:order val="2"/>
          <c:tx>
            <c:strRef>
              <c:f>Auxiliar!$B$71</c:f>
              <c:strCache>
                <c:ptCount val="1"/>
                <c:pt idx="0">
                  <c:v>Atende Parcialmente</c:v>
                </c:pt>
              </c:strCache>
            </c:strRef>
          </c:tx>
          <c:spPr>
            <a:solidFill>
              <a:schemeClr val="accent6"/>
            </a:solidFill>
          </c:spPr>
          <c:invertIfNegative val="0"/>
          <c:cat>
            <c:strRef>
              <c:f>Auxiliar!$AE$68:$AG$68</c:f>
              <c:strCache>
                <c:ptCount val="3"/>
                <c:pt idx="0">
                  <c:v>Desejável</c:v>
                </c:pt>
                <c:pt idx="1">
                  <c:v>Obrigatório</c:v>
                </c:pt>
                <c:pt idx="2">
                  <c:v>Crítico</c:v>
                </c:pt>
              </c:strCache>
            </c:strRef>
          </c:cat>
          <c:val>
            <c:numRef>
              <c:f>Auxiliar!$AE$71:$AG$71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cat>
            <c:strRef>
              <c:f>Auxiliar!$AE$68:$AG$68</c:f>
              <c:strCache>
                <c:ptCount val="3"/>
                <c:pt idx="0">
                  <c:v>Desejável</c:v>
                </c:pt>
                <c:pt idx="1">
                  <c:v>Obrigatório</c:v>
                </c:pt>
                <c:pt idx="2">
                  <c:v>Crítico</c:v>
                </c:pt>
              </c:strCache>
            </c:strRef>
          </c:cat>
          <c:val>
            <c:numRef>
              <c:f>Auxiliar!$AE$72:$AG$72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6060160"/>
        <c:axId val="116061696"/>
      </c:barChart>
      <c:catAx>
        <c:axId val="116060160"/>
        <c:scaling>
          <c:orientation val="minMax"/>
        </c:scaling>
        <c:delete val="0"/>
        <c:axPos val="b"/>
        <c:majorTickMark val="out"/>
        <c:minorTickMark val="none"/>
        <c:tickLblPos val="nextTo"/>
        <c:crossAx val="116061696"/>
        <c:crosses val="autoZero"/>
        <c:auto val="1"/>
        <c:lblAlgn val="ctr"/>
        <c:lblOffset val="100"/>
        <c:noMultiLvlLbl val="0"/>
      </c:catAx>
      <c:valAx>
        <c:axId val="116061696"/>
        <c:scaling>
          <c:orientation val="minMax"/>
        </c:scaling>
        <c:delete val="0"/>
        <c:axPos val="l"/>
        <c:numFmt formatCode="0%" sourceLinked="1"/>
        <c:majorTickMark val="out"/>
        <c:minorTickMark val="none"/>
        <c:tickLblPos val="nextTo"/>
        <c:crossAx val="116060160"/>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cat>
            <c:strRef>
              <c:f>Auxiliar!$AQ$4:$AS$4</c:f>
              <c:strCache>
                <c:ptCount val="3"/>
                <c:pt idx="0">
                  <c:v>Desejável</c:v>
                </c:pt>
                <c:pt idx="1">
                  <c:v>Obrigatório</c:v>
                </c:pt>
                <c:pt idx="2">
                  <c:v>Crítico</c:v>
                </c:pt>
              </c:strCache>
            </c:strRef>
          </c:cat>
          <c:val>
            <c:numRef>
              <c:f>Auxiliar!$AQ$5:$AS$5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cat>
            <c:strRef>
              <c:f>Auxiliar!$AQ$4:$AS$4</c:f>
              <c:strCache>
                <c:ptCount val="3"/>
                <c:pt idx="0">
                  <c:v>Desejável</c:v>
                </c:pt>
                <c:pt idx="1">
                  <c:v>Obrigatório</c:v>
                </c:pt>
                <c:pt idx="2">
                  <c:v>Crítico</c:v>
                </c:pt>
              </c:strCache>
            </c:strRef>
          </c:cat>
          <c:val>
            <c:numRef>
              <c:f>Auxiliar!$AQ$6:$AS$6</c:f>
              <c:numCache>
                <c:formatCode>General</c:formatCode>
                <c:ptCount val="3"/>
                <c:pt idx="0">
                  <c:v>0</c:v>
                </c:pt>
                <c:pt idx="1">
                  <c:v>0</c:v>
                </c:pt>
                <c:pt idx="2">
                  <c:v>0</c:v>
                </c:pt>
              </c:numCache>
            </c:numRef>
          </c:val>
        </c:ser>
        <c:ser>
          <c:idx val="2"/>
          <c:order val="2"/>
          <c:tx>
            <c:strRef>
              <c:f>Auxiliar!$B$7</c:f>
              <c:strCache>
                <c:ptCount val="1"/>
                <c:pt idx="0">
                  <c:v>Atende Parcialmente</c:v>
                </c:pt>
              </c:strCache>
            </c:strRef>
          </c:tx>
          <c:spPr>
            <a:solidFill>
              <a:schemeClr val="accent6"/>
            </a:solidFill>
          </c:spPr>
          <c:invertIfNegative val="0"/>
          <c:cat>
            <c:strRef>
              <c:f>Auxiliar!$AQ$4:$AS$4</c:f>
              <c:strCache>
                <c:ptCount val="3"/>
                <c:pt idx="0">
                  <c:v>Desejável</c:v>
                </c:pt>
                <c:pt idx="1">
                  <c:v>Obrigatório</c:v>
                </c:pt>
                <c:pt idx="2">
                  <c:v>Crítico</c:v>
                </c:pt>
              </c:strCache>
            </c:strRef>
          </c:cat>
          <c:val>
            <c:numRef>
              <c:f>Auxiliar!$AQ$7:$AS$7</c:f>
              <c:numCache>
                <c:formatCode>General</c:formatCode>
                <c:ptCount val="3"/>
                <c:pt idx="0">
                  <c:v>0</c:v>
                </c:pt>
                <c:pt idx="1">
                  <c:v>0</c:v>
                </c:pt>
                <c:pt idx="2">
                  <c:v>0</c:v>
                </c:pt>
              </c:numCache>
            </c:numRef>
          </c:val>
        </c:ser>
        <c:ser>
          <c:idx val="3"/>
          <c:order val="3"/>
          <c:tx>
            <c:strRef>
              <c:f>Auxiliar!$B$8</c:f>
              <c:strCache>
                <c:ptCount val="1"/>
                <c:pt idx="0">
                  <c:v>Não Atende</c:v>
                </c:pt>
              </c:strCache>
            </c:strRef>
          </c:tx>
          <c:spPr>
            <a:solidFill>
              <a:schemeClr val="accent2"/>
            </a:solidFill>
          </c:spPr>
          <c:invertIfNegative val="0"/>
          <c:cat>
            <c:strRef>
              <c:f>Auxiliar!$AQ$4:$AS$4</c:f>
              <c:strCache>
                <c:ptCount val="3"/>
                <c:pt idx="0">
                  <c:v>Desejável</c:v>
                </c:pt>
                <c:pt idx="1">
                  <c:v>Obrigatório</c:v>
                </c:pt>
                <c:pt idx="2">
                  <c:v>Crítico</c:v>
                </c:pt>
              </c:strCache>
            </c:strRef>
          </c:cat>
          <c:val>
            <c:numRef>
              <c:f>Auxiliar!$AQ$8:$AS$8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6090752"/>
        <c:axId val="116092288"/>
      </c:barChart>
      <c:catAx>
        <c:axId val="116090752"/>
        <c:scaling>
          <c:orientation val="minMax"/>
        </c:scaling>
        <c:delete val="0"/>
        <c:axPos val="b"/>
        <c:majorTickMark val="out"/>
        <c:minorTickMark val="none"/>
        <c:tickLblPos val="nextTo"/>
        <c:crossAx val="116092288"/>
        <c:crosses val="autoZero"/>
        <c:auto val="1"/>
        <c:lblAlgn val="ctr"/>
        <c:lblOffset val="100"/>
        <c:noMultiLvlLbl val="0"/>
      </c:catAx>
      <c:valAx>
        <c:axId val="116092288"/>
        <c:scaling>
          <c:orientation val="minMax"/>
        </c:scaling>
        <c:delete val="0"/>
        <c:axPos val="l"/>
        <c:numFmt formatCode="0%" sourceLinked="1"/>
        <c:majorTickMark val="out"/>
        <c:minorTickMark val="none"/>
        <c:tickLblPos val="nextTo"/>
        <c:crossAx val="116090752"/>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cat>
            <c:strRef>
              <c:f>Auxiliar!$AI$60:$AK$60</c:f>
              <c:strCache>
                <c:ptCount val="3"/>
                <c:pt idx="0">
                  <c:v>Desejável</c:v>
                </c:pt>
                <c:pt idx="1">
                  <c:v>Obrigatório</c:v>
                </c:pt>
                <c:pt idx="2">
                  <c:v>Crítico</c:v>
                </c:pt>
              </c:strCache>
            </c:strRef>
          </c:cat>
          <c:val>
            <c:numRef>
              <c:f>Auxiliar!$AI$61:$AK$61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cat>
            <c:strRef>
              <c:f>Auxiliar!$AI$60:$AK$60</c:f>
              <c:strCache>
                <c:ptCount val="3"/>
                <c:pt idx="0">
                  <c:v>Desejável</c:v>
                </c:pt>
                <c:pt idx="1">
                  <c:v>Obrigatório</c:v>
                </c:pt>
                <c:pt idx="2">
                  <c:v>Crítico</c:v>
                </c:pt>
              </c:strCache>
            </c:strRef>
          </c:cat>
          <c:val>
            <c:numRef>
              <c:f>Auxiliar!$AI$62:$AK$62</c:f>
              <c:numCache>
                <c:formatCode>General</c:formatCode>
                <c:ptCount val="3"/>
                <c:pt idx="0">
                  <c:v>0</c:v>
                </c:pt>
                <c:pt idx="1">
                  <c:v>0</c:v>
                </c:pt>
                <c:pt idx="2">
                  <c:v>0</c:v>
                </c:pt>
              </c:numCache>
            </c:numRef>
          </c:val>
        </c:ser>
        <c:ser>
          <c:idx val="2"/>
          <c:order val="2"/>
          <c:tx>
            <c:strRef>
              <c:f>Auxiliar!$B$63</c:f>
              <c:strCache>
                <c:ptCount val="1"/>
                <c:pt idx="0">
                  <c:v>Atende Parcialmente</c:v>
                </c:pt>
              </c:strCache>
            </c:strRef>
          </c:tx>
          <c:spPr>
            <a:solidFill>
              <a:schemeClr val="accent6"/>
            </a:solidFill>
          </c:spPr>
          <c:invertIfNegative val="0"/>
          <c:cat>
            <c:strRef>
              <c:f>Auxiliar!$AI$60:$AK$60</c:f>
              <c:strCache>
                <c:ptCount val="3"/>
                <c:pt idx="0">
                  <c:v>Desejável</c:v>
                </c:pt>
                <c:pt idx="1">
                  <c:v>Obrigatório</c:v>
                </c:pt>
                <c:pt idx="2">
                  <c:v>Crítico</c:v>
                </c:pt>
              </c:strCache>
            </c:strRef>
          </c:cat>
          <c:val>
            <c:numRef>
              <c:f>Auxiliar!$AI$63:$AK$63</c:f>
              <c:numCache>
                <c:formatCode>General</c:formatCode>
                <c:ptCount val="3"/>
                <c:pt idx="0">
                  <c:v>0</c:v>
                </c:pt>
                <c:pt idx="1">
                  <c:v>0</c:v>
                </c:pt>
                <c:pt idx="2">
                  <c:v>0</c:v>
                </c:pt>
              </c:numCache>
            </c:numRef>
          </c:val>
        </c:ser>
        <c:ser>
          <c:idx val="3"/>
          <c:order val="3"/>
          <c:tx>
            <c:strRef>
              <c:f>Auxiliar!$B$64</c:f>
              <c:strCache>
                <c:ptCount val="1"/>
                <c:pt idx="0">
                  <c:v>Não Atende</c:v>
                </c:pt>
              </c:strCache>
            </c:strRef>
          </c:tx>
          <c:spPr>
            <a:solidFill>
              <a:schemeClr val="accent2"/>
            </a:solidFill>
          </c:spPr>
          <c:invertIfNegative val="0"/>
          <c:cat>
            <c:strRef>
              <c:f>Auxiliar!$AI$60:$AK$60</c:f>
              <c:strCache>
                <c:ptCount val="3"/>
                <c:pt idx="0">
                  <c:v>Desejável</c:v>
                </c:pt>
                <c:pt idx="1">
                  <c:v>Obrigatório</c:v>
                </c:pt>
                <c:pt idx="2">
                  <c:v>Crítico</c:v>
                </c:pt>
              </c:strCache>
            </c:strRef>
          </c:cat>
          <c:val>
            <c:numRef>
              <c:f>Auxiliar!$AI$64:$AK$64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6154368"/>
        <c:axId val="116155904"/>
      </c:barChart>
      <c:catAx>
        <c:axId val="116154368"/>
        <c:scaling>
          <c:orientation val="minMax"/>
        </c:scaling>
        <c:delete val="0"/>
        <c:axPos val="b"/>
        <c:majorTickMark val="out"/>
        <c:minorTickMark val="none"/>
        <c:tickLblPos val="nextTo"/>
        <c:crossAx val="116155904"/>
        <c:crosses val="autoZero"/>
        <c:auto val="1"/>
        <c:lblAlgn val="ctr"/>
        <c:lblOffset val="100"/>
        <c:noMultiLvlLbl val="0"/>
      </c:catAx>
      <c:valAx>
        <c:axId val="116155904"/>
        <c:scaling>
          <c:orientation val="minMax"/>
        </c:scaling>
        <c:delete val="0"/>
        <c:axPos val="l"/>
        <c:numFmt formatCode="0%" sourceLinked="1"/>
        <c:majorTickMark val="out"/>
        <c:minorTickMark val="none"/>
        <c:tickLblPos val="nextTo"/>
        <c:crossAx val="116154368"/>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cat>
            <c:strRef>
              <c:f>Auxiliar!$AI$68:$AK$68</c:f>
              <c:strCache>
                <c:ptCount val="3"/>
                <c:pt idx="0">
                  <c:v>Desejável</c:v>
                </c:pt>
                <c:pt idx="1">
                  <c:v>Obrigatório</c:v>
                </c:pt>
                <c:pt idx="2">
                  <c:v>Crítico</c:v>
                </c:pt>
              </c:strCache>
            </c:strRef>
          </c:cat>
          <c:val>
            <c:numRef>
              <c:f>Auxiliar!$AI$69:$AK$69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cat>
            <c:strRef>
              <c:f>Auxiliar!$AI$68:$AK$68</c:f>
              <c:strCache>
                <c:ptCount val="3"/>
                <c:pt idx="0">
                  <c:v>Desejável</c:v>
                </c:pt>
                <c:pt idx="1">
                  <c:v>Obrigatório</c:v>
                </c:pt>
                <c:pt idx="2">
                  <c:v>Crítico</c:v>
                </c:pt>
              </c:strCache>
            </c:strRef>
          </c:cat>
          <c:val>
            <c:numRef>
              <c:f>Auxiliar!$AI$70:$AK$70</c:f>
              <c:numCache>
                <c:formatCode>General</c:formatCode>
                <c:ptCount val="3"/>
                <c:pt idx="0">
                  <c:v>0</c:v>
                </c:pt>
                <c:pt idx="1">
                  <c:v>0</c:v>
                </c:pt>
                <c:pt idx="2">
                  <c:v>0</c:v>
                </c:pt>
              </c:numCache>
            </c:numRef>
          </c:val>
        </c:ser>
        <c:ser>
          <c:idx val="2"/>
          <c:order val="2"/>
          <c:tx>
            <c:strRef>
              <c:f>Auxiliar!$B$71</c:f>
              <c:strCache>
                <c:ptCount val="1"/>
                <c:pt idx="0">
                  <c:v>Atende Parcialmente</c:v>
                </c:pt>
              </c:strCache>
            </c:strRef>
          </c:tx>
          <c:spPr>
            <a:solidFill>
              <a:schemeClr val="accent6"/>
            </a:solidFill>
          </c:spPr>
          <c:invertIfNegative val="0"/>
          <c:cat>
            <c:strRef>
              <c:f>Auxiliar!$AI$68:$AK$68</c:f>
              <c:strCache>
                <c:ptCount val="3"/>
                <c:pt idx="0">
                  <c:v>Desejável</c:v>
                </c:pt>
                <c:pt idx="1">
                  <c:v>Obrigatório</c:v>
                </c:pt>
                <c:pt idx="2">
                  <c:v>Crítico</c:v>
                </c:pt>
              </c:strCache>
            </c:strRef>
          </c:cat>
          <c:val>
            <c:numRef>
              <c:f>Auxiliar!$AI$71:$AK$71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cat>
            <c:strRef>
              <c:f>Auxiliar!$AI$68:$AK$68</c:f>
              <c:strCache>
                <c:ptCount val="3"/>
                <c:pt idx="0">
                  <c:v>Desejável</c:v>
                </c:pt>
                <c:pt idx="1">
                  <c:v>Obrigatório</c:v>
                </c:pt>
                <c:pt idx="2">
                  <c:v>Crítico</c:v>
                </c:pt>
              </c:strCache>
            </c:strRef>
          </c:cat>
          <c:val>
            <c:numRef>
              <c:f>Auxiliar!$AI$72:$AK$72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6189056"/>
        <c:axId val="116190592"/>
      </c:barChart>
      <c:catAx>
        <c:axId val="116189056"/>
        <c:scaling>
          <c:orientation val="minMax"/>
        </c:scaling>
        <c:delete val="0"/>
        <c:axPos val="b"/>
        <c:majorTickMark val="out"/>
        <c:minorTickMark val="none"/>
        <c:tickLblPos val="nextTo"/>
        <c:crossAx val="116190592"/>
        <c:crosses val="autoZero"/>
        <c:auto val="1"/>
        <c:lblAlgn val="ctr"/>
        <c:lblOffset val="100"/>
        <c:noMultiLvlLbl val="0"/>
      </c:catAx>
      <c:valAx>
        <c:axId val="116190592"/>
        <c:scaling>
          <c:orientation val="minMax"/>
        </c:scaling>
        <c:delete val="0"/>
        <c:axPos val="l"/>
        <c:numFmt formatCode="0%" sourceLinked="1"/>
        <c:majorTickMark val="out"/>
        <c:minorTickMark val="none"/>
        <c:tickLblPos val="nextTo"/>
        <c:crossAx val="11618905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Auxiliar!$B$2</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Auxiliar!$B$5</c:f>
              <c:strCache>
                <c:ptCount val="1"/>
                <c:pt idx="0">
                  <c:v>Supera</c:v>
                </c:pt>
              </c:strCache>
            </c:strRef>
          </c:tx>
          <c:invertIfNegative val="0"/>
          <c:cat>
            <c:strRef>
              <c:f>Auxiliar!$AV$4:$AX$4</c:f>
              <c:strCache>
                <c:ptCount val="3"/>
                <c:pt idx="0">
                  <c:v>Desejável</c:v>
                </c:pt>
                <c:pt idx="1">
                  <c:v>Obrigatório</c:v>
                </c:pt>
                <c:pt idx="2">
                  <c:v>Crítico</c:v>
                </c:pt>
              </c:strCache>
            </c:strRef>
          </c:cat>
          <c:val>
            <c:numRef>
              <c:f>Auxiliar!$AV$5:$AX$5</c:f>
              <c:numCache>
                <c:formatCode>General</c:formatCode>
                <c:ptCount val="3"/>
                <c:pt idx="0">
                  <c:v>0</c:v>
                </c:pt>
                <c:pt idx="1">
                  <c:v>0</c:v>
                </c:pt>
                <c:pt idx="2">
                  <c:v>0</c:v>
                </c:pt>
              </c:numCache>
            </c:numRef>
          </c:val>
        </c:ser>
        <c:ser>
          <c:idx val="1"/>
          <c:order val="1"/>
          <c:tx>
            <c:strRef>
              <c:f>Auxiliar!$B$6</c:f>
              <c:strCache>
                <c:ptCount val="1"/>
                <c:pt idx="0">
                  <c:v>Atende</c:v>
                </c:pt>
              </c:strCache>
            </c:strRef>
          </c:tx>
          <c:spPr>
            <a:solidFill>
              <a:schemeClr val="accent3"/>
            </a:solidFill>
          </c:spPr>
          <c:invertIfNegative val="0"/>
          <c:cat>
            <c:strRef>
              <c:f>Auxiliar!$AV$4:$AX$4</c:f>
              <c:strCache>
                <c:ptCount val="3"/>
                <c:pt idx="0">
                  <c:v>Desejável</c:v>
                </c:pt>
                <c:pt idx="1">
                  <c:v>Obrigatório</c:v>
                </c:pt>
                <c:pt idx="2">
                  <c:v>Crítico</c:v>
                </c:pt>
              </c:strCache>
            </c:strRef>
          </c:cat>
          <c:val>
            <c:numRef>
              <c:f>Auxiliar!$AV$6:$AX$6</c:f>
              <c:numCache>
                <c:formatCode>General</c:formatCode>
                <c:ptCount val="3"/>
                <c:pt idx="0">
                  <c:v>0</c:v>
                </c:pt>
                <c:pt idx="1">
                  <c:v>0</c:v>
                </c:pt>
                <c:pt idx="2">
                  <c:v>0</c:v>
                </c:pt>
              </c:numCache>
            </c:numRef>
          </c:val>
        </c:ser>
        <c:ser>
          <c:idx val="2"/>
          <c:order val="2"/>
          <c:tx>
            <c:strRef>
              <c:f>Auxiliar!$B$7</c:f>
              <c:strCache>
                <c:ptCount val="1"/>
                <c:pt idx="0">
                  <c:v>Atende Parcialmente</c:v>
                </c:pt>
              </c:strCache>
            </c:strRef>
          </c:tx>
          <c:spPr>
            <a:solidFill>
              <a:schemeClr val="accent6"/>
            </a:solidFill>
          </c:spPr>
          <c:invertIfNegative val="0"/>
          <c:cat>
            <c:strRef>
              <c:f>Auxiliar!$AV$4:$AX$4</c:f>
              <c:strCache>
                <c:ptCount val="3"/>
                <c:pt idx="0">
                  <c:v>Desejável</c:v>
                </c:pt>
                <c:pt idx="1">
                  <c:v>Obrigatório</c:v>
                </c:pt>
                <c:pt idx="2">
                  <c:v>Crítico</c:v>
                </c:pt>
              </c:strCache>
            </c:strRef>
          </c:cat>
          <c:val>
            <c:numRef>
              <c:f>Auxiliar!$AV$7:$AX$7</c:f>
              <c:numCache>
                <c:formatCode>General</c:formatCode>
                <c:ptCount val="3"/>
                <c:pt idx="0">
                  <c:v>0</c:v>
                </c:pt>
                <c:pt idx="1">
                  <c:v>0</c:v>
                </c:pt>
                <c:pt idx="2">
                  <c:v>0</c:v>
                </c:pt>
              </c:numCache>
            </c:numRef>
          </c:val>
        </c:ser>
        <c:ser>
          <c:idx val="3"/>
          <c:order val="3"/>
          <c:tx>
            <c:strRef>
              <c:f>Auxiliar!$B$8</c:f>
              <c:strCache>
                <c:ptCount val="1"/>
                <c:pt idx="0">
                  <c:v>Não Atende</c:v>
                </c:pt>
              </c:strCache>
            </c:strRef>
          </c:tx>
          <c:spPr>
            <a:solidFill>
              <a:schemeClr val="accent2"/>
            </a:solidFill>
          </c:spPr>
          <c:invertIfNegative val="0"/>
          <c:cat>
            <c:strRef>
              <c:f>Auxiliar!$AV$4:$AX$4</c:f>
              <c:strCache>
                <c:ptCount val="3"/>
                <c:pt idx="0">
                  <c:v>Desejável</c:v>
                </c:pt>
                <c:pt idx="1">
                  <c:v>Obrigatório</c:v>
                </c:pt>
                <c:pt idx="2">
                  <c:v>Crítico</c:v>
                </c:pt>
              </c:strCache>
            </c:strRef>
          </c:cat>
          <c:val>
            <c:numRef>
              <c:f>Auxiliar!$AV$8:$AX$8</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6318208"/>
        <c:axId val="116319744"/>
      </c:barChart>
      <c:catAx>
        <c:axId val="116318208"/>
        <c:scaling>
          <c:orientation val="minMax"/>
        </c:scaling>
        <c:delete val="0"/>
        <c:axPos val="b"/>
        <c:majorTickMark val="out"/>
        <c:minorTickMark val="none"/>
        <c:tickLblPos val="nextTo"/>
        <c:crossAx val="116319744"/>
        <c:crosses val="autoZero"/>
        <c:auto val="1"/>
        <c:lblAlgn val="ctr"/>
        <c:lblOffset val="100"/>
        <c:noMultiLvlLbl val="0"/>
      </c:catAx>
      <c:valAx>
        <c:axId val="116319744"/>
        <c:scaling>
          <c:orientation val="minMax"/>
        </c:scaling>
        <c:delete val="0"/>
        <c:axPos val="l"/>
        <c:numFmt formatCode="0%" sourceLinked="1"/>
        <c:majorTickMark val="out"/>
        <c:minorTickMark val="none"/>
        <c:tickLblPos val="nextTo"/>
        <c:crossAx val="116318208"/>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Auxiliar!$B$58</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Auxiliar!$B$61</c:f>
              <c:strCache>
                <c:ptCount val="1"/>
                <c:pt idx="0">
                  <c:v>Supera</c:v>
                </c:pt>
              </c:strCache>
            </c:strRef>
          </c:tx>
          <c:invertIfNegative val="0"/>
          <c:cat>
            <c:strRef>
              <c:f>Auxiliar!$AM$60:$AO$60</c:f>
              <c:strCache>
                <c:ptCount val="3"/>
                <c:pt idx="0">
                  <c:v>Desejável</c:v>
                </c:pt>
                <c:pt idx="1">
                  <c:v>Obrigatório</c:v>
                </c:pt>
                <c:pt idx="2">
                  <c:v>Crítico</c:v>
                </c:pt>
              </c:strCache>
            </c:strRef>
          </c:cat>
          <c:val>
            <c:numRef>
              <c:f>Auxiliar!$AM$61:$AO$61</c:f>
              <c:numCache>
                <c:formatCode>General</c:formatCode>
                <c:ptCount val="3"/>
                <c:pt idx="0">
                  <c:v>0</c:v>
                </c:pt>
                <c:pt idx="1">
                  <c:v>0</c:v>
                </c:pt>
                <c:pt idx="2">
                  <c:v>0</c:v>
                </c:pt>
              </c:numCache>
            </c:numRef>
          </c:val>
        </c:ser>
        <c:ser>
          <c:idx val="1"/>
          <c:order val="1"/>
          <c:tx>
            <c:strRef>
              <c:f>Auxiliar!$B$62</c:f>
              <c:strCache>
                <c:ptCount val="1"/>
                <c:pt idx="0">
                  <c:v>Atende</c:v>
                </c:pt>
              </c:strCache>
            </c:strRef>
          </c:tx>
          <c:spPr>
            <a:solidFill>
              <a:schemeClr val="accent3"/>
            </a:solidFill>
          </c:spPr>
          <c:invertIfNegative val="0"/>
          <c:cat>
            <c:strRef>
              <c:f>Auxiliar!$AM$60:$AO$60</c:f>
              <c:strCache>
                <c:ptCount val="3"/>
                <c:pt idx="0">
                  <c:v>Desejável</c:v>
                </c:pt>
                <c:pt idx="1">
                  <c:v>Obrigatório</c:v>
                </c:pt>
                <c:pt idx="2">
                  <c:v>Crítico</c:v>
                </c:pt>
              </c:strCache>
            </c:strRef>
          </c:cat>
          <c:val>
            <c:numRef>
              <c:f>Auxiliar!$AM$62:$AO$62</c:f>
              <c:numCache>
                <c:formatCode>General</c:formatCode>
                <c:ptCount val="3"/>
                <c:pt idx="0">
                  <c:v>0</c:v>
                </c:pt>
                <c:pt idx="1">
                  <c:v>0</c:v>
                </c:pt>
                <c:pt idx="2">
                  <c:v>0</c:v>
                </c:pt>
              </c:numCache>
            </c:numRef>
          </c:val>
        </c:ser>
        <c:ser>
          <c:idx val="2"/>
          <c:order val="2"/>
          <c:tx>
            <c:strRef>
              <c:f>Auxiliar!$B$63</c:f>
              <c:strCache>
                <c:ptCount val="1"/>
                <c:pt idx="0">
                  <c:v>Atende Parcialmente</c:v>
                </c:pt>
              </c:strCache>
            </c:strRef>
          </c:tx>
          <c:spPr>
            <a:solidFill>
              <a:schemeClr val="accent6"/>
            </a:solidFill>
          </c:spPr>
          <c:invertIfNegative val="0"/>
          <c:cat>
            <c:strRef>
              <c:f>Auxiliar!$AM$60:$AO$60</c:f>
              <c:strCache>
                <c:ptCount val="3"/>
                <c:pt idx="0">
                  <c:v>Desejável</c:v>
                </c:pt>
                <c:pt idx="1">
                  <c:v>Obrigatório</c:v>
                </c:pt>
                <c:pt idx="2">
                  <c:v>Crítico</c:v>
                </c:pt>
              </c:strCache>
            </c:strRef>
          </c:cat>
          <c:val>
            <c:numRef>
              <c:f>Auxiliar!$AM$63:$AO$63</c:f>
              <c:numCache>
                <c:formatCode>General</c:formatCode>
                <c:ptCount val="3"/>
                <c:pt idx="0">
                  <c:v>0</c:v>
                </c:pt>
                <c:pt idx="1">
                  <c:v>0</c:v>
                </c:pt>
                <c:pt idx="2">
                  <c:v>0</c:v>
                </c:pt>
              </c:numCache>
            </c:numRef>
          </c:val>
        </c:ser>
        <c:ser>
          <c:idx val="3"/>
          <c:order val="3"/>
          <c:tx>
            <c:strRef>
              <c:f>Auxiliar!$B$64</c:f>
              <c:strCache>
                <c:ptCount val="1"/>
                <c:pt idx="0">
                  <c:v>Não Atende</c:v>
                </c:pt>
              </c:strCache>
            </c:strRef>
          </c:tx>
          <c:spPr>
            <a:solidFill>
              <a:schemeClr val="accent2"/>
            </a:solidFill>
          </c:spPr>
          <c:invertIfNegative val="0"/>
          <c:cat>
            <c:strRef>
              <c:f>Auxiliar!$AM$60:$AO$60</c:f>
              <c:strCache>
                <c:ptCount val="3"/>
                <c:pt idx="0">
                  <c:v>Desejável</c:v>
                </c:pt>
                <c:pt idx="1">
                  <c:v>Obrigatório</c:v>
                </c:pt>
                <c:pt idx="2">
                  <c:v>Crítico</c:v>
                </c:pt>
              </c:strCache>
            </c:strRef>
          </c:cat>
          <c:val>
            <c:numRef>
              <c:f>Auxiliar!$AM$64:$AO$64</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6389376"/>
        <c:axId val="116390912"/>
      </c:barChart>
      <c:catAx>
        <c:axId val="116389376"/>
        <c:scaling>
          <c:orientation val="minMax"/>
        </c:scaling>
        <c:delete val="0"/>
        <c:axPos val="b"/>
        <c:majorTickMark val="out"/>
        <c:minorTickMark val="none"/>
        <c:tickLblPos val="nextTo"/>
        <c:crossAx val="116390912"/>
        <c:crosses val="autoZero"/>
        <c:auto val="1"/>
        <c:lblAlgn val="ctr"/>
        <c:lblOffset val="100"/>
        <c:noMultiLvlLbl val="0"/>
      </c:catAx>
      <c:valAx>
        <c:axId val="116390912"/>
        <c:scaling>
          <c:orientation val="minMax"/>
        </c:scaling>
        <c:delete val="0"/>
        <c:axPos val="l"/>
        <c:numFmt formatCode="0%" sourceLinked="1"/>
        <c:majorTickMark val="out"/>
        <c:minorTickMark val="none"/>
        <c:tickLblPos val="nextTo"/>
        <c:crossAx val="116389376"/>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Auxiliar!$B$66</c:f>
          <c:strCache>
            <c:ptCount val="1"/>
            <c:pt idx="0">
              <c:v>#REF!</c:v>
            </c:pt>
          </c:strCache>
        </c:strRef>
      </c:tx>
      <c:overlay val="0"/>
      <c:txPr>
        <a:bodyPr/>
        <a:lstStyle/>
        <a:p>
          <a:pPr>
            <a:defRPr sz="1200"/>
          </a:pPr>
          <a:endParaRPr lang="pt-BR"/>
        </a:p>
      </c:txPr>
    </c:title>
    <c:autoTitleDeleted val="0"/>
    <c:plotArea>
      <c:layout/>
      <c:barChart>
        <c:barDir val="col"/>
        <c:grouping val="percentStacked"/>
        <c:varyColors val="0"/>
        <c:ser>
          <c:idx val="0"/>
          <c:order val="0"/>
          <c:tx>
            <c:strRef>
              <c:f>Auxiliar!$B$69</c:f>
              <c:strCache>
                <c:ptCount val="1"/>
                <c:pt idx="0">
                  <c:v>Supera</c:v>
                </c:pt>
              </c:strCache>
            </c:strRef>
          </c:tx>
          <c:invertIfNegative val="0"/>
          <c:cat>
            <c:strRef>
              <c:f>Auxiliar!$AM$68:$AO$68</c:f>
              <c:strCache>
                <c:ptCount val="3"/>
                <c:pt idx="0">
                  <c:v>Desejável</c:v>
                </c:pt>
                <c:pt idx="1">
                  <c:v>Obrigatório</c:v>
                </c:pt>
                <c:pt idx="2">
                  <c:v>Crítico</c:v>
                </c:pt>
              </c:strCache>
            </c:strRef>
          </c:cat>
          <c:val>
            <c:numRef>
              <c:f>Auxiliar!$AM$69:$AO$69</c:f>
              <c:numCache>
                <c:formatCode>General</c:formatCode>
                <c:ptCount val="3"/>
                <c:pt idx="0">
                  <c:v>0</c:v>
                </c:pt>
                <c:pt idx="1">
                  <c:v>0</c:v>
                </c:pt>
                <c:pt idx="2">
                  <c:v>0</c:v>
                </c:pt>
              </c:numCache>
            </c:numRef>
          </c:val>
        </c:ser>
        <c:ser>
          <c:idx val="1"/>
          <c:order val="1"/>
          <c:tx>
            <c:strRef>
              <c:f>Auxiliar!$B$70</c:f>
              <c:strCache>
                <c:ptCount val="1"/>
                <c:pt idx="0">
                  <c:v>Atende</c:v>
                </c:pt>
              </c:strCache>
            </c:strRef>
          </c:tx>
          <c:spPr>
            <a:solidFill>
              <a:schemeClr val="accent3"/>
            </a:solidFill>
          </c:spPr>
          <c:invertIfNegative val="0"/>
          <c:cat>
            <c:strRef>
              <c:f>Auxiliar!$AM$68:$AO$68</c:f>
              <c:strCache>
                <c:ptCount val="3"/>
                <c:pt idx="0">
                  <c:v>Desejável</c:v>
                </c:pt>
                <c:pt idx="1">
                  <c:v>Obrigatório</c:v>
                </c:pt>
                <c:pt idx="2">
                  <c:v>Crítico</c:v>
                </c:pt>
              </c:strCache>
            </c:strRef>
          </c:cat>
          <c:val>
            <c:numRef>
              <c:f>Auxiliar!$AM$70:$AO$70</c:f>
              <c:numCache>
                <c:formatCode>General</c:formatCode>
                <c:ptCount val="3"/>
                <c:pt idx="0">
                  <c:v>0</c:v>
                </c:pt>
                <c:pt idx="1">
                  <c:v>0</c:v>
                </c:pt>
                <c:pt idx="2">
                  <c:v>0</c:v>
                </c:pt>
              </c:numCache>
            </c:numRef>
          </c:val>
        </c:ser>
        <c:ser>
          <c:idx val="2"/>
          <c:order val="2"/>
          <c:tx>
            <c:strRef>
              <c:f>Auxiliar!$B$71</c:f>
              <c:strCache>
                <c:ptCount val="1"/>
                <c:pt idx="0">
                  <c:v>Atende Parcialmente</c:v>
                </c:pt>
              </c:strCache>
            </c:strRef>
          </c:tx>
          <c:spPr>
            <a:solidFill>
              <a:schemeClr val="accent6"/>
            </a:solidFill>
          </c:spPr>
          <c:invertIfNegative val="0"/>
          <c:cat>
            <c:strRef>
              <c:f>Auxiliar!$AM$68:$AO$68</c:f>
              <c:strCache>
                <c:ptCount val="3"/>
                <c:pt idx="0">
                  <c:v>Desejável</c:v>
                </c:pt>
                <c:pt idx="1">
                  <c:v>Obrigatório</c:v>
                </c:pt>
                <c:pt idx="2">
                  <c:v>Crítico</c:v>
                </c:pt>
              </c:strCache>
            </c:strRef>
          </c:cat>
          <c:val>
            <c:numRef>
              <c:f>Auxiliar!$AM$71:$AO$71</c:f>
              <c:numCache>
                <c:formatCode>General</c:formatCode>
                <c:ptCount val="3"/>
                <c:pt idx="0">
                  <c:v>0</c:v>
                </c:pt>
                <c:pt idx="1">
                  <c:v>0</c:v>
                </c:pt>
                <c:pt idx="2">
                  <c:v>0</c:v>
                </c:pt>
              </c:numCache>
            </c:numRef>
          </c:val>
        </c:ser>
        <c:ser>
          <c:idx val="3"/>
          <c:order val="3"/>
          <c:tx>
            <c:strRef>
              <c:f>Auxiliar!$B$72</c:f>
              <c:strCache>
                <c:ptCount val="1"/>
                <c:pt idx="0">
                  <c:v>Não Atende</c:v>
                </c:pt>
              </c:strCache>
            </c:strRef>
          </c:tx>
          <c:spPr>
            <a:solidFill>
              <a:schemeClr val="accent2"/>
            </a:solidFill>
          </c:spPr>
          <c:invertIfNegative val="0"/>
          <c:cat>
            <c:strRef>
              <c:f>Auxiliar!$AM$68:$AO$68</c:f>
              <c:strCache>
                <c:ptCount val="3"/>
                <c:pt idx="0">
                  <c:v>Desejável</c:v>
                </c:pt>
                <c:pt idx="1">
                  <c:v>Obrigatório</c:v>
                </c:pt>
                <c:pt idx="2">
                  <c:v>Crítico</c:v>
                </c:pt>
              </c:strCache>
            </c:strRef>
          </c:cat>
          <c:val>
            <c:numRef>
              <c:f>Auxiliar!$AM$72:$AO$72</c:f>
              <c:numCache>
                <c:formatCode>General</c:formatCode>
                <c:ptCount val="3"/>
                <c:pt idx="0">
                  <c:v>0</c:v>
                </c:pt>
                <c:pt idx="1">
                  <c:v>0</c:v>
                </c:pt>
                <c:pt idx="2">
                  <c:v>0</c:v>
                </c:pt>
              </c:numCache>
            </c:numRef>
          </c:val>
        </c:ser>
        <c:dLbls>
          <c:showLegendKey val="0"/>
          <c:showVal val="1"/>
          <c:showCatName val="0"/>
          <c:showSerName val="0"/>
          <c:showPercent val="0"/>
          <c:showBubbleSize val="0"/>
        </c:dLbls>
        <c:gapWidth val="150"/>
        <c:overlap val="100"/>
        <c:axId val="116444160"/>
        <c:axId val="116720384"/>
      </c:barChart>
      <c:catAx>
        <c:axId val="116444160"/>
        <c:scaling>
          <c:orientation val="minMax"/>
        </c:scaling>
        <c:delete val="0"/>
        <c:axPos val="b"/>
        <c:majorTickMark val="out"/>
        <c:minorTickMark val="none"/>
        <c:tickLblPos val="nextTo"/>
        <c:crossAx val="116720384"/>
        <c:crosses val="autoZero"/>
        <c:auto val="1"/>
        <c:lblAlgn val="ctr"/>
        <c:lblOffset val="100"/>
        <c:noMultiLvlLbl val="0"/>
      </c:catAx>
      <c:valAx>
        <c:axId val="116720384"/>
        <c:scaling>
          <c:orientation val="minMax"/>
        </c:scaling>
        <c:delete val="0"/>
        <c:axPos val="l"/>
        <c:numFmt formatCode="0%" sourceLinked="1"/>
        <c:majorTickMark val="out"/>
        <c:minorTickMark val="none"/>
        <c:tickLblPos val="nextTo"/>
        <c:crossAx val="116444160"/>
        <c:crosses val="autoZero"/>
        <c:crossBetween val="between"/>
      </c:valAx>
    </c:plotArea>
    <c:legend>
      <c:legendPos val="b"/>
      <c:overlay val="0"/>
    </c:legend>
    <c:plotVisOnly val="1"/>
    <c:dispBlanksAs val="gap"/>
    <c:showDLblsOverMax val="0"/>
  </c:chart>
  <c:spPr>
    <a:ln>
      <a:solidFill>
        <a:schemeClr val="bg1">
          <a:lumMod val="65000"/>
        </a:schemeClr>
      </a:solidFill>
    </a:ln>
  </c:spPr>
  <c:printSettings>
    <c:headerFooter/>
    <c:pageMargins b="0.78740157499999996" l="0.511811024" r="0.511811024" t="0.78740157499999996" header="0.31496062000000002" footer="0.3149606200000000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Análise de Propostas</a:t>
            </a:r>
          </a:p>
        </c:rich>
      </c:tx>
      <c:overlay val="0"/>
    </c:title>
    <c:autoTitleDeleted val="0"/>
    <c:plotArea>
      <c:layout>
        <c:manualLayout>
          <c:layoutTarget val="inner"/>
          <c:xMode val="edge"/>
          <c:yMode val="edge"/>
          <c:x val="0.26733780760626397"/>
          <c:y val="0.20779220779220781"/>
          <c:w val="0.43288590604026844"/>
          <c:h val="0.62824675324675328"/>
        </c:manualLayout>
      </c:layout>
      <c:radarChart>
        <c:radarStyle val="marker"/>
        <c:varyColors val="0"/>
        <c:ser>
          <c:idx val="5"/>
          <c:order val="0"/>
          <c:tx>
            <c:v>Ideal</c:v>
          </c:tx>
          <c:cat>
            <c:strRef>
              <c:f>'Modelo - Parecer Final 2'!$C$87:$E$96</c:f>
              <c:strCache>
                <c:ptCount val="10"/>
                <c:pt idx="0">
                  <c:v>#REF!</c:v>
                </c:pt>
                <c:pt idx="1">
                  <c:v>#REF!</c:v>
                </c:pt>
                <c:pt idx="2">
                  <c:v>#REF!</c:v>
                </c:pt>
                <c:pt idx="3">
                  <c:v>#REF!</c:v>
                </c:pt>
                <c:pt idx="4">
                  <c:v>#REF!</c:v>
                </c:pt>
                <c:pt idx="5">
                  <c:v>#REF!</c:v>
                </c:pt>
                <c:pt idx="6">
                  <c:v>#REF!</c:v>
                </c:pt>
                <c:pt idx="7">
                  <c:v>#REF!</c:v>
                </c:pt>
                <c:pt idx="8">
                  <c:v>#REF!</c:v>
                </c:pt>
                <c:pt idx="9">
                  <c:v>#REF!</c:v>
                </c:pt>
              </c:strCache>
            </c:strRef>
          </c:cat>
          <c:val>
            <c:numRef>
              <c:f>'Modelo - Parecer Final 2'!$F$87:$F$96</c:f>
              <c:numCache>
                <c:formatCode>_-#,##0_-;\-#,##0_-;_-"-"_-;_@_-</c:formatCode>
                <c:ptCount val="10"/>
                <c:pt idx="0">
                  <c:v>0</c:v>
                </c:pt>
                <c:pt idx="1">
                  <c:v>0</c:v>
                </c:pt>
                <c:pt idx="2">
                  <c:v>0</c:v>
                </c:pt>
                <c:pt idx="3">
                  <c:v>0</c:v>
                </c:pt>
                <c:pt idx="4">
                  <c:v>0</c:v>
                </c:pt>
                <c:pt idx="5">
                  <c:v>0</c:v>
                </c:pt>
                <c:pt idx="6">
                  <c:v>0</c:v>
                </c:pt>
                <c:pt idx="7">
                  <c:v>0</c:v>
                </c:pt>
                <c:pt idx="8">
                  <c:v>0</c:v>
                </c:pt>
                <c:pt idx="9">
                  <c:v>0</c:v>
                </c:pt>
              </c:numCache>
            </c:numRef>
          </c:val>
        </c:ser>
        <c:ser>
          <c:idx val="0"/>
          <c:order val="1"/>
          <c:tx>
            <c:strRef>
              <c:f>'Modelo - Parecer Final 2'!$G$85</c:f>
              <c:strCache>
                <c:ptCount val="1"/>
                <c:pt idx="0">
                  <c:v>#REF!</c:v>
                </c:pt>
              </c:strCache>
            </c:strRef>
          </c:tx>
          <c:cat>
            <c:strRef>
              <c:f>'Modelo - Parecer Final 2'!$C$87:$E$96</c:f>
              <c:strCache>
                <c:ptCount val="10"/>
                <c:pt idx="0">
                  <c:v>#REF!</c:v>
                </c:pt>
                <c:pt idx="1">
                  <c:v>#REF!</c:v>
                </c:pt>
                <c:pt idx="2">
                  <c:v>#REF!</c:v>
                </c:pt>
                <c:pt idx="3">
                  <c:v>#REF!</c:v>
                </c:pt>
                <c:pt idx="4">
                  <c:v>#REF!</c:v>
                </c:pt>
                <c:pt idx="5">
                  <c:v>#REF!</c:v>
                </c:pt>
                <c:pt idx="6">
                  <c:v>#REF!</c:v>
                </c:pt>
                <c:pt idx="7">
                  <c:v>#REF!</c:v>
                </c:pt>
                <c:pt idx="8">
                  <c:v>#REF!</c:v>
                </c:pt>
                <c:pt idx="9">
                  <c:v>#REF!</c:v>
                </c:pt>
              </c:strCache>
            </c:strRef>
          </c:cat>
          <c:val>
            <c:numRef>
              <c:f>'Modelo - Parecer Final 2'!$G$87:$G$96</c:f>
              <c:numCache>
                <c:formatCode>_-#,##0_-;\-#,##0_-;_-"-"_-;_@_-</c:formatCode>
                <c:ptCount val="10"/>
                <c:pt idx="0">
                  <c:v>0</c:v>
                </c:pt>
                <c:pt idx="1">
                  <c:v>0</c:v>
                </c:pt>
                <c:pt idx="2">
                  <c:v>0</c:v>
                </c:pt>
                <c:pt idx="3">
                  <c:v>0</c:v>
                </c:pt>
                <c:pt idx="4">
                  <c:v>0</c:v>
                </c:pt>
                <c:pt idx="5">
                  <c:v>0</c:v>
                </c:pt>
                <c:pt idx="6">
                  <c:v>0</c:v>
                </c:pt>
                <c:pt idx="7">
                  <c:v>0</c:v>
                </c:pt>
                <c:pt idx="8">
                  <c:v>0</c:v>
                </c:pt>
                <c:pt idx="9">
                  <c:v>0</c:v>
                </c:pt>
              </c:numCache>
            </c:numRef>
          </c:val>
        </c:ser>
        <c:ser>
          <c:idx val="1"/>
          <c:order val="2"/>
          <c:tx>
            <c:strRef>
              <c:f>'Modelo - Parecer Final 2'!$H$85</c:f>
              <c:strCache>
                <c:ptCount val="1"/>
                <c:pt idx="0">
                  <c:v>#REF!</c:v>
                </c:pt>
              </c:strCache>
            </c:strRef>
          </c:tx>
          <c:cat>
            <c:strRef>
              <c:f>'Modelo - Parecer Final 2'!$C$87:$E$96</c:f>
              <c:strCache>
                <c:ptCount val="10"/>
                <c:pt idx="0">
                  <c:v>#REF!</c:v>
                </c:pt>
                <c:pt idx="1">
                  <c:v>#REF!</c:v>
                </c:pt>
                <c:pt idx="2">
                  <c:v>#REF!</c:v>
                </c:pt>
                <c:pt idx="3">
                  <c:v>#REF!</c:v>
                </c:pt>
                <c:pt idx="4">
                  <c:v>#REF!</c:v>
                </c:pt>
                <c:pt idx="5">
                  <c:v>#REF!</c:v>
                </c:pt>
                <c:pt idx="6">
                  <c:v>#REF!</c:v>
                </c:pt>
                <c:pt idx="7">
                  <c:v>#REF!</c:v>
                </c:pt>
                <c:pt idx="8">
                  <c:v>#REF!</c:v>
                </c:pt>
                <c:pt idx="9">
                  <c:v>#REF!</c:v>
                </c:pt>
              </c:strCache>
            </c:strRef>
          </c:cat>
          <c:val>
            <c:numRef>
              <c:f>'Modelo - Parecer Final 2'!$H$87:$H$96</c:f>
              <c:numCache>
                <c:formatCode>_-#,##0_-;\-#,##0_-;_-"-"_-;_@_-</c:formatCode>
                <c:ptCount val="10"/>
                <c:pt idx="0">
                  <c:v>0</c:v>
                </c:pt>
                <c:pt idx="1">
                  <c:v>0</c:v>
                </c:pt>
                <c:pt idx="2">
                  <c:v>0</c:v>
                </c:pt>
                <c:pt idx="3">
                  <c:v>0</c:v>
                </c:pt>
                <c:pt idx="4">
                  <c:v>0</c:v>
                </c:pt>
                <c:pt idx="5">
                  <c:v>0</c:v>
                </c:pt>
                <c:pt idx="6">
                  <c:v>0</c:v>
                </c:pt>
                <c:pt idx="7">
                  <c:v>0</c:v>
                </c:pt>
                <c:pt idx="8">
                  <c:v>0</c:v>
                </c:pt>
                <c:pt idx="9">
                  <c:v>0</c:v>
                </c:pt>
              </c:numCache>
            </c:numRef>
          </c:val>
        </c:ser>
        <c:ser>
          <c:idx val="2"/>
          <c:order val="3"/>
          <c:tx>
            <c:strRef>
              <c:f>'Modelo - Parecer Final 2'!$I$85</c:f>
              <c:strCache>
                <c:ptCount val="1"/>
                <c:pt idx="0">
                  <c:v>#REF!</c:v>
                </c:pt>
              </c:strCache>
            </c:strRef>
          </c:tx>
          <c:cat>
            <c:strRef>
              <c:f>'Modelo - Parecer Final 2'!$C$87:$E$96</c:f>
              <c:strCache>
                <c:ptCount val="10"/>
                <c:pt idx="0">
                  <c:v>#REF!</c:v>
                </c:pt>
                <c:pt idx="1">
                  <c:v>#REF!</c:v>
                </c:pt>
                <c:pt idx="2">
                  <c:v>#REF!</c:v>
                </c:pt>
                <c:pt idx="3">
                  <c:v>#REF!</c:v>
                </c:pt>
                <c:pt idx="4">
                  <c:v>#REF!</c:v>
                </c:pt>
                <c:pt idx="5">
                  <c:v>#REF!</c:v>
                </c:pt>
                <c:pt idx="6">
                  <c:v>#REF!</c:v>
                </c:pt>
                <c:pt idx="7">
                  <c:v>#REF!</c:v>
                </c:pt>
                <c:pt idx="8">
                  <c:v>#REF!</c:v>
                </c:pt>
                <c:pt idx="9">
                  <c:v>#REF!</c:v>
                </c:pt>
              </c:strCache>
            </c:strRef>
          </c:cat>
          <c:val>
            <c:numRef>
              <c:f>'Modelo - Parecer Final 2'!$I$87:$I$96</c:f>
              <c:numCache>
                <c:formatCode>_-#,##0_-;\-#,##0_-;_-"-"_-;_@_-</c:formatCode>
                <c:ptCount val="10"/>
                <c:pt idx="0">
                  <c:v>0</c:v>
                </c:pt>
                <c:pt idx="1">
                  <c:v>0</c:v>
                </c:pt>
                <c:pt idx="2">
                  <c:v>0</c:v>
                </c:pt>
                <c:pt idx="3">
                  <c:v>0</c:v>
                </c:pt>
                <c:pt idx="4">
                  <c:v>0</c:v>
                </c:pt>
                <c:pt idx="5">
                  <c:v>0</c:v>
                </c:pt>
                <c:pt idx="6">
                  <c:v>0</c:v>
                </c:pt>
                <c:pt idx="7">
                  <c:v>0</c:v>
                </c:pt>
                <c:pt idx="8">
                  <c:v>0</c:v>
                </c:pt>
                <c:pt idx="9">
                  <c:v>0</c:v>
                </c:pt>
              </c:numCache>
            </c:numRef>
          </c:val>
        </c:ser>
        <c:ser>
          <c:idx val="3"/>
          <c:order val="4"/>
          <c:tx>
            <c:strRef>
              <c:f>'Modelo - Parecer Final 2'!$J$85</c:f>
              <c:strCache>
                <c:ptCount val="1"/>
                <c:pt idx="0">
                  <c:v>#REF!</c:v>
                </c:pt>
              </c:strCache>
            </c:strRef>
          </c:tx>
          <c:cat>
            <c:strRef>
              <c:f>'Modelo - Parecer Final 2'!$C$87:$E$96</c:f>
              <c:strCache>
                <c:ptCount val="10"/>
                <c:pt idx="0">
                  <c:v>#REF!</c:v>
                </c:pt>
                <c:pt idx="1">
                  <c:v>#REF!</c:v>
                </c:pt>
                <c:pt idx="2">
                  <c:v>#REF!</c:v>
                </c:pt>
                <c:pt idx="3">
                  <c:v>#REF!</c:v>
                </c:pt>
                <c:pt idx="4">
                  <c:v>#REF!</c:v>
                </c:pt>
                <c:pt idx="5">
                  <c:v>#REF!</c:v>
                </c:pt>
                <c:pt idx="6">
                  <c:v>#REF!</c:v>
                </c:pt>
                <c:pt idx="7">
                  <c:v>#REF!</c:v>
                </c:pt>
                <c:pt idx="8">
                  <c:v>#REF!</c:v>
                </c:pt>
                <c:pt idx="9">
                  <c:v>#REF!</c:v>
                </c:pt>
              </c:strCache>
            </c:strRef>
          </c:cat>
          <c:val>
            <c:numRef>
              <c:f>'Modelo - Parecer Final 2'!$J$87:$J$96</c:f>
              <c:numCache>
                <c:formatCode>_-#,##0_-;\-#,##0_-;_-"-"_-;_@_-</c:formatCode>
                <c:ptCount val="10"/>
                <c:pt idx="0">
                  <c:v>0</c:v>
                </c:pt>
                <c:pt idx="1">
                  <c:v>0</c:v>
                </c:pt>
                <c:pt idx="2">
                  <c:v>0</c:v>
                </c:pt>
                <c:pt idx="3">
                  <c:v>0</c:v>
                </c:pt>
                <c:pt idx="4">
                  <c:v>0</c:v>
                </c:pt>
                <c:pt idx="5">
                  <c:v>0</c:v>
                </c:pt>
                <c:pt idx="6">
                  <c:v>0</c:v>
                </c:pt>
                <c:pt idx="7">
                  <c:v>0</c:v>
                </c:pt>
                <c:pt idx="8">
                  <c:v>0</c:v>
                </c:pt>
                <c:pt idx="9">
                  <c:v>0</c:v>
                </c:pt>
              </c:numCache>
            </c:numRef>
          </c:val>
        </c:ser>
        <c:ser>
          <c:idx val="4"/>
          <c:order val="5"/>
          <c:tx>
            <c:strRef>
              <c:f>'Modelo - Parecer Final 2'!$K$85</c:f>
              <c:strCache>
                <c:ptCount val="1"/>
                <c:pt idx="0">
                  <c:v>#REF!</c:v>
                </c:pt>
              </c:strCache>
            </c:strRef>
          </c:tx>
          <c:cat>
            <c:strRef>
              <c:f>'Modelo - Parecer Final 2'!$C$87:$E$96</c:f>
              <c:strCache>
                <c:ptCount val="10"/>
                <c:pt idx="0">
                  <c:v>#REF!</c:v>
                </c:pt>
                <c:pt idx="1">
                  <c:v>#REF!</c:v>
                </c:pt>
                <c:pt idx="2">
                  <c:v>#REF!</c:v>
                </c:pt>
                <c:pt idx="3">
                  <c:v>#REF!</c:v>
                </c:pt>
                <c:pt idx="4">
                  <c:v>#REF!</c:v>
                </c:pt>
                <c:pt idx="5">
                  <c:v>#REF!</c:v>
                </c:pt>
                <c:pt idx="6">
                  <c:v>#REF!</c:v>
                </c:pt>
                <c:pt idx="7">
                  <c:v>#REF!</c:v>
                </c:pt>
                <c:pt idx="8">
                  <c:v>#REF!</c:v>
                </c:pt>
                <c:pt idx="9">
                  <c:v>#REF!</c:v>
                </c:pt>
              </c:strCache>
            </c:strRef>
          </c:cat>
          <c:val>
            <c:numRef>
              <c:f>'Modelo - Parecer Final 2'!$K$87:$K$96</c:f>
              <c:numCache>
                <c:formatCode>_-#,##0_-;\-#,##0_-;_-"-"_-;_@_-</c:formatCode>
                <c:ptCount val="10"/>
                <c:pt idx="0">
                  <c:v>0</c:v>
                </c:pt>
                <c:pt idx="1">
                  <c:v>0</c:v>
                </c:pt>
                <c:pt idx="2">
                  <c:v>0</c:v>
                </c:pt>
                <c:pt idx="3">
                  <c:v>0</c:v>
                </c:pt>
                <c:pt idx="4">
                  <c:v>0</c:v>
                </c:pt>
                <c:pt idx="5">
                  <c:v>0</c:v>
                </c:pt>
                <c:pt idx="6">
                  <c:v>0</c:v>
                </c:pt>
                <c:pt idx="7">
                  <c:v>0</c:v>
                </c:pt>
                <c:pt idx="8">
                  <c:v>0</c:v>
                </c:pt>
                <c:pt idx="9">
                  <c:v>0</c:v>
                </c:pt>
              </c:numCache>
            </c:numRef>
          </c:val>
        </c:ser>
        <c:ser>
          <c:idx val="6"/>
          <c:order val="6"/>
          <c:tx>
            <c:strRef>
              <c:f>'Modelo - Parecer Final 2'!$L$85</c:f>
              <c:strCache>
                <c:ptCount val="1"/>
                <c:pt idx="0">
                  <c:v>#REF!</c:v>
                </c:pt>
              </c:strCache>
            </c:strRef>
          </c:tx>
          <c:cat>
            <c:strRef>
              <c:f>'Modelo - Parecer Final 2'!$C$87:$E$96</c:f>
              <c:strCache>
                <c:ptCount val="10"/>
                <c:pt idx="0">
                  <c:v>#REF!</c:v>
                </c:pt>
                <c:pt idx="1">
                  <c:v>#REF!</c:v>
                </c:pt>
                <c:pt idx="2">
                  <c:v>#REF!</c:v>
                </c:pt>
                <c:pt idx="3">
                  <c:v>#REF!</c:v>
                </c:pt>
                <c:pt idx="4">
                  <c:v>#REF!</c:v>
                </c:pt>
                <c:pt idx="5">
                  <c:v>#REF!</c:v>
                </c:pt>
                <c:pt idx="6">
                  <c:v>#REF!</c:v>
                </c:pt>
                <c:pt idx="7">
                  <c:v>#REF!</c:v>
                </c:pt>
                <c:pt idx="8">
                  <c:v>#REF!</c:v>
                </c:pt>
                <c:pt idx="9">
                  <c:v>#REF!</c:v>
                </c:pt>
              </c:strCache>
            </c:strRef>
          </c:cat>
          <c:val>
            <c:numRef>
              <c:f>'Modelo - Parecer Final 2'!$L$87:$L$96</c:f>
              <c:numCache>
                <c:formatCode>_-#,##0_-;\-#,##0_-;_-"-"_-;_@_-</c:formatCode>
                <c:ptCount val="10"/>
                <c:pt idx="0">
                  <c:v>0</c:v>
                </c:pt>
                <c:pt idx="1">
                  <c:v>0</c:v>
                </c:pt>
                <c:pt idx="2">
                  <c:v>0</c:v>
                </c:pt>
                <c:pt idx="3">
                  <c:v>0</c:v>
                </c:pt>
                <c:pt idx="4">
                  <c:v>0</c:v>
                </c:pt>
                <c:pt idx="5">
                  <c:v>0</c:v>
                </c:pt>
                <c:pt idx="6">
                  <c:v>0</c:v>
                </c:pt>
                <c:pt idx="7">
                  <c:v>0</c:v>
                </c:pt>
                <c:pt idx="8">
                  <c:v>0</c:v>
                </c:pt>
                <c:pt idx="9">
                  <c:v>0</c:v>
                </c:pt>
              </c:numCache>
            </c:numRef>
          </c:val>
        </c:ser>
        <c:ser>
          <c:idx val="7"/>
          <c:order val="7"/>
          <c:tx>
            <c:strRef>
              <c:f>'Modelo - Parecer Final 2'!$M$85</c:f>
              <c:strCache>
                <c:ptCount val="1"/>
                <c:pt idx="0">
                  <c:v>#REF!</c:v>
                </c:pt>
              </c:strCache>
            </c:strRef>
          </c:tx>
          <c:cat>
            <c:strRef>
              <c:f>'Modelo - Parecer Final 2'!$C$87:$E$96</c:f>
              <c:strCache>
                <c:ptCount val="10"/>
                <c:pt idx="0">
                  <c:v>#REF!</c:v>
                </c:pt>
                <c:pt idx="1">
                  <c:v>#REF!</c:v>
                </c:pt>
                <c:pt idx="2">
                  <c:v>#REF!</c:v>
                </c:pt>
                <c:pt idx="3">
                  <c:v>#REF!</c:v>
                </c:pt>
                <c:pt idx="4">
                  <c:v>#REF!</c:v>
                </c:pt>
                <c:pt idx="5">
                  <c:v>#REF!</c:v>
                </c:pt>
                <c:pt idx="6">
                  <c:v>#REF!</c:v>
                </c:pt>
                <c:pt idx="7">
                  <c:v>#REF!</c:v>
                </c:pt>
                <c:pt idx="8">
                  <c:v>#REF!</c:v>
                </c:pt>
                <c:pt idx="9">
                  <c:v>#REF!</c:v>
                </c:pt>
              </c:strCache>
            </c:strRef>
          </c:cat>
          <c:val>
            <c:numRef>
              <c:f>'Modelo - Parecer Final 2'!$M$87:$M$96</c:f>
              <c:numCache>
                <c:formatCode>_-#,##0_-;\-#,##0_-;_-"-"_-;_@_-</c:formatCode>
                <c:ptCount val="10"/>
                <c:pt idx="0">
                  <c:v>0</c:v>
                </c:pt>
                <c:pt idx="1">
                  <c:v>0</c:v>
                </c:pt>
                <c:pt idx="2">
                  <c:v>0</c:v>
                </c:pt>
                <c:pt idx="3">
                  <c:v>0</c:v>
                </c:pt>
                <c:pt idx="4">
                  <c:v>0</c:v>
                </c:pt>
                <c:pt idx="5">
                  <c:v>0</c:v>
                </c:pt>
                <c:pt idx="6">
                  <c:v>0</c:v>
                </c:pt>
                <c:pt idx="7">
                  <c:v>0</c:v>
                </c:pt>
                <c:pt idx="8">
                  <c:v>0</c:v>
                </c:pt>
                <c:pt idx="9">
                  <c:v>0</c:v>
                </c:pt>
              </c:numCache>
            </c:numRef>
          </c:val>
        </c:ser>
        <c:ser>
          <c:idx val="8"/>
          <c:order val="8"/>
          <c:tx>
            <c:strRef>
              <c:f>'Modelo - Parecer Final 2'!$N$85</c:f>
              <c:strCache>
                <c:ptCount val="1"/>
                <c:pt idx="0">
                  <c:v>#REF!</c:v>
                </c:pt>
              </c:strCache>
            </c:strRef>
          </c:tx>
          <c:cat>
            <c:strRef>
              <c:f>'Modelo - Parecer Final 2'!$C$87:$E$96</c:f>
              <c:strCache>
                <c:ptCount val="10"/>
                <c:pt idx="0">
                  <c:v>#REF!</c:v>
                </c:pt>
                <c:pt idx="1">
                  <c:v>#REF!</c:v>
                </c:pt>
                <c:pt idx="2">
                  <c:v>#REF!</c:v>
                </c:pt>
                <c:pt idx="3">
                  <c:v>#REF!</c:v>
                </c:pt>
                <c:pt idx="4">
                  <c:v>#REF!</c:v>
                </c:pt>
                <c:pt idx="5">
                  <c:v>#REF!</c:v>
                </c:pt>
                <c:pt idx="6">
                  <c:v>#REF!</c:v>
                </c:pt>
                <c:pt idx="7">
                  <c:v>#REF!</c:v>
                </c:pt>
                <c:pt idx="8">
                  <c:v>#REF!</c:v>
                </c:pt>
                <c:pt idx="9">
                  <c:v>#REF!</c:v>
                </c:pt>
              </c:strCache>
            </c:strRef>
          </c:cat>
          <c:val>
            <c:numRef>
              <c:f>'Modelo - Parecer Final 2'!$N$87:$N$96</c:f>
              <c:numCache>
                <c:formatCode>_-#,##0_-;\-#,##0_-;_-"-"_-;_@_-</c:formatCode>
                <c:ptCount val="10"/>
                <c:pt idx="0">
                  <c:v>0</c:v>
                </c:pt>
                <c:pt idx="1">
                  <c:v>0</c:v>
                </c:pt>
                <c:pt idx="2">
                  <c:v>0</c:v>
                </c:pt>
                <c:pt idx="3">
                  <c:v>0</c:v>
                </c:pt>
                <c:pt idx="4">
                  <c:v>0</c:v>
                </c:pt>
                <c:pt idx="5">
                  <c:v>0</c:v>
                </c:pt>
                <c:pt idx="6">
                  <c:v>0</c:v>
                </c:pt>
                <c:pt idx="7">
                  <c:v>0</c:v>
                </c:pt>
                <c:pt idx="8">
                  <c:v>0</c:v>
                </c:pt>
                <c:pt idx="9">
                  <c:v>0</c:v>
                </c:pt>
              </c:numCache>
            </c:numRef>
          </c:val>
        </c:ser>
        <c:ser>
          <c:idx val="9"/>
          <c:order val="9"/>
          <c:tx>
            <c:strRef>
              <c:f>'Modelo - Parecer Final 2'!$O$85</c:f>
              <c:strCache>
                <c:ptCount val="1"/>
                <c:pt idx="0">
                  <c:v>#REF!</c:v>
                </c:pt>
              </c:strCache>
            </c:strRef>
          </c:tx>
          <c:cat>
            <c:strRef>
              <c:f>'Modelo - Parecer Final 2'!$C$87:$E$96</c:f>
              <c:strCache>
                <c:ptCount val="10"/>
                <c:pt idx="0">
                  <c:v>#REF!</c:v>
                </c:pt>
                <c:pt idx="1">
                  <c:v>#REF!</c:v>
                </c:pt>
                <c:pt idx="2">
                  <c:v>#REF!</c:v>
                </c:pt>
                <c:pt idx="3">
                  <c:v>#REF!</c:v>
                </c:pt>
                <c:pt idx="4">
                  <c:v>#REF!</c:v>
                </c:pt>
                <c:pt idx="5">
                  <c:v>#REF!</c:v>
                </c:pt>
                <c:pt idx="6">
                  <c:v>#REF!</c:v>
                </c:pt>
                <c:pt idx="7">
                  <c:v>#REF!</c:v>
                </c:pt>
                <c:pt idx="8">
                  <c:v>#REF!</c:v>
                </c:pt>
                <c:pt idx="9">
                  <c:v>#REF!</c:v>
                </c:pt>
              </c:strCache>
            </c:strRef>
          </c:cat>
          <c:val>
            <c:numRef>
              <c:f>'Modelo - Parecer Final 2'!$O$87:$O$96</c:f>
              <c:numCache>
                <c:formatCode>_-#,##0_-;\-#,##0_-;_-"-"_-;_@_-</c:formatCode>
                <c:ptCount val="10"/>
                <c:pt idx="0">
                  <c:v>0</c:v>
                </c:pt>
                <c:pt idx="1">
                  <c:v>0</c:v>
                </c:pt>
                <c:pt idx="2">
                  <c:v>0</c:v>
                </c:pt>
                <c:pt idx="3">
                  <c:v>0</c:v>
                </c:pt>
                <c:pt idx="4">
                  <c:v>0</c:v>
                </c:pt>
                <c:pt idx="5">
                  <c:v>0</c:v>
                </c:pt>
                <c:pt idx="6">
                  <c:v>0</c:v>
                </c:pt>
                <c:pt idx="7">
                  <c:v>0</c:v>
                </c:pt>
                <c:pt idx="8">
                  <c:v>0</c:v>
                </c:pt>
                <c:pt idx="9">
                  <c:v>0</c:v>
                </c:pt>
              </c:numCache>
            </c:numRef>
          </c:val>
        </c:ser>
        <c:ser>
          <c:idx val="10"/>
          <c:order val="10"/>
          <c:tx>
            <c:strRef>
              <c:f>'Modelo - Parecer Final 2'!$P$85</c:f>
              <c:strCache>
                <c:ptCount val="1"/>
                <c:pt idx="0">
                  <c:v>#REF!</c:v>
                </c:pt>
              </c:strCache>
            </c:strRef>
          </c:tx>
          <c:cat>
            <c:strRef>
              <c:f>'Modelo - Parecer Final 2'!$C$87:$E$96</c:f>
              <c:strCache>
                <c:ptCount val="10"/>
                <c:pt idx="0">
                  <c:v>#REF!</c:v>
                </c:pt>
                <c:pt idx="1">
                  <c:v>#REF!</c:v>
                </c:pt>
                <c:pt idx="2">
                  <c:v>#REF!</c:v>
                </c:pt>
                <c:pt idx="3">
                  <c:v>#REF!</c:v>
                </c:pt>
                <c:pt idx="4">
                  <c:v>#REF!</c:v>
                </c:pt>
                <c:pt idx="5">
                  <c:v>#REF!</c:v>
                </c:pt>
                <c:pt idx="6">
                  <c:v>#REF!</c:v>
                </c:pt>
                <c:pt idx="7">
                  <c:v>#REF!</c:v>
                </c:pt>
                <c:pt idx="8">
                  <c:v>#REF!</c:v>
                </c:pt>
                <c:pt idx="9">
                  <c:v>#REF!</c:v>
                </c:pt>
              </c:strCache>
            </c:strRef>
          </c:cat>
          <c:val>
            <c:numRef>
              <c:f>'Modelo - Parecer Final 2'!$P$87:$P$96</c:f>
              <c:numCache>
                <c:formatCode>_-#,##0_-;\-#,##0_-;_-"-"_-;_@_-</c:formatCode>
                <c:ptCount val="10"/>
                <c:pt idx="0">
                  <c:v>0</c:v>
                </c:pt>
                <c:pt idx="1">
                  <c:v>0</c:v>
                </c:pt>
                <c:pt idx="2">
                  <c:v>0</c:v>
                </c:pt>
                <c:pt idx="3">
                  <c:v>0</c:v>
                </c:pt>
                <c:pt idx="4">
                  <c:v>0</c:v>
                </c:pt>
                <c:pt idx="5">
                  <c:v>0</c:v>
                </c:pt>
                <c:pt idx="6">
                  <c:v>0</c:v>
                </c:pt>
                <c:pt idx="7">
                  <c:v>0</c:v>
                </c:pt>
                <c:pt idx="8">
                  <c:v>0</c:v>
                </c:pt>
                <c:pt idx="9">
                  <c:v>0</c:v>
                </c:pt>
              </c:numCache>
            </c:numRef>
          </c:val>
        </c:ser>
        <c:dLbls>
          <c:showLegendKey val="0"/>
          <c:showVal val="0"/>
          <c:showCatName val="0"/>
          <c:showSerName val="0"/>
          <c:showPercent val="0"/>
          <c:showBubbleSize val="0"/>
        </c:dLbls>
        <c:axId val="116651520"/>
        <c:axId val="116653056"/>
      </c:radarChart>
      <c:catAx>
        <c:axId val="116651520"/>
        <c:scaling>
          <c:orientation val="minMax"/>
        </c:scaling>
        <c:delete val="0"/>
        <c:axPos val="b"/>
        <c:majorGridlines/>
        <c:numFmt formatCode="General" sourceLinked="1"/>
        <c:majorTickMark val="out"/>
        <c:minorTickMark val="none"/>
        <c:tickLblPos val="nextTo"/>
        <c:txPr>
          <a:bodyPr rot="0" vert="horz"/>
          <a:lstStyle/>
          <a:p>
            <a:pPr>
              <a:defRPr/>
            </a:pPr>
            <a:endParaRPr lang="pt-BR"/>
          </a:p>
        </c:txPr>
        <c:crossAx val="116653056"/>
        <c:crosses val="autoZero"/>
        <c:auto val="0"/>
        <c:lblAlgn val="ctr"/>
        <c:lblOffset val="100"/>
        <c:noMultiLvlLbl val="0"/>
      </c:catAx>
      <c:valAx>
        <c:axId val="116653056"/>
        <c:scaling>
          <c:orientation val="minMax"/>
        </c:scaling>
        <c:delete val="0"/>
        <c:axPos val="l"/>
        <c:majorGridlines/>
        <c:numFmt formatCode="_-#,##0_-;\-#,##0_-;_-&quot;-&quot;_-;_@_-" sourceLinked="1"/>
        <c:majorTickMark val="cross"/>
        <c:minorTickMark val="none"/>
        <c:tickLblPos val="none"/>
        <c:crossAx val="116651520"/>
        <c:crosses val="autoZero"/>
        <c:crossBetween val="between"/>
      </c:valAx>
    </c:plotArea>
    <c:legend>
      <c:legendPos val="b"/>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Comparativo Final</a:t>
            </a:r>
          </a:p>
        </c:rich>
      </c:tx>
      <c:overlay val="0"/>
    </c:title>
    <c:autoTitleDeleted val="0"/>
    <c:plotArea>
      <c:layout/>
      <c:barChart>
        <c:barDir val="col"/>
        <c:grouping val="clustered"/>
        <c:varyColors val="0"/>
        <c:ser>
          <c:idx val="0"/>
          <c:order val="1"/>
          <c:tx>
            <c:strRef>
              <c:f>'Modelo - Parecer Final 2'!$G$85</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'Modelo - Parecer Final 2'!$G$98</c:f>
              <c:numCache>
                <c:formatCode>0%</c:formatCode>
                <c:ptCount val="1"/>
                <c:pt idx="0">
                  <c:v>0</c:v>
                </c:pt>
              </c:numCache>
            </c:numRef>
          </c:val>
        </c:ser>
        <c:ser>
          <c:idx val="1"/>
          <c:order val="2"/>
          <c:tx>
            <c:strRef>
              <c:f>'Modelo - Parecer Final 2'!$H$85</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'Modelo - Parecer Final 2'!$H$98</c:f>
              <c:numCache>
                <c:formatCode>0%</c:formatCode>
                <c:ptCount val="1"/>
                <c:pt idx="0">
                  <c:v>0</c:v>
                </c:pt>
              </c:numCache>
            </c:numRef>
          </c:val>
        </c:ser>
        <c:ser>
          <c:idx val="3"/>
          <c:order val="3"/>
          <c:tx>
            <c:strRef>
              <c:f>'Modelo - Parecer Final 2'!$I$85</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'Modelo - Parecer Final 2'!$I$98</c:f>
              <c:numCache>
                <c:formatCode>0%</c:formatCode>
                <c:ptCount val="1"/>
                <c:pt idx="0">
                  <c:v>0</c:v>
                </c:pt>
              </c:numCache>
            </c:numRef>
          </c:val>
        </c:ser>
        <c:ser>
          <c:idx val="4"/>
          <c:order val="4"/>
          <c:tx>
            <c:strRef>
              <c:f>'Modelo - Parecer Final 2'!$J$85</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'Modelo - Parecer Final 2'!$J$98</c:f>
              <c:numCache>
                <c:formatCode>0%</c:formatCode>
                <c:ptCount val="1"/>
                <c:pt idx="0">
                  <c:v>0</c:v>
                </c:pt>
              </c:numCache>
            </c:numRef>
          </c:val>
        </c:ser>
        <c:ser>
          <c:idx val="5"/>
          <c:order val="5"/>
          <c:tx>
            <c:strRef>
              <c:f>'Modelo - Parecer Final 2'!$K$85</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'Modelo - Parecer Final 2'!$K$98</c:f>
              <c:numCache>
                <c:formatCode>0%</c:formatCode>
                <c:ptCount val="1"/>
                <c:pt idx="0">
                  <c:v>0</c:v>
                </c:pt>
              </c:numCache>
            </c:numRef>
          </c:val>
        </c:ser>
        <c:ser>
          <c:idx val="6"/>
          <c:order val="6"/>
          <c:tx>
            <c:strRef>
              <c:f>'Modelo - Parecer Final 2'!$L$85</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'Modelo - Parecer Final 2'!$L$98</c:f>
              <c:numCache>
                <c:formatCode>0%</c:formatCode>
                <c:ptCount val="1"/>
                <c:pt idx="0">
                  <c:v>0</c:v>
                </c:pt>
              </c:numCache>
            </c:numRef>
          </c:val>
        </c:ser>
        <c:ser>
          <c:idx val="7"/>
          <c:order val="7"/>
          <c:tx>
            <c:strRef>
              <c:f>'Modelo - Parecer Final 2'!$M$85</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'Modelo - Parecer Final 2'!$M$98</c:f>
              <c:numCache>
                <c:formatCode>0%</c:formatCode>
                <c:ptCount val="1"/>
                <c:pt idx="0">
                  <c:v>0</c:v>
                </c:pt>
              </c:numCache>
            </c:numRef>
          </c:val>
        </c:ser>
        <c:ser>
          <c:idx val="8"/>
          <c:order val="8"/>
          <c:tx>
            <c:strRef>
              <c:f>'Modelo - Parecer Final 2'!$N$85</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'Modelo - Parecer Final 2'!$N$98</c:f>
              <c:numCache>
                <c:formatCode>0%</c:formatCode>
                <c:ptCount val="1"/>
                <c:pt idx="0">
                  <c:v>0</c:v>
                </c:pt>
              </c:numCache>
            </c:numRef>
          </c:val>
        </c:ser>
        <c:ser>
          <c:idx val="9"/>
          <c:order val="9"/>
          <c:tx>
            <c:strRef>
              <c:f>'Modelo - Parecer Final 2'!$O$85</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'Modelo - Parecer Final 2'!$O$98</c:f>
              <c:numCache>
                <c:formatCode>0%</c:formatCode>
                <c:ptCount val="1"/>
                <c:pt idx="0">
                  <c:v>0</c:v>
                </c:pt>
              </c:numCache>
            </c:numRef>
          </c:val>
        </c:ser>
        <c:ser>
          <c:idx val="10"/>
          <c:order val="10"/>
          <c:tx>
            <c:strRef>
              <c:f>'Modelo - Parecer Final 2'!$P$85</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'Modelo - Parecer Final 2'!$P$98</c:f>
              <c:numCache>
                <c:formatCode>0%</c:formatCode>
                <c:ptCount val="1"/>
                <c:pt idx="0">
                  <c:v>0</c:v>
                </c:pt>
              </c:numCache>
            </c:numRef>
          </c:val>
        </c:ser>
        <c:dLbls>
          <c:showLegendKey val="0"/>
          <c:showVal val="0"/>
          <c:showCatName val="0"/>
          <c:showSerName val="0"/>
          <c:showPercent val="0"/>
          <c:showBubbleSize val="0"/>
        </c:dLbls>
        <c:gapWidth val="150"/>
        <c:axId val="119234944"/>
        <c:axId val="119236480"/>
      </c:barChart>
      <c:lineChart>
        <c:grouping val="standard"/>
        <c:varyColors val="0"/>
        <c:ser>
          <c:idx val="2"/>
          <c:order val="0"/>
          <c:tx>
            <c:strRef>
              <c:f>'Modelo - Parecer Final 2'!$B$100:$E$100</c:f>
              <c:strCache>
                <c:ptCount val="1"/>
                <c:pt idx="0">
                  <c:v>ADERÊNCIA MÍNIMA PARA CLASSIFICAÇÃO</c:v>
                </c:pt>
              </c:strCache>
            </c:strRef>
          </c:tx>
          <c:spPr>
            <a:ln w="19050">
              <a:solidFill>
                <a:srgbClr val="FF0000"/>
              </a:solidFill>
              <a:prstDash val="dash"/>
            </a:ln>
          </c:spPr>
          <c:marker>
            <c:symbol val="none"/>
          </c:marker>
          <c:val>
            <c:numRef>
              <c:f>'Modelo - Parecer Final 2'!$G$100:$P$100</c:f>
              <c:numCache>
                <c:formatCode>0%</c:formatCode>
                <c:ptCount val="10"/>
                <c:pt idx="0">
                  <c:v>0</c:v>
                </c:pt>
                <c:pt idx="1">
                  <c:v>0</c:v>
                </c:pt>
                <c:pt idx="2">
                  <c:v>0</c:v>
                </c:pt>
                <c:pt idx="3">
                  <c:v>0</c:v>
                </c:pt>
                <c:pt idx="4">
                  <c:v>0</c:v>
                </c:pt>
                <c:pt idx="5">
                  <c:v>0</c:v>
                </c:pt>
                <c:pt idx="6">
                  <c:v>0</c:v>
                </c:pt>
                <c:pt idx="7">
                  <c:v>0</c:v>
                </c:pt>
                <c:pt idx="8">
                  <c:v>0</c:v>
                </c:pt>
                <c:pt idx="9">
                  <c:v>0</c:v>
                </c:pt>
              </c:numCache>
            </c:numRef>
          </c:val>
          <c:smooth val="0"/>
        </c:ser>
        <c:dLbls>
          <c:showLegendKey val="0"/>
          <c:showVal val="0"/>
          <c:showCatName val="0"/>
          <c:showSerName val="0"/>
          <c:showPercent val="0"/>
          <c:showBubbleSize val="0"/>
        </c:dLbls>
        <c:marker val="1"/>
        <c:smooth val="0"/>
        <c:axId val="119238016"/>
        <c:axId val="119243904"/>
      </c:lineChart>
      <c:catAx>
        <c:axId val="119234944"/>
        <c:scaling>
          <c:orientation val="minMax"/>
        </c:scaling>
        <c:delete val="0"/>
        <c:axPos val="b"/>
        <c:majorTickMark val="none"/>
        <c:minorTickMark val="none"/>
        <c:tickLblPos val="none"/>
        <c:crossAx val="119236480"/>
        <c:crosses val="autoZero"/>
        <c:auto val="1"/>
        <c:lblAlgn val="ctr"/>
        <c:lblOffset val="100"/>
        <c:noMultiLvlLbl val="0"/>
      </c:catAx>
      <c:valAx>
        <c:axId val="119236480"/>
        <c:scaling>
          <c:orientation val="minMax"/>
          <c:max val="1"/>
          <c:min val="0"/>
        </c:scaling>
        <c:delete val="0"/>
        <c:axPos val="l"/>
        <c:numFmt formatCode="0%" sourceLinked="0"/>
        <c:majorTickMark val="out"/>
        <c:minorTickMark val="none"/>
        <c:tickLblPos val="nextTo"/>
        <c:crossAx val="119234944"/>
        <c:crosses val="autoZero"/>
        <c:crossBetween val="between"/>
      </c:valAx>
      <c:catAx>
        <c:axId val="119238016"/>
        <c:scaling>
          <c:orientation val="minMax"/>
        </c:scaling>
        <c:delete val="0"/>
        <c:axPos val="t"/>
        <c:majorTickMark val="none"/>
        <c:minorTickMark val="none"/>
        <c:tickLblPos val="none"/>
        <c:crossAx val="119243904"/>
        <c:crosses val="max"/>
        <c:auto val="1"/>
        <c:lblAlgn val="ctr"/>
        <c:lblOffset val="100"/>
        <c:noMultiLvlLbl val="0"/>
      </c:catAx>
      <c:valAx>
        <c:axId val="119243904"/>
        <c:scaling>
          <c:orientation val="minMax"/>
          <c:max val="1"/>
          <c:min val="0"/>
        </c:scaling>
        <c:delete val="0"/>
        <c:axPos val="r"/>
        <c:numFmt formatCode="0%" sourceLinked="1"/>
        <c:majorTickMark val="none"/>
        <c:minorTickMark val="none"/>
        <c:tickLblPos val="none"/>
        <c:crossAx val="119238016"/>
        <c:crosses val="max"/>
        <c:crossBetween val="midCat"/>
      </c:valAx>
      <c:spPr>
        <a:noFill/>
        <a:ln w="25400">
          <a:noFill/>
        </a:ln>
      </c:spPr>
    </c:plotArea>
    <c:legend>
      <c:legendPos val="b"/>
      <c:legendEntry>
        <c:idx val="10"/>
        <c:delete val="1"/>
      </c:legendEntry>
      <c:overlay val="0"/>
    </c:legend>
    <c:plotVisOnly val="1"/>
    <c:dispBlanksAs val="gap"/>
    <c:showDLblsOverMax val="0"/>
  </c:chart>
  <c:spPr>
    <a:ln>
      <a:solidFill>
        <a:schemeClr val="bg1">
          <a:lumMod val="50000"/>
        </a:schemeClr>
      </a:solidFill>
    </a:ln>
  </c:spPr>
  <c:printSettings>
    <c:headerFooter/>
    <c:pageMargins b="0.78740157499999996" l="0.511811024" r="0.511811024" t="0.78740157499999996" header="0.31496062000000002" footer="0.31496062000000002"/>
    <c:pageSetup/>
  </c:printSettings>
  <c:userShapes r:id="rId1"/>
</c:chartSpace>
</file>

<file path=xl/charts/chart93.xml><?xml version="1.0" encoding="utf-8"?>
<c:chartSpace xmlns:c="http://schemas.openxmlformats.org/drawingml/2006/chart" xmlns:a="http://schemas.openxmlformats.org/drawingml/2006/main" xmlns:r="http://schemas.openxmlformats.org/officeDocument/2006/relationships">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Auxiliar!$C$74</c:f>
          <c:strCache>
            <c:ptCount val="1"/>
            <c:pt idx="0">
              <c:v>Licenciamento</c:v>
            </c:pt>
          </c:strCache>
        </c:strRef>
      </c:tx>
      <c:overlay val="0"/>
      <c:txPr>
        <a:bodyPr/>
        <a:lstStyle/>
        <a:p>
          <a:pPr>
            <a:defRPr/>
          </a:pPr>
          <a:endParaRPr lang="pt-BR"/>
        </a:p>
      </c:txPr>
    </c:title>
    <c:autoTitleDeleted val="0"/>
    <c:plotArea>
      <c:layout/>
      <c:barChart>
        <c:barDir val="col"/>
        <c:grouping val="clustered"/>
        <c:varyColors val="0"/>
        <c:ser>
          <c:idx val="0"/>
          <c:order val="0"/>
          <c:tx>
            <c:strRef>
              <c:f>Auxiliar!$B$75</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Auxiliar!$C$75</c:f>
              <c:numCache>
                <c:formatCode>General</c:formatCode>
                <c:ptCount val="1"/>
                <c:pt idx="0">
                  <c:v>0</c:v>
                </c:pt>
              </c:numCache>
            </c:numRef>
          </c:val>
        </c:ser>
        <c:ser>
          <c:idx val="1"/>
          <c:order val="1"/>
          <c:tx>
            <c:strRef>
              <c:f>Auxiliar!$B$76</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Auxiliar!$C$76</c:f>
              <c:numCache>
                <c:formatCode>General</c:formatCode>
                <c:ptCount val="1"/>
                <c:pt idx="0">
                  <c:v>0</c:v>
                </c:pt>
              </c:numCache>
            </c:numRef>
          </c:val>
        </c:ser>
        <c:ser>
          <c:idx val="3"/>
          <c:order val="2"/>
          <c:tx>
            <c:strRef>
              <c:f>Auxiliar!$B$77</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Auxiliar!$C$77</c:f>
              <c:numCache>
                <c:formatCode>General</c:formatCode>
                <c:ptCount val="1"/>
                <c:pt idx="0">
                  <c:v>0</c:v>
                </c:pt>
              </c:numCache>
            </c:numRef>
          </c:val>
        </c:ser>
        <c:ser>
          <c:idx val="4"/>
          <c:order val="3"/>
          <c:tx>
            <c:strRef>
              <c:f>Auxiliar!$B$78</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Auxiliar!$C$78</c:f>
              <c:numCache>
                <c:formatCode>General</c:formatCode>
                <c:ptCount val="1"/>
                <c:pt idx="0">
                  <c:v>0</c:v>
                </c:pt>
              </c:numCache>
            </c:numRef>
          </c:val>
        </c:ser>
        <c:ser>
          <c:idx val="5"/>
          <c:order val="4"/>
          <c:tx>
            <c:strRef>
              <c:f>Auxiliar!$B$79</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Auxiliar!$C$79</c:f>
              <c:numCache>
                <c:formatCode>General</c:formatCode>
                <c:ptCount val="1"/>
                <c:pt idx="0">
                  <c:v>0</c:v>
                </c:pt>
              </c:numCache>
            </c:numRef>
          </c:val>
        </c:ser>
        <c:ser>
          <c:idx val="6"/>
          <c:order val="5"/>
          <c:tx>
            <c:strRef>
              <c:f>Auxiliar!$B$80</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Auxiliar!$C$80</c:f>
              <c:numCache>
                <c:formatCode>General</c:formatCode>
                <c:ptCount val="1"/>
                <c:pt idx="0">
                  <c:v>0</c:v>
                </c:pt>
              </c:numCache>
            </c:numRef>
          </c:val>
        </c:ser>
        <c:ser>
          <c:idx val="7"/>
          <c:order val="6"/>
          <c:tx>
            <c:strRef>
              <c:f>Auxiliar!$B$81</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Auxiliar!$C$81</c:f>
              <c:numCache>
                <c:formatCode>General</c:formatCode>
                <c:ptCount val="1"/>
                <c:pt idx="0">
                  <c:v>0</c:v>
                </c:pt>
              </c:numCache>
            </c:numRef>
          </c:val>
        </c:ser>
        <c:ser>
          <c:idx val="8"/>
          <c:order val="7"/>
          <c:tx>
            <c:strRef>
              <c:f>Auxiliar!$B$82</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Auxiliar!$C$82</c:f>
              <c:numCache>
                <c:formatCode>General</c:formatCode>
                <c:ptCount val="1"/>
                <c:pt idx="0">
                  <c:v>0</c:v>
                </c:pt>
              </c:numCache>
            </c:numRef>
          </c:val>
        </c:ser>
        <c:ser>
          <c:idx val="9"/>
          <c:order val="8"/>
          <c:tx>
            <c:strRef>
              <c:f>Auxiliar!$B$83</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Auxiliar!$C$83</c:f>
              <c:numCache>
                <c:formatCode>General</c:formatCode>
                <c:ptCount val="1"/>
                <c:pt idx="0">
                  <c:v>0</c:v>
                </c:pt>
              </c:numCache>
            </c:numRef>
          </c:val>
        </c:ser>
        <c:ser>
          <c:idx val="10"/>
          <c:order val="9"/>
          <c:tx>
            <c:strRef>
              <c:f>Auxiliar!$B$84</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Auxiliar!$C$84</c:f>
              <c:numCache>
                <c:formatCode>General</c:formatCode>
                <c:ptCount val="1"/>
                <c:pt idx="0">
                  <c:v>0</c:v>
                </c:pt>
              </c:numCache>
            </c:numRef>
          </c:val>
        </c:ser>
        <c:dLbls>
          <c:showLegendKey val="0"/>
          <c:showVal val="0"/>
          <c:showCatName val="0"/>
          <c:showSerName val="0"/>
          <c:showPercent val="0"/>
          <c:showBubbleSize val="0"/>
        </c:dLbls>
        <c:gapWidth val="150"/>
        <c:axId val="118944896"/>
        <c:axId val="118946432"/>
      </c:barChart>
      <c:catAx>
        <c:axId val="118944896"/>
        <c:scaling>
          <c:orientation val="minMax"/>
        </c:scaling>
        <c:delete val="0"/>
        <c:axPos val="b"/>
        <c:majorTickMark val="none"/>
        <c:minorTickMark val="none"/>
        <c:tickLblPos val="none"/>
        <c:crossAx val="118946432"/>
        <c:crosses val="autoZero"/>
        <c:auto val="1"/>
        <c:lblAlgn val="ctr"/>
        <c:lblOffset val="100"/>
        <c:noMultiLvlLbl val="0"/>
      </c:catAx>
      <c:valAx>
        <c:axId val="118946432"/>
        <c:scaling>
          <c:orientation val="minMax"/>
          <c:max val="10"/>
        </c:scaling>
        <c:delete val="0"/>
        <c:axPos val="l"/>
        <c:numFmt formatCode="#,##0" sourceLinked="0"/>
        <c:majorTickMark val="out"/>
        <c:minorTickMark val="none"/>
        <c:tickLblPos val="nextTo"/>
        <c:crossAx val="118944896"/>
        <c:crosses val="autoZero"/>
        <c:crossBetween val="between"/>
      </c:valAx>
      <c:spPr>
        <a:noFill/>
        <a:ln w="25400">
          <a:noFill/>
        </a:ln>
      </c:spPr>
    </c:plotArea>
    <c:legend>
      <c:legendPos val="b"/>
      <c:overlay val="0"/>
    </c:legend>
    <c:plotVisOnly val="1"/>
    <c:dispBlanksAs val="gap"/>
    <c:showDLblsOverMax val="0"/>
  </c:chart>
  <c:spPr>
    <a:ln>
      <a:solidFill>
        <a:schemeClr val="bg1">
          <a:lumMod val="50000"/>
        </a:schemeClr>
      </a:solidFill>
    </a:ln>
  </c:spPr>
  <c:printSettings>
    <c:headerFooter/>
    <c:pageMargins b="0.78740157499999996" l="0.511811024" r="0.511811024" t="0.78740157499999996" header="0.31496062000000002" footer="0.3149606200000000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Auxiliar!$D$74</c:f>
          <c:strCache>
            <c:ptCount val="1"/>
            <c:pt idx="0">
              <c:v>Contrato</c:v>
            </c:pt>
          </c:strCache>
        </c:strRef>
      </c:tx>
      <c:overlay val="0"/>
      <c:txPr>
        <a:bodyPr/>
        <a:lstStyle/>
        <a:p>
          <a:pPr>
            <a:defRPr/>
          </a:pPr>
          <a:endParaRPr lang="pt-BR"/>
        </a:p>
      </c:txPr>
    </c:title>
    <c:autoTitleDeleted val="0"/>
    <c:plotArea>
      <c:layout/>
      <c:barChart>
        <c:barDir val="col"/>
        <c:grouping val="clustered"/>
        <c:varyColors val="0"/>
        <c:ser>
          <c:idx val="0"/>
          <c:order val="0"/>
          <c:tx>
            <c:strRef>
              <c:f>Auxiliar!$B$75</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Auxiliar!$D$75</c:f>
              <c:numCache>
                <c:formatCode>General</c:formatCode>
                <c:ptCount val="1"/>
                <c:pt idx="0">
                  <c:v>0</c:v>
                </c:pt>
              </c:numCache>
            </c:numRef>
          </c:val>
        </c:ser>
        <c:ser>
          <c:idx val="1"/>
          <c:order val="1"/>
          <c:tx>
            <c:strRef>
              <c:f>Auxiliar!$B$76</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Auxiliar!$D$76</c:f>
              <c:numCache>
                <c:formatCode>General</c:formatCode>
                <c:ptCount val="1"/>
                <c:pt idx="0">
                  <c:v>0</c:v>
                </c:pt>
              </c:numCache>
            </c:numRef>
          </c:val>
        </c:ser>
        <c:ser>
          <c:idx val="3"/>
          <c:order val="2"/>
          <c:tx>
            <c:strRef>
              <c:f>Auxiliar!$B$77</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Auxiliar!$D$77</c:f>
              <c:numCache>
                <c:formatCode>General</c:formatCode>
                <c:ptCount val="1"/>
                <c:pt idx="0">
                  <c:v>0</c:v>
                </c:pt>
              </c:numCache>
            </c:numRef>
          </c:val>
        </c:ser>
        <c:ser>
          <c:idx val="4"/>
          <c:order val="3"/>
          <c:tx>
            <c:strRef>
              <c:f>Auxiliar!$B$78</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Auxiliar!$D$78</c:f>
              <c:numCache>
                <c:formatCode>General</c:formatCode>
                <c:ptCount val="1"/>
                <c:pt idx="0">
                  <c:v>0</c:v>
                </c:pt>
              </c:numCache>
            </c:numRef>
          </c:val>
        </c:ser>
        <c:ser>
          <c:idx val="5"/>
          <c:order val="4"/>
          <c:tx>
            <c:strRef>
              <c:f>Auxiliar!$B$79</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Auxiliar!$D$79</c:f>
              <c:numCache>
                <c:formatCode>General</c:formatCode>
                <c:ptCount val="1"/>
                <c:pt idx="0">
                  <c:v>0</c:v>
                </c:pt>
              </c:numCache>
            </c:numRef>
          </c:val>
        </c:ser>
        <c:ser>
          <c:idx val="6"/>
          <c:order val="5"/>
          <c:tx>
            <c:strRef>
              <c:f>Auxiliar!$B$80</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Auxiliar!$D$80</c:f>
              <c:numCache>
                <c:formatCode>General</c:formatCode>
                <c:ptCount val="1"/>
                <c:pt idx="0">
                  <c:v>0</c:v>
                </c:pt>
              </c:numCache>
            </c:numRef>
          </c:val>
        </c:ser>
        <c:ser>
          <c:idx val="7"/>
          <c:order val="6"/>
          <c:tx>
            <c:strRef>
              <c:f>Auxiliar!$B$81</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Auxiliar!$D$81</c:f>
              <c:numCache>
                <c:formatCode>General</c:formatCode>
                <c:ptCount val="1"/>
                <c:pt idx="0">
                  <c:v>0</c:v>
                </c:pt>
              </c:numCache>
            </c:numRef>
          </c:val>
        </c:ser>
        <c:ser>
          <c:idx val="8"/>
          <c:order val="7"/>
          <c:tx>
            <c:strRef>
              <c:f>Auxiliar!$B$82</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Auxiliar!$D$82</c:f>
              <c:numCache>
                <c:formatCode>General</c:formatCode>
                <c:ptCount val="1"/>
                <c:pt idx="0">
                  <c:v>0</c:v>
                </c:pt>
              </c:numCache>
            </c:numRef>
          </c:val>
        </c:ser>
        <c:ser>
          <c:idx val="9"/>
          <c:order val="8"/>
          <c:tx>
            <c:strRef>
              <c:f>Auxiliar!$B$83</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Auxiliar!$D$83</c:f>
              <c:numCache>
                <c:formatCode>General</c:formatCode>
                <c:ptCount val="1"/>
                <c:pt idx="0">
                  <c:v>0</c:v>
                </c:pt>
              </c:numCache>
            </c:numRef>
          </c:val>
        </c:ser>
        <c:ser>
          <c:idx val="10"/>
          <c:order val="9"/>
          <c:tx>
            <c:strRef>
              <c:f>Auxiliar!$B$84</c:f>
              <c:strCache>
                <c:ptCount val="1"/>
                <c:pt idx="0">
                  <c:v>#REF!</c:v>
                </c:pt>
              </c:strCache>
            </c:strRef>
          </c:tx>
          <c:invertIfNegative val="0"/>
          <c:dLbls>
            <c:txPr>
              <a:bodyPr/>
              <a:lstStyle/>
              <a:p>
                <a:pPr>
                  <a:defRPr b="1"/>
                </a:pPr>
                <a:endParaRPr lang="pt-BR"/>
              </a:p>
            </c:txPr>
            <c:dLblPos val="inEnd"/>
            <c:showLegendKey val="0"/>
            <c:showVal val="1"/>
            <c:showCatName val="0"/>
            <c:showSerName val="0"/>
            <c:showPercent val="0"/>
            <c:showBubbleSize val="0"/>
            <c:showLeaderLines val="0"/>
          </c:dLbls>
          <c:val>
            <c:numRef>
              <c:f>Auxiliar!$D$84</c:f>
              <c:numCache>
                <c:formatCode>General</c:formatCode>
                <c:ptCount val="1"/>
                <c:pt idx="0">
                  <c:v>0</c:v>
                </c:pt>
              </c:numCache>
            </c:numRef>
          </c:val>
        </c:ser>
        <c:dLbls>
          <c:showLegendKey val="0"/>
          <c:showVal val="0"/>
          <c:showCatName val="0"/>
          <c:showSerName val="0"/>
          <c:showPercent val="0"/>
          <c:showBubbleSize val="0"/>
        </c:dLbls>
        <c:gapWidth val="150"/>
        <c:axId val="119089024"/>
        <c:axId val="119090560"/>
      </c:barChart>
      <c:catAx>
        <c:axId val="119089024"/>
        <c:scaling>
          <c:orientation val="minMax"/>
        </c:scaling>
        <c:delete val="0"/>
        <c:axPos val="b"/>
        <c:majorTickMark val="none"/>
        <c:minorTickMark val="none"/>
        <c:tickLblPos val="none"/>
        <c:crossAx val="119090560"/>
        <c:crosses val="autoZero"/>
        <c:auto val="1"/>
        <c:lblAlgn val="ctr"/>
        <c:lblOffset val="100"/>
        <c:noMultiLvlLbl val="0"/>
      </c:catAx>
      <c:valAx>
        <c:axId val="119090560"/>
        <c:scaling>
          <c:orientation val="minMax"/>
          <c:max val="10"/>
        </c:scaling>
        <c:delete val="0"/>
        <c:axPos val="l"/>
        <c:numFmt formatCode="#,##0" sourceLinked="0"/>
        <c:majorTickMark val="out"/>
        <c:minorTickMark val="none"/>
        <c:tickLblPos val="nextTo"/>
        <c:crossAx val="119089024"/>
        <c:crosses val="autoZero"/>
        <c:crossBetween val="between"/>
      </c:valAx>
      <c:spPr>
        <a:noFill/>
        <a:ln w="25400">
          <a:noFill/>
        </a:ln>
      </c:spPr>
    </c:plotArea>
    <c:legend>
      <c:legendPos val="b"/>
      <c:overlay val="0"/>
    </c:legend>
    <c:plotVisOnly val="1"/>
    <c:dispBlanksAs val="gap"/>
    <c:showDLblsOverMax val="0"/>
  </c:chart>
  <c:spPr>
    <a:ln>
      <a:solidFill>
        <a:schemeClr val="bg1">
          <a:lumMod val="50000"/>
        </a:schemeClr>
      </a:solidFill>
    </a:ln>
  </c:spPr>
  <c:printSettings>
    <c:headerFooter/>
    <c:pageMargins b="0.78740157499999996" l="0.511811024" r="0.511811024" t="0.78740157499999996" header="0.31496062000000002" footer="0.3149606200000000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Auxiliar!#REF!</c:f>
              <c:strCache>
                <c:ptCount val="1"/>
                <c:pt idx="0">
                  <c:v>#REF!</c:v>
                </c:pt>
              </c:strCache>
            </c:strRef>
          </c:tx>
          <c:invertIfNegative val="0"/>
          <c:cat>
            <c:multiLvlStrRef>
              <c:f>Auxiliar!#REF!</c:f>
            </c:multiLvlStrRef>
          </c:cat>
          <c:val>
            <c:numRef>
              <c:f>Auxiliar!#REF!</c:f>
              <c:numCache>
                <c:formatCode>General</c:formatCode>
                <c:ptCount val="1"/>
                <c:pt idx="0">
                  <c:v>1</c:v>
                </c:pt>
              </c:numCache>
            </c:numRef>
          </c:val>
        </c:ser>
        <c:ser>
          <c:idx val="1"/>
          <c:order val="1"/>
          <c:tx>
            <c:strRef>
              <c:f>Auxiliar!#REF!</c:f>
              <c:strCache>
                <c:ptCount val="1"/>
                <c:pt idx="0">
                  <c:v>#REF!</c:v>
                </c:pt>
              </c:strCache>
            </c:strRef>
          </c:tx>
          <c:invertIfNegative val="0"/>
          <c:cat>
            <c:multiLvlStrRef>
              <c:f>Auxiliar!#REF!</c:f>
            </c:multiLvlStrRef>
          </c:cat>
          <c:val>
            <c:numRef>
              <c:f>Auxiliar!#REF!</c:f>
              <c:numCache>
                <c:formatCode>General</c:formatCode>
                <c:ptCount val="1"/>
                <c:pt idx="0">
                  <c:v>1</c:v>
                </c:pt>
              </c:numCache>
            </c:numRef>
          </c:val>
        </c:ser>
        <c:dLbls>
          <c:showLegendKey val="0"/>
          <c:showVal val="0"/>
          <c:showCatName val="0"/>
          <c:showSerName val="0"/>
          <c:showPercent val="0"/>
          <c:showBubbleSize val="0"/>
        </c:dLbls>
        <c:gapWidth val="150"/>
        <c:overlap val="100"/>
        <c:axId val="119342976"/>
        <c:axId val="119344512"/>
      </c:barChart>
      <c:catAx>
        <c:axId val="119342976"/>
        <c:scaling>
          <c:orientation val="minMax"/>
        </c:scaling>
        <c:delete val="0"/>
        <c:axPos val="b"/>
        <c:numFmt formatCode="General" sourceLinked="1"/>
        <c:majorTickMark val="out"/>
        <c:minorTickMark val="none"/>
        <c:tickLblPos val="nextTo"/>
        <c:crossAx val="119344512"/>
        <c:crosses val="autoZero"/>
        <c:auto val="1"/>
        <c:lblAlgn val="ctr"/>
        <c:lblOffset val="100"/>
        <c:noMultiLvlLbl val="0"/>
      </c:catAx>
      <c:valAx>
        <c:axId val="119344512"/>
        <c:scaling>
          <c:orientation val="minMax"/>
        </c:scaling>
        <c:delete val="0"/>
        <c:axPos val="l"/>
        <c:majorGridlines/>
        <c:numFmt formatCode="General" sourceLinked="1"/>
        <c:majorTickMark val="out"/>
        <c:minorTickMark val="none"/>
        <c:tickLblPos val="nextTo"/>
        <c:crossAx val="119342976"/>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8.xml.rels><?xml version="1.0" encoding="UTF-8" standalone="yes"?>
<Relationships xmlns="http://schemas.openxmlformats.org/package/2006/relationships"><Relationship Id="rId13" Type="http://schemas.openxmlformats.org/officeDocument/2006/relationships/chart" Target="../charts/chart11.xml"/><Relationship Id="rId18" Type="http://schemas.openxmlformats.org/officeDocument/2006/relationships/chart" Target="../charts/chart16.xml"/><Relationship Id="rId26" Type="http://schemas.openxmlformats.org/officeDocument/2006/relationships/chart" Target="../charts/chart24.xml"/><Relationship Id="rId39" Type="http://schemas.openxmlformats.org/officeDocument/2006/relationships/chart" Target="../charts/chart37.xml"/><Relationship Id="rId21" Type="http://schemas.openxmlformats.org/officeDocument/2006/relationships/chart" Target="../charts/chart19.xml"/><Relationship Id="rId34" Type="http://schemas.openxmlformats.org/officeDocument/2006/relationships/chart" Target="../charts/chart32.xml"/><Relationship Id="rId42" Type="http://schemas.openxmlformats.org/officeDocument/2006/relationships/chart" Target="../charts/chart40.xml"/><Relationship Id="rId47" Type="http://schemas.openxmlformats.org/officeDocument/2006/relationships/chart" Target="../charts/chart45.xml"/><Relationship Id="rId50" Type="http://schemas.openxmlformats.org/officeDocument/2006/relationships/chart" Target="../charts/chart48.xml"/><Relationship Id="rId55" Type="http://schemas.openxmlformats.org/officeDocument/2006/relationships/chart" Target="../charts/chart53.xml"/><Relationship Id="rId63" Type="http://schemas.openxmlformats.org/officeDocument/2006/relationships/chart" Target="../charts/chart61.xml"/><Relationship Id="rId68" Type="http://schemas.openxmlformats.org/officeDocument/2006/relationships/chart" Target="../charts/chart66.xml"/><Relationship Id="rId76" Type="http://schemas.openxmlformats.org/officeDocument/2006/relationships/chart" Target="../charts/chart74.xml"/><Relationship Id="rId84" Type="http://schemas.openxmlformats.org/officeDocument/2006/relationships/chart" Target="../charts/chart82.xml"/><Relationship Id="rId89" Type="http://schemas.openxmlformats.org/officeDocument/2006/relationships/chart" Target="../charts/chart87.xml"/><Relationship Id="rId7" Type="http://schemas.openxmlformats.org/officeDocument/2006/relationships/chart" Target="../charts/chart5.xml"/><Relationship Id="rId71" Type="http://schemas.openxmlformats.org/officeDocument/2006/relationships/chart" Target="../charts/chart69.xml"/><Relationship Id="rId92" Type="http://schemas.openxmlformats.org/officeDocument/2006/relationships/chart" Target="../charts/chart90.xml"/><Relationship Id="rId2" Type="http://schemas.openxmlformats.org/officeDocument/2006/relationships/image" Target="../media/image7.png"/><Relationship Id="rId16" Type="http://schemas.openxmlformats.org/officeDocument/2006/relationships/chart" Target="../charts/chart14.xml"/><Relationship Id="rId29" Type="http://schemas.openxmlformats.org/officeDocument/2006/relationships/chart" Target="../charts/chart27.xml"/><Relationship Id="rId11" Type="http://schemas.openxmlformats.org/officeDocument/2006/relationships/chart" Target="../charts/chart9.xml"/><Relationship Id="rId24" Type="http://schemas.openxmlformats.org/officeDocument/2006/relationships/chart" Target="../charts/chart22.xml"/><Relationship Id="rId32" Type="http://schemas.openxmlformats.org/officeDocument/2006/relationships/chart" Target="../charts/chart30.xml"/><Relationship Id="rId37" Type="http://schemas.openxmlformats.org/officeDocument/2006/relationships/chart" Target="../charts/chart35.xml"/><Relationship Id="rId40" Type="http://schemas.openxmlformats.org/officeDocument/2006/relationships/chart" Target="../charts/chart38.xml"/><Relationship Id="rId45" Type="http://schemas.openxmlformats.org/officeDocument/2006/relationships/chart" Target="../charts/chart43.xml"/><Relationship Id="rId53" Type="http://schemas.openxmlformats.org/officeDocument/2006/relationships/chart" Target="../charts/chart51.xml"/><Relationship Id="rId58" Type="http://schemas.openxmlformats.org/officeDocument/2006/relationships/chart" Target="../charts/chart56.xml"/><Relationship Id="rId66" Type="http://schemas.openxmlformats.org/officeDocument/2006/relationships/chart" Target="../charts/chart64.xml"/><Relationship Id="rId74" Type="http://schemas.openxmlformats.org/officeDocument/2006/relationships/chart" Target="../charts/chart72.xml"/><Relationship Id="rId79" Type="http://schemas.openxmlformats.org/officeDocument/2006/relationships/chart" Target="../charts/chart77.xml"/><Relationship Id="rId87" Type="http://schemas.openxmlformats.org/officeDocument/2006/relationships/chart" Target="../charts/chart85.xml"/><Relationship Id="rId5" Type="http://schemas.openxmlformats.org/officeDocument/2006/relationships/chart" Target="../charts/chart3.xml"/><Relationship Id="rId61" Type="http://schemas.openxmlformats.org/officeDocument/2006/relationships/chart" Target="../charts/chart59.xml"/><Relationship Id="rId82" Type="http://schemas.openxmlformats.org/officeDocument/2006/relationships/chart" Target="../charts/chart80.xml"/><Relationship Id="rId90" Type="http://schemas.openxmlformats.org/officeDocument/2006/relationships/chart" Target="../charts/chart88.xml"/><Relationship Id="rId19" Type="http://schemas.openxmlformats.org/officeDocument/2006/relationships/chart" Target="../charts/chart17.xml"/><Relationship Id="rId14" Type="http://schemas.openxmlformats.org/officeDocument/2006/relationships/chart" Target="../charts/chart12.xml"/><Relationship Id="rId22" Type="http://schemas.openxmlformats.org/officeDocument/2006/relationships/chart" Target="../charts/chart20.xml"/><Relationship Id="rId27" Type="http://schemas.openxmlformats.org/officeDocument/2006/relationships/chart" Target="../charts/chart25.xml"/><Relationship Id="rId30" Type="http://schemas.openxmlformats.org/officeDocument/2006/relationships/chart" Target="../charts/chart28.xml"/><Relationship Id="rId35" Type="http://schemas.openxmlformats.org/officeDocument/2006/relationships/chart" Target="../charts/chart33.xml"/><Relationship Id="rId43" Type="http://schemas.openxmlformats.org/officeDocument/2006/relationships/chart" Target="../charts/chart41.xml"/><Relationship Id="rId48" Type="http://schemas.openxmlformats.org/officeDocument/2006/relationships/chart" Target="../charts/chart46.xml"/><Relationship Id="rId56" Type="http://schemas.openxmlformats.org/officeDocument/2006/relationships/chart" Target="../charts/chart54.xml"/><Relationship Id="rId64" Type="http://schemas.openxmlformats.org/officeDocument/2006/relationships/chart" Target="../charts/chart62.xml"/><Relationship Id="rId69" Type="http://schemas.openxmlformats.org/officeDocument/2006/relationships/chart" Target="../charts/chart67.xml"/><Relationship Id="rId77" Type="http://schemas.openxmlformats.org/officeDocument/2006/relationships/chart" Target="../charts/chart75.xml"/><Relationship Id="rId8" Type="http://schemas.openxmlformats.org/officeDocument/2006/relationships/chart" Target="../charts/chart6.xml"/><Relationship Id="rId51" Type="http://schemas.openxmlformats.org/officeDocument/2006/relationships/chart" Target="../charts/chart49.xml"/><Relationship Id="rId72" Type="http://schemas.openxmlformats.org/officeDocument/2006/relationships/chart" Target="../charts/chart70.xml"/><Relationship Id="rId80" Type="http://schemas.openxmlformats.org/officeDocument/2006/relationships/chart" Target="../charts/chart78.xml"/><Relationship Id="rId85" Type="http://schemas.openxmlformats.org/officeDocument/2006/relationships/chart" Target="../charts/chart83.xml"/><Relationship Id="rId3" Type="http://schemas.openxmlformats.org/officeDocument/2006/relationships/chart" Target="../charts/chart1.xml"/><Relationship Id="rId12" Type="http://schemas.openxmlformats.org/officeDocument/2006/relationships/chart" Target="../charts/chart10.xml"/><Relationship Id="rId17" Type="http://schemas.openxmlformats.org/officeDocument/2006/relationships/chart" Target="../charts/chart15.xml"/><Relationship Id="rId25" Type="http://schemas.openxmlformats.org/officeDocument/2006/relationships/chart" Target="../charts/chart23.xml"/><Relationship Id="rId33" Type="http://schemas.openxmlformats.org/officeDocument/2006/relationships/chart" Target="../charts/chart31.xml"/><Relationship Id="rId38" Type="http://schemas.openxmlformats.org/officeDocument/2006/relationships/chart" Target="../charts/chart36.xml"/><Relationship Id="rId46" Type="http://schemas.openxmlformats.org/officeDocument/2006/relationships/chart" Target="../charts/chart44.xml"/><Relationship Id="rId59" Type="http://schemas.openxmlformats.org/officeDocument/2006/relationships/chart" Target="../charts/chart57.xml"/><Relationship Id="rId67" Type="http://schemas.openxmlformats.org/officeDocument/2006/relationships/chart" Target="../charts/chart65.xml"/><Relationship Id="rId20" Type="http://schemas.openxmlformats.org/officeDocument/2006/relationships/chart" Target="../charts/chart18.xml"/><Relationship Id="rId41" Type="http://schemas.openxmlformats.org/officeDocument/2006/relationships/chart" Target="../charts/chart39.xml"/><Relationship Id="rId54" Type="http://schemas.openxmlformats.org/officeDocument/2006/relationships/chart" Target="../charts/chart52.xml"/><Relationship Id="rId62" Type="http://schemas.openxmlformats.org/officeDocument/2006/relationships/chart" Target="../charts/chart60.xml"/><Relationship Id="rId70" Type="http://schemas.openxmlformats.org/officeDocument/2006/relationships/chart" Target="../charts/chart68.xml"/><Relationship Id="rId75" Type="http://schemas.openxmlformats.org/officeDocument/2006/relationships/chart" Target="../charts/chart73.xml"/><Relationship Id="rId83" Type="http://schemas.openxmlformats.org/officeDocument/2006/relationships/chart" Target="../charts/chart81.xml"/><Relationship Id="rId88" Type="http://schemas.openxmlformats.org/officeDocument/2006/relationships/chart" Target="../charts/chart86.xml"/><Relationship Id="rId91" Type="http://schemas.openxmlformats.org/officeDocument/2006/relationships/chart" Target="../charts/chart89.xml"/><Relationship Id="rId1" Type="http://schemas.openxmlformats.org/officeDocument/2006/relationships/image" Target="../media/image5.png"/><Relationship Id="rId6" Type="http://schemas.openxmlformats.org/officeDocument/2006/relationships/chart" Target="../charts/chart4.xml"/><Relationship Id="rId15" Type="http://schemas.openxmlformats.org/officeDocument/2006/relationships/chart" Target="../charts/chart13.xml"/><Relationship Id="rId23" Type="http://schemas.openxmlformats.org/officeDocument/2006/relationships/chart" Target="../charts/chart21.xml"/><Relationship Id="rId28" Type="http://schemas.openxmlformats.org/officeDocument/2006/relationships/chart" Target="../charts/chart26.xml"/><Relationship Id="rId36" Type="http://schemas.openxmlformats.org/officeDocument/2006/relationships/chart" Target="../charts/chart34.xml"/><Relationship Id="rId49" Type="http://schemas.openxmlformats.org/officeDocument/2006/relationships/chart" Target="../charts/chart47.xml"/><Relationship Id="rId57" Type="http://schemas.openxmlformats.org/officeDocument/2006/relationships/chart" Target="../charts/chart55.xml"/><Relationship Id="rId10" Type="http://schemas.openxmlformats.org/officeDocument/2006/relationships/chart" Target="../charts/chart8.xml"/><Relationship Id="rId31" Type="http://schemas.openxmlformats.org/officeDocument/2006/relationships/chart" Target="../charts/chart29.xml"/><Relationship Id="rId44" Type="http://schemas.openxmlformats.org/officeDocument/2006/relationships/chart" Target="../charts/chart42.xml"/><Relationship Id="rId52" Type="http://schemas.openxmlformats.org/officeDocument/2006/relationships/chart" Target="../charts/chart50.xml"/><Relationship Id="rId60" Type="http://schemas.openxmlformats.org/officeDocument/2006/relationships/chart" Target="../charts/chart58.xml"/><Relationship Id="rId65" Type="http://schemas.openxmlformats.org/officeDocument/2006/relationships/chart" Target="../charts/chart63.xml"/><Relationship Id="rId73" Type="http://schemas.openxmlformats.org/officeDocument/2006/relationships/chart" Target="../charts/chart71.xml"/><Relationship Id="rId78" Type="http://schemas.openxmlformats.org/officeDocument/2006/relationships/chart" Target="../charts/chart76.xml"/><Relationship Id="rId81" Type="http://schemas.openxmlformats.org/officeDocument/2006/relationships/chart" Target="../charts/chart79.xml"/><Relationship Id="rId86" Type="http://schemas.openxmlformats.org/officeDocument/2006/relationships/chart" Target="../charts/chart84.xml"/><Relationship Id="rId4" Type="http://schemas.openxmlformats.org/officeDocument/2006/relationships/chart" Target="../charts/chart2.xml"/><Relationship Id="rId9" Type="http://schemas.openxmlformats.org/officeDocument/2006/relationships/chart" Target="../charts/chart7.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92.xml"/><Relationship Id="rId2" Type="http://schemas.openxmlformats.org/officeDocument/2006/relationships/chart" Target="../charts/chart91.xml"/><Relationship Id="rId1" Type="http://schemas.openxmlformats.org/officeDocument/2006/relationships/image" Target="../media/image5.png"/><Relationship Id="rId6" Type="http://schemas.openxmlformats.org/officeDocument/2006/relationships/chart" Target="../charts/chart94.xml"/><Relationship Id="rId5" Type="http://schemas.openxmlformats.org/officeDocument/2006/relationships/chart" Target="../charts/chart93.xml"/><Relationship Id="rId4" Type="http://schemas.openxmlformats.org/officeDocument/2006/relationships/image" Target="../media/image7.png"/></Relationships>
</file>

<file path=xl/drawings/_rels/drawing2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png"/></Relationships>
</file>

<file path=xl/drawings/_rels/drawing22.xml.rels><?xml version="1.0" encoding="UTF-8" standalone="yes"?>
<Relationships xmlns="http://schemas.openxmlformats.org/package/2006/relationships"><Relationship Id="rId1" Type="http://schemas.openxmlformats.org/officeDocument/2006/relationships/chart" Target="../charts/chart95.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364435</xdr:colOff>
      <xdr:row>40</xdr:row>
      <xdr:rowOff>12700</xdr:rowOff>
    </xdr:to>
    <xdr:pic>
      <xdr:nvPicPr>
        <xdr:cNvPr id="2" name="Picture 4" descr="fundo_negocios.jpg"/>
        <xdr:cNvPicPr>
          <a:picLocks noChangeAspect="1"/>
        </xdr:cNvPicPr>
      </xdr:nvPicPr>
      <xdr:blipFill>
        <a:blip xmlns:r="http://schemas.openxmlformats.org/officeDocument/2006/relationships" r:embed="rId1"/>
        <a:srcRect/>
        <a:stretch>
          <a:fillRect/>
        </a:stretch>
      </xdr:blipFill>
      <xdr:spPr bwMode="auto">
        <a:xfrm>
          <a:off x="0" y="0"/>
          <a:ext cx="11396870" cy="6638787"/>
        </a:xfrm>
        <a:prstGeom prst="rect">
          <a:avLst/>
        </a:prstGeom>
        <a:noFill/>
        <a:ln w="9525">
          <a:noFill/>
          <a:miter lim="800000"/>
          <a:headEnd/>
          <a:tailEnd/>
        </a:ln>
      </xdr:spPr>
    </xdr:pic>
    <xdr:clientData/>
  </xdr:twoCellAnchor>
  <xdr:twoCellAnchor>
    <xdr:from>
      <xdr:col>5</xdr:col>
      <xdr:colOff>507862</xdr:colOff>
      <xdr:row>10</xdr:row>
      <xdr:rowOff>151158</xdr:rowOff>
    </xdr:from>
    <xdr:to>
      <xdr:col>14</xdr:col>
      <xdr:colOff>469762</xdr:colOff>
      <xdr:row>17</xdr:row>
      <xdr:rowOff>141633</xdr:rowOff>
    </xdr:to>
    <xdr:sp macro="" textlink="">
      <xdr:nvSpPr>
        <xdr:cNvPr id="4" name="Title 1"/>
        <xdr:cNvSpPr>
          <a:spLocks noGrp="1"/>
        </xdr:cNvSpPr>
      </xdr:nvSpPr>
      <xdr:spPr>
        <a:xfrm>
          <a:off x="3563800" y="1738658"/>
          <a:ext cx="5462587" cy="1101725"/>
        </a:xfrm>
        <a:prstGeom prst="rect">
          <a:avLst/>
        </a:prstGeom>
        <a:noFill/>
        <a:ln w="9525">
          <a:noFill/>
          <a:round/>
          <a:headEnd/>
          <a:tailEnd/>
        </a:ln>
      </xdr:spPr>
      <xdr:txBody>
        <a:bodyPr vert="horz" wrap="square" lIns="90000" tIns="45000" rIns="90000" bIns="45000" rtlCol="0" anchor="ctr" anchorCtr="0">
          <a:noAutofit/>
        </a:bodyPr>
        <a:lstStyle>
          <a:lvl1pPr algn="l" defTabSz="457200" rtl="0" eaLnBrk="0" fontAlgn="base" hangingPunct="0">
            <a:lnSpc>
              <a:spcPct val="100000"/>
            </a:lnSpc>
            <a:spcBef>
              <a:spcPct val="0"/>
            </a:spcBef>
            <a:spcAft>
              <a:spcPct val="0"/>
            </a:spcAft>
            <a:buClr>
              <a:srgbClr val="000000"/>
            </a:buClr>
            <a:buSzPct val="100000"/>
            <a:buFont typeface="Times New Roman" pitchFamily="30" charset="0"/>
            <a:defRPr lang="pt-BR" sz="2000" b="1" kern="1200" dirty="0" smtClean="0">
              <a:solidFill>
                <a:schemeClr val="bg1"/>
              </a:solidFill>
              <a:latin typeface="Arial" charset="0"/>
              <a:ea typeface="MS Gothic" charset="-128"/>
              <a:cs typeface="+mn-cs"/>
            </a:defRPr>
          </a:lvl1pPr>
          <a:lvl2pPr algn="l" defTabSz="457200" rtl="0" eaLnBrk="0" fontAlgn="base" hangingPunct="0">
            <a:lnSpc>
              <a:spcPct val="102000"/>
            </a:lnSpc>
            <a:spcBef>
              <a:spcPct val="0"/>
            </a:spcBef>
            <a:spcAft>
              <a:spcPct val="0"/>
            </a:spcAft>
            <a:buClr>
              <a:srgbClr val="000000"/>
            </a:buClr>
            <a:buSzPct val="100000"/>
            <a:buFont typeface="Times New Roman" pitchFamily="30" charset="0"/>
            <a:defRPr>
              <a:solidFill>
                <a:srgbClr val="D74720"/>
              </a:solidFill>
              <a:latin typeface="Calibri" pitchFamily="-106" charset="0"/>
              <a:ea typeface="MS Gothic" charset="0"/>
              <a:cs typeface="MS Gothic" charset="0"/>
            </a:defRPr>
          </a:lvl2pPr>
          <a:lvl3pPr algn="l" defTabSz="457200" rtl="0" eaLnBrk="0" fontAlgn="base" hangingPunct="0">
            <a:lnSpc>
              <a:spcPct val="102000"/>
            </a:lnSpc>
            <a:spcBef>
              <a:spcPct val="0"/>
            </a:spcBef>
            <a:spcAft>
              <a:spcPct val="0"/>
            </a:spcAft>
            <a:buClr>
              <a:srgbClr val="000000"/>
            </a:buClr>
            <a:buSzPct val="100000"/>
            <a:buFont typeface="Times New Roman" pitchFamily="30" charset="0"/>
            <a:defRPr>
              <a:solidFill>
                <a:srgbClr val="D74720"/>
              </a:solidFill>
              <a:latin typeface="Calibri" pitchFamily="-106" charset="0"/>
              <a:ea typeface="MS Gothic" charset="0"/>
              <a:cs typeface="MS Gothic" charset="0"/>
            </a:defRPr>
          </a:lvl3pPr>
          <a:lvl4pPr algn="l" defTabSz="457200" rtl="0" eaLnBrk="0" fontAlgn="base" hangingPunct="0">
            <a:lnSpc>
              <a:spcPct val="102000"/>
            </a:lnSpc>
            <a:spcBef>
              <a:spcPct val="0"/>
            </a:spcBef>
            <a:spcAft>
              <a:spcPct val="0"/>
            </a:spcAft>
            <a:buClr>
              <a:srgbClr val="000000"/>
            </a:buClr>
            <a:buSzPct val="100000"/>
            <a:buFont typeface="Times New Roman" pitchFamily="30" charset="0"/>
            <a:defRPr>
              <a:solidFill>
                <a:srgbClr val="D74720"/>
              </a:solidFill>
              <a:latin typeface="Calibri" pitchFamily="-106" charset="0"/>
              <a:ea typeface="MS Gothic" charset="0"/>
              <a:cs typeface="MS Gothic" charset="0"/>
            </a:defRPr>
          </a:lvl4pPr>
          <a:lvl5pPr algn="l" defTabSz="457200" rtl="0" eaLnBrk="0" fontAlgn="base" hangingPunct="0">
            <a:lnSpc>
              <a:spcPct val="102000"/>
            </a:lnSpc>
            <a:spcBef>
              <a:spcPct val="0"/>
            </a:spcBef>
            <a:spcAft>
              <a:spcPct val="0"/>
            </a:spcAft>
            <a:buClr>
              <a:srgbClr val="000000"/>
            </a:buClr>
            <a:buSzPct val="100000"/>
            <a:buFont typeface="Times New Roman" pitchFamily="30" charset="0"/>
            <a:defRPr>
              <a:solidFill>
                <a:srgbClr val="D74720"/>
              </a:solidFill>
              <a:latin typeface="Calibri" pitchFamily="-106" charset="0"/>
              <a:ea typeface="MS Gothic" charset="0"/>
              <a:cs typeface="MS Gothic" charset="0"/>
            </a:defRPr>
          </a:lvl5pPr>
          <a:lvl6pPr marL="2514600" indent="-228600" algn="l" defTabSz="457200" rtl="0" fontAlgn="base">
            <a:lnSpc>
              <a:spcPct val="102000"/>
            </a:lnSpc>
            <a:spcBef>
              <a:spcPct val="0"/>
            </a:spcBef>
            <a:spcAft>
              <a:spcPct val="0"/>
            </a:spcAft>
            <a:buClr>
              <a:srgbClr val="000000"/>
            </a:buClr>
            <a:buSzPct val="100000"/>
            <a:buFont typeface="Times New Roman" pitchFamily="-106" charset="0"/>
            <a:defRPr>
              <a:solidFill>
                <a:srgbClr val="D74720"/>
              </a:solidFill>
              <a:latin typeface="Calibri" pitchFamily="-106" charset="0"/>
              <a:ea typeface="MS Gothic" charset="0"/>
              <a:cs typeface="MS Gothic" charset="0"/>
            </a:defRPr>
          </a:lvl6pPr>
          <a:lvl7pPr marL="2971800" indent="-228600" algn="l" defTabSz="457200" rtl="0" fontAlgn="base">
            <a:lnSpc>
              <a:spcPct val="102000"/>
            </a:lnSpc>
            <a:spcBef>
              <a:spcPct val="0"/>
            </a:spcBef>
            <a:spcAft>
              <a:spcPct val="0"/>
            </a:spcAft>
            <a:buClr>
              <a:srgbClr val="000000"/>
            </a:buClr>
            <a:buSzPct val="100000"/>
            <a:buFont typeface="Times New Roman" pitchFamily="-106" charset="0"/>
            <a:defRPr>
              <a:solidFill>
                <a:srgbClr val="D74720"/>
              </a:solidFill>
              <a:latin typeface="Calibri" pitchFamily="-106" charset="0"/>
              <a:ea typeface="MS Gothic" charset="0"/>
              <a:cs typeface="MS Gothic" charset="0"/>
            </a:defRPr>
          </a:lvl7pPr>
          <a:lvl8pPr marL="3429000" indent="-228600" algn="l" defTabSz="457200" rtl="0" fontAlgn="base">
            <a:lnSpc>
              <a:spcPct val="102000"/>
            </a:lnSpc>
            <a:spcBef>
              <a:spcPct val="0"/>
            </a:spcBef>
            <a:spcAft>
              <a:spcPct val="0"/>
            </a:spcAft>
            <a:buClr>
              <a:srgbClr val="000000"/>
            </a:buClr>
            <a:buSzPct val="100000"/>
            <a:buFont typeface="Times New Roman" pitchFamily="-106" charset="0"/>
            <a:defRPr>
              <a:solidFill>
                <a:srgbClr val="D74720"/>
              </a:solidFill>
              <a:latin typeface="Calibri" pitchFamily="-106" charset="0"/>
              <a:ea typeface="MS Gothic" charset="0"/>
              <a:cs typeface="MS Gothic" charset="0"/>
            </a:defRPr>
          </a:lvl8pPr>
          <a:lvl9pPr marL="3886200" indent="-228600" algn="l" defTabSz="457200" rtl="0" fontAlgn="base">
            <a:lnSpc>
              <a:spcPct val="102000"/>
            </a:lnSpc>
            <a:spcBef>
              <a:spcPct val="0"/>
            </a:spcBef>
            <a:spcAft>
              <a:spcPct val="0"/>
            </a:spcAft>
            <a:buClr>
              <a:srgbClr val="000000"/>
            </a:buClr>
            <a:buSzPct val="100000"/>
            <a:buFont typeface="Times New Roman" pitchFamily="-106" charset="0"/>
            <a:defRPr>
              <a:solidFill>
                <a:srgbClr val="D74720"/>
              </a:solidFill>
              <a:latin typeface="Calibri" pitchFamily="-106" charset="0"/>
              <a:ea typeface="MS Gothic" charset="0"/>
              <a:cs typeface="MS Gothic" charset="0"/>
            </a:defRPr>
          </a:lvl9pPr>
        </a:lstStyle>
        <a:p>
          <a:pPr algn="ctr"/>
          <a:r>
            <a:rPr lang="pt-BR" sz="2800" b="1" kern="1200" dirty="0" smtClean="0">
              <a:solidFill>
                <a:schemeClr val="bg1"/>
              </a:solidFill>
              <a:effectLst/>
              <a:latin typeface="Arial" charset="0"/>
              <a:ea typeface="MS Gothic" charset="-128"/>
              <a:cs typeface="+mn-cs"/>
            </a:rPr>
            <a:t>REQUISITOS FMS</a:t>
          </a:r>
          <a:endParaRPr lang="pt-BR" sz="2800" b="1">
            <a:effectLst/>
          </a:endParaRPr>
        </a:p>
      </xdr:txBody>
    </xdr:sp>
    <xdr:clientData/>
  </xdr:twoCellAnchor>
  <xdr:twoCellAnchor editAs="oneCell">
    <xdr:from>
      <xdr:col>1</xdr:col>
      <xdr:colOff>568604</xdr:colOff>
      <xdr:row>7</xdr:row>
      <xdr:rowOff>115956</xdr:rowOff>
    </xdr:from>
    <xdr:to>
      <xdr:col>4</xdr:col>
      <xdr:colOff>602973</xdr:colOff>
      <xdr:row>17</xdr:row>
      <xdr:rowOff>121339</xdr:rowOff>
    </xdr:to>
    <xdr:pic>
      <xdr:nvPicPr>
        <xdr:cNvPr id="6" name="Imagem 5" descr="https://upload.wikimedia.org/wikipedia/pt/9/91/Logotipo_da_Oi.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81517" y="1275521"/>
          <a:ext cx="1873108" cy="16619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9524</xdr:colOff>
      <xdr:row>0</xdr:row>
      <xdr:rowOff>0</xdr:rowOff>
    </xdr:from>
    <xdr:to>
      <xdr:col>15</xdr:col>
      <xdr:colOff>364433</xdr:colOff>
      <xdr:row>41</xdr:row>
      <xdr:rowOff>107674</xdr:rowOff>
    </xdr:to>
    <xdr:grpSp>
      <xdr:nvGrpSpPr>
        <xdr:cNvPr id="3" name="Grupo 2"/>
        <xdr:cNvGrpSpPr/>
      </xdr:nvGrpSpPr>
      <xdr:grpSpPr>
        <a:xfrm>
          <a:off x="9524" y="0"/>
          <a:ext cx="9498909" cy="6746599"/>
          <a:chOff x="9525" y="0"/>
          <a:chExt cx="8818908" cy="6447183"/>
        </a:xfrm>
      </xdr:grpSpPr>
      <xdr:pic>
        <xdr:nvPicPr>
          <xdr:cNvPr id="44157" name="Picture 4" descr="fundo_negocios.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0"/>
            <a:ext cx="8818908" cy="64471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4158" name="Picture 4" descr="logo_11.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r="13863" b="16644"/>
          <a:stretch>
            <a:fillRect/>
          </a:stretch>
        </xdr:blipFill>
        <xdr:spPr bwMode="auto">
          <a:xfrm>
            <a:off x="3245540" y="1041538"/>
            <a:ext cx="5573368" cy="5396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467966</xdr:colOff>
      <xdr:row>18</xdr:row>
      <xdr:rowOff>75371</xdr:rowOff>
    </xdr:from>
    <xdr:to>
      <xdr:col>15</xdr:col>
      <xdr:colOff>347869</xdr:colOff>
      <xdr:row>41</xdr:row>
      <xdr:rowOff>99391</xdr:rowOff>
    </xdr:to>
    <xdr:sp macro="" textlink="">
      <xdr:nvSpPr>
        <xdr:cNvPr id="11" name="CaixaDeTexto 10"/>
        <xdr:cNvSpPr txBox="1"/>
      </xdr:nvSpPr>
      <xdr:spPr>
        <a:xfrm>
          <a:off x="4758357" y="3057110"/>
          <a:ext cx="4783208" cy="3834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u="none" baseline="0"/>
            <a:t>- Este documento é de uso interno da Oi e não deve ser divulgado para entidades externas.</a:t>
          </a:r>
        </a:p>
        <a:p>
          <a:r>
            <a:rPr lang="pt-BR" sz="1200" b="1" u="none" baseline="0"/>
            <a:t>- Devem ser preenchidas apenas células que se encontram em verde. </a:t>
          </a:r>
        </a:p>
        <a:p>
          <a:r>
            <a:rPr lang="pt-BR" sz="1200" b="1" u="none" baseline="0"/>
            <a:t>- Os somatórios dos pesos dos itens deve ser sempre igual a 100% da seção equivalente.</a:t>
          </a:r>
        </a:p>
      </xdr:txBody>
    </xdr:sp>
    <xdr:clientData/>
  </xdr:twoCellAnchor>
  <xdr:twoCellAnchor>
    <xdr:from>
      <xdr:col>0</xdr:col>
      <xdr:colOff>190500</xdr:colOff>
      <xdr:row>1</xdr:row>
      <xdr:rowOff>152400</xdr:rowOff>
    </xdr:from>
    <xdr:to>
      <xdr:col>7</xdr:col>
      <xdr:colOff>104775</xdr:colOff>
      <xdr:row>8</xdr:row>
      <xdr:rowOff>0</xdr:rowOff>
    </xdr:to>
    <xdr:sp macro="" textlink="">
      <xdr:nvSpPr>
        <xdr:cNvPr id="7" name="CaixaDeTexto 6"/>
        <xdr:cNvSpPr txBox="1"/>
      </xdr:nvSpPr>
      <xdr:spPr>
        <a:xfrm>
          <a:off x="190500" y="314325"/>
          <a:ext cx="4181475" cy="981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3200" b="0">
              <a:solidFill>
                <a:schemeClr val="bg1"/>
              </a:solidFill>
            </a:rPr>
            <a:t>ORIENTAÇÕES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781050</xdr:colOff>
      <xdr:row>0</xdr:row>
      <xdr:rowOff>142875</xdr:rowOff>
    </xdr:from>
    <xdr:to>
      <xdr:col>13</xdr:col>
      <xdr:colOff>2419350</xdr:colOff>
      <xdr:row>2</xdr:row>
      <xdr:rowOff>133350</xdr:rowOff>
    </xdr:to>
    <xdr:sp macro="[0]!Exp_Req" textlink="">
      <xdr:nvSpPr>
        <xdr:cNvPr id="3" name="Retângulo de cantos arredondados 2"/>
        <xdr:cNvSpPr/>
      </xdr:nvSpPr>
      <xdr:spPr>
        <a:xfrm>
          <a:off x="10163175" y="142875"/>
          <a:ext cx="1638300" cy="361950"/>
        </a:xfrm>
        <a:prstGeom prst="round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200" b="1"/>
            <a:t>Exportar </a:t>
          </a:r>
          <a:r>
            <a:rPr lang="pt-BR" sz="1200" b="1" i="0" baseline="0"/>
            <a:t>Requisitos</a:t>
          </a:r>
        </a:p>
      </xdr:txBody>
    </xdr:sp>
    <xdr:clientData/>
  </xdr:twoCellAnchor>
  <xdr:twoCellAnchor editAs="oneCell">
    <xdr:from>
      <xdr:col>0</xdr:col>
      <xdr:colOff>152400</xdr:colOff>
      <xdr:row>0</xdr:row>
      <xdr:rowOff>123543</xdr:rowOff>
    </xdr:from>
    <xdr:to>
      <xdr:col>1</xdr:col>
      <xdr:colOff>15037</xdr:colOff>
      <xdr:row>3</xdr:row>
      <xdr:rowOff>166480</xdr:rowOff>
    </xdr:to>
    <xdr:pic>
      <xdr:nvPicPr>
        <xdr:cNvPr id="4" name="Imagem 3" descr="https://upload.wikimedia.org/wikipedia/pt/9/91/Logotipo_da_Oi.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23543"/>
          <a:ext cx="681787" cy="604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382543</xdr:colOff>
      <xdr:row>0</xdr:row>
      <xdr:rowOff>0</xdr:rowOff>
    </xdr:from>
    <xdr:to>
      <xdr:col>13</xdr:col>
      <xdr:colOff>158704</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3"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4"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5"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66675</xdr:colOff>
      <xdr:row>0</xdr:row>
      <xdr:rowOff>133350</xdr:rowOff>
    </xdr:from>
    <xdr:to>
      <xdr:col>0</xdr:col>
      <xdr:colOff>704850</xdr:colOff>
      <xdr:row>3</xdr:row>
      <xdr:rowOff>161925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33350"/>
          <a:ext cx="63817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781050</xdr:colOff>
      <xdr:row>0</xdr:row>
      <xdr:rowOff>142875</xdr:rowOff>
    </xdr:from>
    <xdr:to>
      <xdr:col>9</xdr:col>
      <xdr:colOff>2419350</xdr:colOff>
      <xdr:row>2</xdr:row>
      <xdr:rowOff>133350</xdr:rowOff>
    </xdr:to>
    <xdr:sp macro="[0]!Exp_Req" textlink="">
      <xdr:nvSpPr>
        <xdr:cNvPr id="5" name="Retângulo de cantos arredondados 4"/>
        <xdr:cNvSpPr/>
      </xdr:nvSpPr>
      <xdr:spPr>
        <a:xfrm>
          <a:off x="11725275" y="142875"/>
          <a:ext cx="1638300" cy="361950"/>
        </a:xfrm>
        <a:prstGeom prst="round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200" b="1"/>
            <a:t>Exportar </a:t>
          </a:r>
          <a:r>
            <a:rPr lang="pt-BR" sz="1200" b="1" i="0" baseline="0"/>
            <a:t>Requisitos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382543</xdr:colOff>
      <xdr:row>0</xdr:row>
      <xdr:rowOff>0</xdr:rowOff>
    </xdr:from>
    <xdr:to>
      <xdr:col>13</xdr:col>
      <xdr:colOff>158704</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3"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4"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5"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6"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0</xdr:row>
      <xdr:rowOff>133350</xdr:rowOff>
    </xdr:from>
    <xdr:to>
      <xdr:col>0</xdr:col>
      <xdr:colOff>704850</xdr:colOff>
      <xdr:row>3</xdr:row>
      <xdr:rowOff>161925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33350"/>
          <a:ext cx="63817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781050</xdr:colOff>
      <xdr:row>0</xdr:row>
      <xdr:rowOff>142875</xdr:rowOff>
    </xdr:from>
    <xdr:to>
      <xdr:col>9</xdr:col>
      <xdr:colOff>2419350</xdr:colOff>
      <xdr:row>2</xdr:row>
      <xdr:rowOff>133350</xdr:rowOff>
    </xdr:to>
    <xdr:sp macro="[0]!Exp_Req" textlink="">
      <xdr:nvSpPr>
        <xdr:cNvPr id="5" name="Retângulo de cantos arredondados 4"/>
        <xdr:cNvSpPr/>
      </xdr:nvSpPr>
      <xdr:spPr>
        <a:xfrm>
          <a:off x="11725275" y="142875"/>
          <a:ext cx="1638300" cy="361950"/>
        </a:xfrm>
        <a:prstGeom prst="round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200" b="1"/>
            <a:t>Exportar </a:t>
          </a:r>
          <a:r>
            <a:rPr lang="pt-BR" sz="1200" b="1" i="0" baseline="0"/>
            <a:t>Requisitos</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382543</xdr:colOff>
      <xdr:row>0</xdr:row>
      <xdr:rowOff>0</xdr:rowOff>
    </xdr:from>
    <xdr:to>
      <xdr:col>13</xdr:col>
      <xdr:colOff>158704</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3"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4"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5"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6"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7"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133350</xdr:rowOff>
    </xdr:from>
    <xdr:to>
      <xdr:col>0</xdr:col>
      <xdr:colOff>704850</xdr:colOff>
      <xdr:row>3</xdr:row>
      <xdr:rowOff>161925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33350"/>
          <a:ext cx="63817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781050</xdr:colOff>
      <xdr:row>0</xdr:row>
      <xdr:rowOff>142875</xdr:rowOff>
    </xdr:from>
    <xdr:to>
      <xdr:col>9</xdr:col>
      <xdr:colOff>2419350</xdr:colOff>
      <xdr:row>2</xdr:row>
      <xdr:rowOff>133350</xdr:rowOff>
    </xdr:to>
    <xdr:sp macro="[0]!Exp_Req" textlink="">
      <xdr:nvSpPr>
        <xdr:cNvPr id="5" name="Retângulo de cantos arredondados 4"/>
        <xdr:cNvSpPr/>
      </xdr:nvSpPr>
      <xdr:spPr>
        <a:xfrm>
          <a:off x="11725275" y="142875"/>
          <a:ext cx="1638300" cy="361950"/>
        </a:xfrm>
        <a:prstGeom prst="round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200" b="1"/>
            <a:t>Exportar </a:t>
          </a:r>
          <a:r>
            <a:rPr lang="pt-BR" sz="1200" b="1" i="0" baseline="0"/>
            <a:t>Requisitos</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382543</xdr:colOff>
      <xdr:row>0</xdr:row>
      <xdr:rowOff>0</xdr:rowOff>
    </xdr:from>
    <xdr:to>
      <xdr:col>13</xdr:col>
      <xdr:colOff>158704</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3"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4"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5"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6"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7"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8"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133350</xdr:rowOff>
    </xdr:from>
    <xdr:to>
      <xdr:col>0</xdr:col>
      <xdr:colOff>704850</xdr:colOff>
      <xdr:row>3</xdr:row>
      <xdr:rowOff>161925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33350"/>
          <a:ext cx="63817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781050</xdr:colOff>
      <xdr:row>0</xdr:row>
      <xdr:rowOff>142875</xdr:rowOff>
    </xdr:from>
    <xdr:to>
      <xdr:col>9</xdr:col>
      <xdr:colOff>2419350</xdr:colOff>
      <xdr:row>2</xdr:row>
      <xdr:rowOff>133350</xdr:rowOff>
    </xdr:to>
    <xdr:sp macro="[0]!Exp_Req" textlink="">
      <xdr:nvSpPr>
        <xdr:cNvPr id="5" name="Retângulo de cantos arredondados 4"/>
        <xdr:cNvSpPr/>
      </xdr:nvSpPr>
      <xdr:spPr>
        <a:xfrm>
          <a:off x="11725275" y="142875"/>
          <a:ext cx="1638300" cy="361950"/>
        </a:xfrm>
        <a:prstGeom prst="round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200" b="1"/>
            <a:t>Exportar </a:t>
          </a:r>
          <a:r>
            <a:rPr lang="pt-BR" sz="1200" b="1" i="0" baseline="0"/>
            <a:t>Requisitos</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382543</xdr:colOff>
      <xdr:row>0</xdr:row>
      <xdr:rowOff>0</xdr:rowOff>
    </xdr:from>
    <xdr:to>
      <xdr:col>13</xdr:col>
      <xdr:colOff>158704</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3"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4"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5"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6"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7"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8"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9"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133350</xdr:rowOff>
    </xdr:from>
    <xdr:to>
      <xdr:col>0</xdr:col>
      <xdr:colOff>704850</xdr:colOff>
      <xdr:row>3</xdr:row>
      <xdr:rowOff>161925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33350"/>
          <a:ext cx="63817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781050</xdr:colOff>
      <xdr:row>0</xdr:row>
      <xdr:rowOff>142875</xdr:rowOff>
    </xdr:from>
    <xdr:to>
      <xdr:col>9</xdr:col>
      <xdr:colOff>2419350</xdr:colOff>
      <xdr:row>2</xdr:row>
      <xdr:rowOff>133350</xdr:rowOff>
    </xdr:to>
    <xdr:sp macro="[0]!Exp_Req" textlink="">
      <xdr:nvSpPr>
        <xdr:cNvPr id="5" name="Retângulo de cantos arredondados 4"/>
        <xdr:cNvSpPr/>
      </xdr:nvSpPr>
      <xdr:spPr>
        <a:xfrm>
          <a:off x="11725275" y="142875"/>
          <a:ext cx="1638300" cy="361950"/>
        </a:xfrm>
        <a:prstGeom prst="round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200" b="1"/>
            <a:t>Exportar </a:t>
          </a:r>
          <a:r>
            <a:rPr lang="pt-BR" sz="1200" b="1" i="0" baseline="0"/>
            <a:t>Requisitos</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12</xdr:col>
      <xdr:colOff>382543</xdr:colOff>
      <xdr:row>0</xdr:row>
      <xdr:rowOff>0</xdr:rowOff>
    </xdr:from>
    <xdr:to>
      <xdr:col>13</xdr:col>
      <xdr:colOff>158704</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3"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4"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5"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6"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7"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8"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9"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10"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66675</xdr:colOff>
      <xdr:row>0</xdr:row>
      <xdr:rowOff>133350</xdr:rowOff>
    </xdr:from>
    <xdr:to>
      <xdr:col>0</xdr:col>
      <xdr:colOff>704850</xdr:colOff>
      <xdr:row>3</xdr:row>
      <xdr:rowOff>161925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33350"/>
          <a:ext cx="63817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781050</xdr:colOff>
      <xdr:row>0</xdr:row>
      <xdr:rowOff>142875</xdr:rowOff>
    </xdr:from>
    <xdr:to>
      <xdr:col>9</xdr:col>
      <xdr:colOff>2419350</xdr:colOff>
      <xdr:row>2</xdr:row>
      <xdr:rowOff>133350</xdr:rowOff>
    </xdr:to>
    <xdr:sp macro="[0]!Exp_Req" textlink="">
      <xdr:nvSpPr>
        <xdr:cNvPr id="5" name="Retângulo de cantos arredondados 4"/>
        <xdr:cNvSpPr/>
      </xdr:nvSpPr>
      <xdr:spPr>
        <a:xfrm>
          <a:off x="11725275" y="142875"/>
          <a:ext cx="1638300" cy="361950"/>
        </a:xfrm>
        <a:prstGeom prst="round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200" b="1"/>
            <a:t>Exportar </a:t>
          </a:r>
          <a:r>
            <a:rPr lang="pt-BR" sz="1200" b="1" i="0" baseline="0"/>
            <a:t>Requisitos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382543</xdr:colOff>
      <xdr:row>0</xdr:row>
      <xdr:rowOff>0</xdr:rowOff>
    </xdr:from>
    <xdr:to>
      <xdr:col>13</xdr:col>
      <xdr:colOff>158704</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3"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4"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5"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6"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7"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8"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9"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10"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382543</xdr:colOff>
      <xdr:row>0</xdr:row>
      <xdr:rowOff>0</xdr:rowOff>
    </xdr:from>
    <xdr:to>
      <xdr:col>13</xdr:col>
      <xdr:colOff>158704</xdr:colOff>
      <xdr:row>5</xdr:row>
      <xdr:rowOff>0</xdr:rowOff>
    </xdr:to>
    <xdr:pic>
      <xdr:nvPicPr>
        <xdr:cNvPr id="11"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79443" y="0"/>
          <a:ext cx="833436"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66675</xdr:colOff>
      <xdr:row>0</xdr:row>
      <xdr:rowOff>133350</xdr:rowOff>
    </xdr:from>
    <xdr:to>
      <xdr:col>0</xdr:col>
      <xdr:colOff>704850</xdr:colOff>
      <xdr:row>3</xdr:row>
      <xdr:rowOff>161925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33350"/>
          <a:ext cx="63817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781050</xdr:colOff>
      <xdr:row>0</xdr:row>
      <xdr:rowOff>142875</xdr:rowOff>
    </xdr:from>
    <xdr:to>
      <xdr:col>9</xdr:col>
      <xdr:colOff>2419350</xdr:colOff>
      <xdr:row>2</xdr:row>
      <xdr:rowOff>133350</xdr:rowOff>
    </xdr:to>
    <xdr:sp macro="[0]!Exp_Req" textlink="">
      <xdr:nvSpPr>
        <xdr:cNvPr id="5" name="Retângulo de cantos arredondados 4"/>
        <xdr:cNvSpPr/>
      </xdr:nvSpPr>
      <xdr:spPr>
        <a:xfrm>
          <a:off x="11725275" y="142875"/>
          <a:ext cx="1638300" cy="361950"/>
        </a:xfrm>
        <a:prstGeom prst="round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200" b="1"/>
            <a:t>Exportar </a:t>
          </a:r>
          <a:r>
            <a:rPr lang="pt-BR" sz="1200" b="1" i="0" baseline="0"/>
            <a:t>Requisitos</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14</xdr:col>
      <xdr:colOff>657225</xdr:colOff>
      <xdr:row>0</xdr:row>
      <xdr:rowOff>0</xdr:rowOff>
    </xdr:from>
    <xdr:to>
      <xdr:col>15</xdr:col>
      <xdr:colOff>657225</xdr:colOff>
      <xdr:row>5</xdr:row>
      <xdr:rowOff>0</xdr:rowOff>
    </xdr:to>
    <xdr:pic>
      <xdr:nvPicPr>
        <xdr:cNvPr id="42135"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020425" y="0"/>
          <a:ext cx="8286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19051</xdr:colOff>
      <xdr:row>3</xdr:row>
      <xdr:rowOff>9526</xdr:rowOff>
    </xdr:from>
    <xdr:to>
      <xdr:col>16</xdr:col>
      <xdr:colOff>323851</xdr:colOff>
      <xdr:row>4</xdr:row>
      <xdr:rowOff>152401</xdr:rowOff>
    </xdr:to>
    <xdr:pic macro="[0]!Print_PDF_1">
      <xdr:nvPicPr>
        <xdr:cNvPr id="8" name="Imagem 7" descr="C:\Users\306544\AppData\Local\Microsoft\Windows\Temporary Internet Files\Content.IE5\6QCKHQHC\MC900432683[1].png"/>
        <xdr:cNvPicPr>
          <a:picLocks noChangeAspect="1" noChangeArrowheads="1"/>
        </xdr:cNvPicPr>
      </xdr:nvPicPr>
      <xdr:blipFill>
        <a:blip xmlns:r="http://schemas.openxmlformats.org/officeDocument/2006/relationships" r:embed="rId2" cstate="print">
          <a:grayscl/>
          <a:extLst>
            <a:ext uri="{28A0092B-C50C-407E-A947-70E740481C1C}">
              <a14:useLocalDpi xmlns:a14="http://schemas.microsoft.com/office/drawing/2010/main" val="0"/>
            </a:ext>
          </a:extLst>
        </a:blip>
        <a:srcRect/>
        <a:stretch>
          <a:fillRect/>
        </a:stretch>
      </xdr:blipFill>
      <xdr:spPr bwMode="auto">
        <a:xfrm>
          <a:off x="12039601" y="495301"/>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133350</xdr:colOff>
      <xdr:row>45</xdr:row>
      <xdr:rowOff>114300</xdr:rowOff>
    </xdr:from>
    <xdr:to>
      <xdr:col>6</xdr:col>
      <xdr:colOff>247650</xdr:colOff>
      <xdr:row>62</xdr:row>
      <xdr:rowOff>104775</xdr:rowOff>
    </xdr:to>
    <xdr:graphicFrame macro="">
      <xdr:nvGraphicFramePr>
        <xdr:cNvPr id="3" name="Gráfico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190500</xdr:colOff>
      <xdr:row>45</xdr:row>
      <xdr:rowOff>114300</xdr:rowOff>
    </xdr:from>
    <xdr:to>
      <xdr:col>11</xdr:col>
      <xdr:colOff>57150</xdr:colOff>
      <xdr:row>62</xdr:row>
      <xdr:rowOff>104775</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45</xdr:row>
      <xdr:rowOff>114300</xdr:rowOff>
    </xdr:from>
    <xdr:to>
      <xdr:col>15</xdr:col>
      <xdr:colOff>733425</xdr:colOff>
      <xdr:row>62</xdr:row>
      <xdr:rowOff>104775</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133350</xdr:colOff>
      <xdr:row>63</xdr:row>
      <xdr:rowOff>85725</xdr:rowOff>
    </xdr:from>
    <xdr:to>
      <xdr:col>6</xdr:col>
      <xdr:colOff>247650</xdr:colOff>
      <xdr:row>80</xdr:row>
      <xdr:rowOff>76200</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190500</xdr:colOff>
      <xdr:row>63</xdr:row>
      <xdr:rowOff>85725</xdr:rowOff>
    </xdr:from>
    <xdr:to>
      <xdr:col>11</xdr:col>
      <xdr:colOff>57150</xdr:colOff>
      <xdr:row>80</xdr:row>
      <xdr:rowOff>76200</xdr:rowOff>
    </xdr:to>
    <xdr:graphicFrame macro="">
      <xdr:nvGraphicFramePr>
        <xdr:cNvPr id="13" name="Gráfico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63</xdr:row>
      <xdr:rowOff>85725</xdr:rowOff>
    </xdr:from>
    <xdr:to>
      <xdr:col>15</xdr:col>
      <xdr:colOff>733425</xdr:colOff>
      <xdr:row>80</xdr:row>
      <xdr:rowOff>76200</xdr:rowOff>
    </xdr:to>
    <xdr:graphicFrame macro="">
      <xdr:nvGraphicFramePr>
        <xdr:cNvPr id="14" name="Gráfico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133350</xdr:colOff>
      <xdr:row>325</xdr:row>
      <xdr:rowOff>114300</xdr:rowOff>
    </xdr:from>
    <xdr:to>
      <xdr:col>6</xdr:col>
      <xdr:colOff>247650</xdr:colOff>
      <xdr:row>342</xdr:row>
      <xdr:rowOff>104775</xdr:rowOff>
    </xdr:to>
    <xdr:graphicFrame macro="">
      <xdr:nvGraphicFramePr>
        <xdr:cNvPr id="23"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190500</xdr:colOff>
      <xdr:row>325</xdr:row>
      <xdr:rowOff>114300</xdr:rowOff>
    </xdr:from>
    <xdr:to>
      <xdr:col>11</xdr:col>
      <xdr:colOff>57150</xdr:colOff>
      <xdr:row>342</xdr:row>
      <xdr:rowOff>104775</xdr:rowOff>
    </xdr:to>
    <xdr:graphicFrame macro="">
      <xdr:nvGraphicFramePr>
        <xdr:cNvPr id="24"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325</xdr:row>
      <xdr:rowOff>114300</xdr:rowOff>
    </xdr:from>
    <xdr:to>
      <xdr:col>15</xdr:col>
      <xdr:colOff>733425</xdr:colOff>
      <xdr:row>342</xdr:row>
      <xdr:rowOff>104775</xdr:rowOff>
    </xdr:to>
    <xdr:graphicFrame macro="">
      <xdr:nvGraphicFramePr>
        <xdr:cNvPr id="25"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133350</xdr:colOff>
      <xdr:row>343</xdr:row>
      <xdr:rowOff>85725</xdr:rowOff>
    </xdr:from>
    <xdr:to>
      <xdr:col>6</xdr:col>
      <xdr:colOff>247650</xdr:colOff>
      <xdr:row>360</xdr:row>
      <xdr:rowOff>76200</xdr:rowOff>
    </xdr:to>
    <xdr:graphicFrame macro="">
      <xdr:nvGraphicFramePr>
        <xdr:cNvPr id="26" name="Gráfico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190500</xdr:colOff>
      <xdr:row>343</xdr:row>
      <xdr:rowOff>85725</xdr:rowOff>
    </xdr:from>
    <xdr:to>
      <xdr:col>11</xdr:col>
      <xdr:colOff>57150</xdr:colOff>
      <xdr:row>360</xdr:row>
      <xdr:rowOff>76200</xdr:rowOff>
    </xdr:to>
    <xdr:graphicFrame macro="">
      <xdr:nvGraphicFramePr>
        <xdr:cNvPr id="27" name="Gráfico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0</xdr:colOff>
      <xdr:row>343</xdr:row>
      <xdr:rowOff>85725</xdr:rowOff>
    </xdr:from>
    <xdr:to>
      <xdr:col>15</xdr:col>
      <xdr:colOff>733425</xdr:colOff>
      <xdr:row>360</xdr:row>
      <xdr:rowOff>76200</xdr:rowOff>
    </xdr:to>
    <xdr:graphicFrame macro="">
      <xdr:nvGraphicFramePr>
        <xdr:cNvPr id="28"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133350</xdr:colOff>
      <xdr:row>605</xdr:row>
      <xdr:rowOff>114300</xdr:rowOff>
    </xdr:from>
    <xdr:to>
      <xdr:col>6</xdr:col>
      <xdr:colOff>247650</xdr:colOff>
      <xdr:row>622</xdr:row>
      <xdr:rowOff>104775</xdr:rowOff>
    </xdr:to>
    <xdr:graphicFrame macro="">
      <xdr:nvGraphicFramePr>
        <xdr:cNvPr id="3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190500</xdr:colOff>
      <xdr:row>605</xdr:row>
      <xdr:rowOff>114300</xdr:rowOff>
    </xdr:from>
    <xdr:to>
      <xdr:col>11</xdr:col>
      <xdr:colOff>57150</xdr:colOff>
      <xdr:row>622</xdr:row>
      <xdr:rowOff>104775</xdr:rowOff>
    </xdr:to>
    <xdr:graphicFrame macro="">
      <xdr:nvGraphicFramePr>
        <xdr:cNvPr id="31"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xdr:col>
      <xdr:colOff>0</xdr:colOff>
      <xdr:row>605</xdr:row>
      <xdr:rowOff>114300</xdr:rowOff>
    </xdr:from>
    <xdr:to>
      <xdr:col>15</xdr:col>
      <xdr:colOff>733425</xdr:colOff>
      <xdr:row>622</xdr:row>
      <xdr:rowOff>104775</xdr:rowOff>
    </xdr:to>
    <xdr:graphicFrame macro="">
      <xdr:nvGraphicFramePr>
        <xdr:cNvPr id="32"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133350</xdr:colOff>
      <xdr:row>623</xdr:row>
      <xdr:rowOff>85725</xdr:rowOff>
    </xdr:from>
    <xdr:to>
      <xdr:col>6</xdr:col>
      <xdr:colOff>247650</xdr:colOff>
      <xdr:row>640</xdr:row>
      <xdr:rowOff>76200</xdr:rowOff>
    </xdr:to>
    <xdr:graphicFrame macro="">
      <xdr:nvGraphicFramePr>
        <xdr:cNvPr id="33"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xdr:col>
      <xdr:colOff>190500</xdr:colOff>
      <xdr:row>623</xdr:row>
      <xdr:rowOff>85725</xdr:rowOff>
    </xdr:from>
    <xdr:to>
      <xdr:col>11</xdr:col>
      <xdr:colOff>57150</xdr:colOff>
      <xdr:row>640</xdr:row>
      <xdr:rowOff>76200</xdr:rowOff>
    </xdr:to>
    <xdr:graphicFrame macro="">
      <xdr:nvGraphicFramePr>
        <xdr:cNvPr id="34"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12</xdr:col>
      <xdr:colOff>0</xdr:colOff>
      <xdr:row>623</xdr:row>
      <xdr:rowOff>85725</xdr:rowOff>
    </xdr:from>
    <xdr:to>
      <xdr:col>15</xdr:col>
      <xdr:colOff>733425</xdr:colOff>
      <xdr:row>640</xdr:row>
      <xdr:rowOff>76200</xdr:rowOff>
    </xdr:to>
    <xdr:graphicFrame macro="">
      <xdr:nvGraphicFramePr>
        <xdr:cNvPr id="35" name="Gráfico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133350</xdr:colOff>
      <xdr:row>885</xdr:row>
      <xdr:rowOff>114300</xdr:rowOff>
    </xdr:from>
    <xdr:to>
      <xdr:col>6</xdr:col>
      <xdr:colOff>247650</xdr:colOff>
      <xdr:row>902</xdr:row>
      <xdr:rowOff>104775</xdr:rowOff>
    </xdr:to>
    <xdr:graphicFrame macro="">
      <xdr:nvGraphicFramePr>
        <xdr:cNvPr id="37"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xdr:col>
      <xdr:colOff>190500</xdr:colOff>
      <xdr:row>885</xdr:row>
      <xdr:rowOff>114300</xdr:rowOff>
    </xdr:from>
    <xdr:to>
      <xdr:col>11</xdr:col>
      <xdr:colOff>57150</xdr:colOff>
      <xdr:row>902</xdr:row>
      <xdr:rowOff>104775</xdr:rowOff>
    </xdr:to>
    <xdr:graphicFrame macro="">
      <xdr:nvGraphicFramePr>
        <xdr:cNvPr id="38"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12</xdr:col>
      <xdr:colOff>0</xdr:colOff>
      <xdr:row>885</xdr:row>
      <xdr:rowOff>114300</xdr:rowOff>
    </xdr:from>
    <xdr:to>
      <xdr:col>15</xdr:col>
      <xdr:colOff>733425</xdr:colOff>
      <xdr:row>902</xdr:row>
      <xdr:rowOff>104775</xdr:rowOff>
    </xdr:to>
    <xdr:graphicFrame macro="">
      <xdr:nvGraphicFramePr>
        <xdr:cNvPr id="39"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xdr:col>
      <xdr:colOff>133350</xdr:colOff>
      <xdr:row>903</xdr:row>
      <xdr:rowOff>85725</xdr:rowOff>
    </xdr:from>
    <xdr:to>
      <xdr:col>6</xdr:col>
      <xdr:colOff>247650</xdr:colOff>
      <xdr:row>920</xdr:row>
      <xdr:rowOff>76200</xdr:rowOff>
    </xdr:to>
    <xdr:graphicFrame macro="">
      <xdr:nvGraphicFramePr>
        <xdr:cNvPr id="40"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7</xdr:col>
      <xdr:colOff>190500</xdr:colOff>
      <xdr:row>903</xdr:row>
      <xdr:rowOff>85725</xdr:rowOff>
    </xdr:from>
    <xdr:to>
      <xdr:col>11</xdr:col>
      <xdr:colOff>57150</xdr:colOff>
      <xdr:row>920</xdr:row>
      <xdr:rowOff>76200</xdr:rowOff>
    </xdr:to>
    <xdr:graphicFrame macro="">
      <xdr:nvGraphicFramePr>
        <xdr:cNvPr id="41"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12</xdr:col>
      <xdr:colOff>0</xdr:colOff>
      <xdr:row>903</xdr:row>
      <xdr:rowOff>85725</xdr:rowOff>
    </xdr:from>
    <xdr:to>
      <xdr:col>15</xdr:col>
      <xdr:colOff>733425</xdr:colOff>
      <xdr:row>920</xdr:row>
      <xdr:rowOff>76200</xdr:rowOff>
    </xdr:to>
    <xdr:graphicFrame macro="">
      <xdr:nvGraphicFramePr>
        <xdr:cNvPr id="42" name="Gráfico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xdr:col>
      <xdr:colOff>133350</xdr:colOff>
      <xdr:row>1165</xdr:row>
      <xdr:rowOff>114300</xdr:rowOff>
    </xdr:from>
    <xdr:to>
      <xdr:col>6</xdr:col>
      <xdr:colOff>247650</xdr:colOff>
      <xdr:row>1182</xdr:row>
      <xdr:rowOff>104775</xdr:rowOff>
    </xdr:to>
    <xdr:graphicFrame macro="">
      <xdr:nvGraphicFramePr>
        <xdr:cNvPr id="44"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7</xdr:col>
      <xdr:colOff>190500</xdr:colOff>
      <xdr:row>1165</xdr:row>
      <xdr:rowOff>114300</xdr:rowOff>
    </xdr:from>
    <xdr:to>
      <xdr:col>11</xdr:col>
      <xdr:colOff>57150</xdr:colOff>
      <xdr:row>1182</xdr:row>
      <xdr:rowOff>104775</xdr:rowOff>
    </xdr:to>
    <xdr:graphicFrame macro="">
      <xdr:nvGraphicFramePr>
        <xdr:cNvPr id="45" name="Gráfico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12</xdr:col>
      <xdr:colOff>0</xdr:colOff>
      <xdr:row>1165</xdr:row>
      <xdr:rowOff>114300</xdr:rowOff>
    </xdr:from>
    <xdr:to>
      <xdr:col>15</xdr:col>
      <xdr:colOff>733425</xdr:colOff>
      <xdr:row>1182</xdr:row>
      <xdr:rowOff>104775</xdr:rowOff>
    </xdr:to>
    <xdr:graphicFrame macro="">
      <xdr:nvGraphicFramePr>
        <xdr:cNvPr id="46"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xdr:col>
      <xdr:colOff>133350</xdr:colOff>
      <xdr:row>1183</xdr:row>
      <xdr:rowOff>85725</xdr:rowOff>
    </xdr:from>
    <xdr:to>
      <xdr:col>6</xdr:col>
      <xdr:colOff>247650</xdr:colOff>
      <xdr:row>1200</xdr:row>
      <xdr:rowOff>76200</xdr:rowOff>
    </xdr:to>
    <xdr:graphicFrame macro="">
      <xdr:nvGraphicFramePr>
        <xdr:cNvPr id="47" name="Gráfico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xdr:col>
      <xdr:colOff>190500</xdr:colOff>
      <xdr:row>1183</xdr:row>
      <xdr:rowOff>85725</xdr:rowOff>
    </xdr:from>
    <xdr:to>
      <xdr:col>11</xdr:col>
      <xdr:colOff>57150</xdr:colOff>
      <xdr:row>1200</xdr:row>
      <xdr:rowOff>76200</xdr:rowOff>
    </xdr:to>
    <xdr:graphicFrame macro="">
      <xdr:nvGraphicFramePr>
        <xdr:cNvPr id="48" name="Gráfico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12</xdr:col>
      <xdr:colOff>0</xdr:colOff>
      <xdr:row>1183</xdr:row>
      <xdr:rowOff>85725</xdr:rowOff>
    </xdr:from>
    <xdr:to>
      <xdr:col>15</xdr:col>
      <xdr:colOff>733425</xdr:colOff>
      <xdr:row>1200</xdr:row>
      <xdr:rowOff>76200</xdr:rowOff>
    </xdr:to>
    <xdr:graphicFrame macro="">
      <xdr:nvGraphicFramePr>
        <xdr:cNvPr id="49" name="Gráfico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2</xdr:col>
      <xdr:colOff>133350</xdr:colOff>
      <xdr:row>1445</xdr:row>
      <xdr:rowOff>114300</xdr:rowOff>
    </xdr:from>
    <xdr:to>
      <xdr:col>6</xdr:col>
      <xdr:colOff>247650</xdr:colOff>
      <xdr:row>1462</xdr:row>
      <xdr:rowOff>104775</xdr:rowOff>
    </xdr:to>
    <xdr:graphicFrame macro="">
      <xdr:nvGraphicFramePr>
        <xdr:cNvPr id="51"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190500</xdr:colOff>
      <xdr:row>1445</xdr:row>
      <xdr:rowOff>114300</xdr:rowOff>
    </xdr:from>
    <xdr:to>
      <xdr:col>11</xdr:col>
      <xdr:colOff>57150</xdr:colOff>
      <xdr:row>1462</xdr:row>
      <xdr:rowOff>104775</xdr:rowOff>
    </xdr:to>
    <xdr:graphicFrame macro="">
      <xdr:nvGraphicFramePr>
        <xdr:cNvPr id="52" name="Gráfico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12</xdr:col>
      <xdr:colOff>0</xdr:colOff>
      <xdr:row>1445</xdr:row>
      <xdr:rowOff>114300</xdr:rowOff>
    </xdr:from>
    <xdr:to>
      <xdr:col>15</xdr:col>
      <xdr:colOff>733425</xdr:colOff>
      <xdr:row>1462</xdr:row>
      <xdr:rowOff>104775</xdr:rowOff>
    </xdr:to>
    <xdr:graphicFrame macro="">
      <xdr:nvGraphicFramePr>
        <xdr:cNvPr id="53" name="Gráfico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2</xdr:col>
      <xdr:colOff>133350</xdr:colOff>
      <xdr:row>1463</xdr:row>
      <xdr:rowOff>85725</xdr:rowOff>
    </xdr:from>
    <xdr:to>
      <xdr:col>6</xdr:col>
      <xdr:colOff>247650</xdr:colOff>
      <xdr:row>1480</xdr:row>
      <xdr:rowOff>76200</xdr:rowOff>
    </xdr:to>
    <xdr:graphicFrame macro="">
      <xdr:nvGraphicFramePr>
        <xdr:cNvPr id="54" name="Gráfico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7</xdr:col>
      <xdr:colOff>190500</xdr:colOff>
      <xdr:row>1463</xdr:row>
      <xdr:rowOff>85725</xdr:rowOff>
    </xdr:from>
    <xdr:to>
      <xdr:col>11</xdr:col>
      <xdr:colOff>57150</xdr:colOff>
      <xdr:row>1480</xdr:row>
      <xdr:rowOff>76200</xdr:rowOff>
    </xdr:to>
    <xdr:graphicFrame macro="">
      <xdr:nvGraphicFramePr>
        <xdr:cNvPr id="55" name="Gráfico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12</xdr:col>
      <xdr:colOff>0</xdr:colOff>
      <xdr:row>1463</xdr:row>
      <xdr:rowOff>85725</xdr:rowOff>
    </xdr:from>
    <xdr:to>
      <xdr:col>15</xdr:col>
      <xdr:colOff>733425</xdr:colOff>
      <xdr:row>1480</xdr:row>
      <xdr:rowOff>76200</xdr:rowOff>
    </xdr:to>
    <xdr:graphicFrame macro="">
      <xdr:nvGraphicFramePr>
        <xdr:cNvPr id="56" name="Gráfico 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2</xdr:col>
      <xdr:colOff>133350</xdr:colOff>
      <xdr:row>1725</xdr:row>
      <xdr:rowOff>114300</xdr:rowOff>
    </xdr:from>
    <xdr:to>
      <xdr:col>6</xdr:col>
      <xdr:colOff>247650</xdr:colOff>
      <xdr:row>1742</xdr:row>
      <xdr:rowOff>104775</xdr:rowOff>
    </xdr:to>
    <xdr:graphicFrame macro="">
      <xdr:nvGraphicFramePr>
        <xdr:cNvPr id="65"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7</xdr:col>
      <xdr:colOff>190500</xdr:colOff>
      <xdr:row>1725</xdr:row>
      <xdr:rowOff>114300</xdr:rowOff>
    </xdr:from>
    <xdr:to>
      <xdr:col>11</xdr:col>
      <xdr:colOff>57150</xdr:colOff>
      <xdr:row>1742</xdr:row>
      <xdr:rowOff>104775</xdr:rowOff>
    </xdr:to>
    <xdr:graphicFrame macro="">
      <xdr:nvGraphicFramePr>
        <xdr:cNvPr id="66"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12</xdr:col>
      <xdr:colOff>0</xdr:colOff>
      <xdr:row>1725</xdr:row>
      <xdr:rowOff>114300</xdr:rowOff>
    </xdr:from>
    <xdr:to>
      <xdr:col>15</xdr:col>
      <xdr:colOff>733425</xdr:colOff>
      <xdr:row>1742</xdr:row>
      <xdr:rowOff>104775</xdr:rowOff>
    </xdr:to>
    <xdr:graphicFrame macro="">
      <xdr:nvGraphicFramePr>
        <xdr:cNvPr id="67"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2</xdr:col>
      <xdr:colOff>133350</xdr:colOff>
      <xdr:row>1743</xdr:row>
      <xdr:rowOff>85725</xdr:rowOff>
    </xdr:from>
    <xdr:to>
      <xdr:col>6</xdr:col>
      <xdr:colOff>247650</xdr:colOff>
      <xdr:row>1760</xdr:row>
      <xdr:rowOff>76200</xdr:rowOff>
    </xdr:to>
    <xdr:graphicFrame macro="">
      <xdr:nvGraphicFramePr>
        <xdr:cNvPr id="68" name="Gráfico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7</xdr:col>
      <xdr:colOff>190500</xdr:colOff>
      <xdr:row>1743</xdr:row>
      <xdr:rowOff>85725</xdr:rowOff>
    </xdr:from>
    <xdr:to>
      <xdr:col>11</xdr:col>
      <xdr:colOff>57150</xdr:colOff>
      <xdr:row>1760</xdr:row>
      <xdr:rowOff>76200</xdr:rowOff>
    </xdr:to>
    <xdr:graphicFrame macro="">
      <xdr:nvGraphicFramePr>
        <xdr:cNvPr id="69" name="Gráfico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12</xdr:col>
      <xdr:colOff>0</xdr:colOff>
      <xdr:row>1743</xdr:row>
      <xdr:rowOff>85725</xdr:rowOff>
    </xdr:from>
    <xdr:to>
      <xdr:col>15</xdr:col>
      <xdr:colOff>733425</xdr:colOff>
      <xdr:row>1760</xdr:row>
      <xdr:rowOff>76200</xdr:rowOff>
    </xdr:to>
    <xdr:graphicFrame macro="">
      <xdr:nvGraphicFramePr>
        <xdr:cNvPr id="70" name="Gráfico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2</xdr:col>
      <xdr:colOff>133350</xdr:colOff>
      <xdr:row>2005</xdr:row>
      <xdr:rowOff>114300</xdr:rowOff>
    </xdr:from>
    <xdr:to>
      <xdr:col>6</xdr:col>
      <xdr:colOff>247650</xdr:colOff>
      <xdr:row>2022</xdr:row>
      <xdr:rowOff>104775</xdr:rowOff>
    </xdr:to>
    <xdr:graphicFrame macro="">
      <xdr:nvGraphicFramePr>
        <xdr:cNvPr id="72"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7</xdr:col>
      <xdr:colOff>190500</xdr:colOff>
      <xdr:row>2005</xdr:row>
      <xdr:rowOff>114300</xdr:rowOff>
    </xdr:from>
    <xdr:to>
      <xdr:col>11</xdr:col>
      <xdr:colOff>57150</xdr:colOff>
      <xdr:row>2022</xdr:row>
      <xdr:rowOff>104775</xdr:rowOff>
    </xdr:to>
    <xdr:graphicFrame macro="">
      <xdr:nvGraphicFramePr>
        <xdr:cNvPr id="73" name="Gráfico 7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12</xdr:col>
      <xdr:colOff>0</xdr:colOff>
      <xdr:row>2005</xdr:row>
      <xdr:rowOff>114300</xdr:rowOff>
    </xdr:from>
    <xdr:to>
      <xdr:col>15</xdr:col>
      <xdr:colOff>733425</xdr:colOff>
      <xdr:row>2022</xdr:row>
      <xdr:rowOff>104775</xdr:rowOff>
    </xdr:to>
    <xdr:graphicFrame macro="">
      <xdr:nvGraphicFramePr>
        <xdr:cNvPr id="74" name="Gráfico 7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2</xdr:col>
      <xdr:colOff>133350</xdr:colOff>
      <xdr:row>2023</xdr:row>
      <xdr:rowOff>85725</xdr:rowOff>
    </xdr:from>
    <xdr:to>
      <xdr:col>6</xdr:col>
      <xdr:colOff>247650</xdr:colOff>
      <xdr:row>2040</xdr:row>
      <xdr:rowOff>76200</xdr:rowOff>
    </xdr:to>
    <xdr:graphicFrame macro="">
      <xdr:nvGraphicFramePr>
        <xdr:cNvPr id="75" name="Gráfico 7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7</xdr:col>
      <xdr:colOff>190500</xdr:colOff>
      <xdr:row>2023</xdr:row>
      <xdr:rowOff>85725</xdr:rowOff>
    </xdr:from>
    <xdr:to>
      <xdr:col>11</xdr:col>
      <xdr:colOff>57150</xdr:colOff>
      <xdr:row>2040</xdr:row>
      <xdr:rowOff>76200</xdr:rowOff>
    </xdr:to>
    <xdr:graphicFrame macro="">
      <xdr:nvGraphicFramePr>
        <xdr:cNvPr id="76" name="Gráfico 7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12</xdr:col>
      <xdr:colOff>0</xdr:colOff>
      <xdr:row>2023</xdr:row>
      <xdr:rowOff>85725</xdr:rowOff>
    </xdr:from>
    <xdr:to>
      <xdr:col>15</xdr:col>
      <xdr:colOff>733425</xdr:colOff>
      <xdr:row>2040</xdr:row>
      <xdr:rowOff>76200</xdr:rowOff>
    </xdr:to>
    <xdr:graphicFrame macro="">
      <xdr:nvGraphicFramePr>
        <xdr:cNvPr id="77" name="Gráfico 7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2</xdr:col>
      <xdr:colOff>133350</xdr:colOff>
      <xdr:row>2285</xdr:row>
      <xdr:rowOff>114300</xdr:rowOff>
    </xdr:from>
    <xdr:to>
      <xdr:col>6</xdr:col>
      <xdr:colOff>247650</xdr:colOff>
      <xdr:row>2302</xdr:row>
      <xdr:rowOff>104775</xdr:rowOff>
    </xdr:to>
    <xdr:graphicFrame macro="">
      <xdr:nvGraphicFramePr>
        <xdr:cNvPr id="79"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7</xdr:col>
      <xdr:colOff>190500</xdr:colOff>
      <xdr:row>2285</xdr:row>
      <xdr:rowOff>114300</xdr:rowOff>
    </xdr:from>
    <xdr:to>
      <xdr:col>11</xdr:col>
      <xdr:colOff>57150</xdr:colOff>
      <xdr:row>2302</xdr:row>
      <xdr:rowOff>104775</xdr:rowOff>
    </xdr:to>
    <xdr:graphicFrame macro="">
      <xdr:nvGraphicFramePr>
        <xdr:cNvPr id="80" name="Gráfico 7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12</xdr:col>
      <xdr:colOff>0</xdr:colOff>
      <xdr:row>2285</xdr:row>
      <xdr:rowOff>114300</xdr:rowOff>
    </xdr:from>
    <xdr:to>
      <xdr:col>15</xdr:col>
      <xdr:colOff>733425</xdr:colOff>
      <xdr:row>2302</xdr:row>
      <xdr:rowOff>104775</xdr:rowOff>
    </xdr:to>
    <xdr:graphicFrame macro="">
      <xdr:nvGraphicFramePr>
        <xdr:cNvPr id="81" name="Gráfico 8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2</xdr:col>
      <xdr:colOff>133350</xdr:colOff>
      <xdr:row>2303</xdr:row>
      <xdr:rowOff>85725</xdr:rowOff>
    </xdr:from>
    <xdr:to>
      <xdr:col>6</xdr:col>
      <xdr:colOff>247650</xdr:colOff>
      <xdr:row>2320</xdr:row>
      <xdr:rowOff>76200</xdr:rowOff>
    </xdr:to>
    <xdr:graphicFrame macro="">
      <xdr:nvGraphicFramePr>
        <xdr:cNvPr id="82" name="Gráfico 8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7</xdr:col>
      <xdr:colOff>190500</xdr:colOff>
      <xdr:row>2303</xdr:row>
      <xdr:rowOff>85725</xdr:rowOff>
    </xdr:from>
    <xdr:to>
      <xdr:col>11</xdr:col>
      <xdr:colOff>57150</xdr:colOff>
      <xdr:row>2320</xdr:row>
      <xdr:rowOff>76200</xdr:rowOff>
    </xdr:to>
    <xdr:graphicFrame macro="">
      <xdr:nvGraphicFramePr>
        <xdr:cNvPr id="83" name="Gráfico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12</xdr:col>
      <xdr:colOff>0</xdr:colOff>
      <xdr:row>2303</xdr:row>
      <xdr:rowOff>85725</xdr:rowOff>
    </xdr:from>
    <xdr:to>
      <xdr:col>15</xdr:col>
      <xdr:colOff>733425</xdr:colOff>
      <xdr:row>2320</xdr:row>
      <xdr:rowOff>76200</xdr:rowOff>
    </xdr:to>
    <xdr:graphicFrame macro="">
      <xdr:nvGraphicFramePr>
        <xdr:cNvPr id="84" name="Gráfico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2</xdr:col>
      <xdr:colOff>133350</xdr:colOff>
      <xdr:row>2565</xdr:row>
      <xdr:rowOff>114300</xdr:rowOff>
    </xdr:from>
    <xdr:to>
      <xdr:col>6</xdr:col>
      <xdr:colOff>247650</xdr:colOff>
      <xdr:row>2582</xdr:row>
      <xdr:rowOff>104775</xdr:rowOff>
    </xdr:to>
    <xdr:graphicFrame macro="">
      <xdr:nvGraphicFramePr>
        <xdr:cNvPr id="86"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7</xdr:col>
      <xdr:colOff>190500</xdr:colOff>
      <xdr:row>2565</xdr:row>
      <xdr:rowOff>114300</xdr:rowOff>
    </xdr:from>
    <xdr:to>
      <xdr:col>11</xdr:col>
      <xdr:colOff>57150</xdr:colOff>
      <xdr:row>2582</xdr:row>
      <xdr:rowOff>104775</xdr:rowOff>
    </xdr:to>
    <xdr:graphicFrame macro="">
      <xdr:nvGraphicFramePr>
        <xdr:cNvPr id="87" name="Gráfico 8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12</xdr:col>
      <xdr:colOff>0</xdr:colOff>
      <xdr:row>2565</xdr:row>
      <xdr:rowOff>114300</xdr:rowOff>
    </xdr:from>
    <xdr:to>
      <xdr:col>15</xdr:col>
      <xdr:colOff>733425</xdr:colOff>
      <xdr:row>2582</xdr:row>
      <xdr:rowOff>104775</xdr:rowOff>
    </xdr:to>
    <xdr:graphicFrame macro="">
      <xdr:nvGraphicFramePr>
        <xdr:cNvPr id="88" name="Gráfico 8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2</xdr:col>
      <xdr:colOff>133350</xdr:colOff>
      <xdr:row>2583</xdr:row>
      <xdr:rowOff>85725</xdr:rowOff>
    </xdr:from>
    <xdr:to>
      <xdr:col>6</xdr:col>
      <xdr:colOff>247650</xdr:colOff>
      <xdr:row>2600</xdr:row>
      <xdr:rowOff>76200</xdr:rowOff>
    </xdr:to>
    <xdr:graphicFrame macro="">
      <xdr:nvGraphicFramePr>
        <xdr:cNvPr id="89" name="Gráfico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7</xdr:col>
      <xdr:colOff>190500</xdr:colOff>
      <xdr:row>2583</xdr:row>
      <xdr:rowOff>85725</xdr:rowOff>
    </xdr:from>
    <xdr:to>
      <xdr:col>11</xdr:col>
      <xdr:colOff>57150</xdr:colOff>
      <xdr:row>2600</xdr:row>
      <xdr:rowOff>76200</xdr:rowOff>
    </xdr:to>
    <xdr:graphicFrame macro="">
      <xdr:nvGraphicFramePr>
        <xdr:cNvPr id="90" name="Gráfico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12</xdr:col>
      <xdr:colOff>0</xdr:colOff>
      <xdr:row>2583</xdr:row>
      <xdr:rowOff>85725</xdr:rowOff>
    </xdr:from>
    <xdr:to>
      <xdr:col>15</xdr:col>
      <xdr:colOff>733425</xdr:colOff>
      <xdr:row>2600</xdr:row>
      <xdr:rowOff>76200</xdr:rowOff>
    </xdr:to>
    <xdr:graphicFrame macro="">
      <xdr:nvGraphicFramePr>
        <xdr:cNvPr id="91" name="Gráfico 9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2</xdr:col>
      <xdr:colOff>0</xdr:colOff>
      <xdr:row>26</xdr:row>
      <xdr:rowOff>104776</xdr:rowOff>
    </xdr:from>
    <xdr:to>
      <xdr:col>7</xdr:col>
      <xdr:colOff>676275</xdr:colOff>
      <xdr:row>39</xdr:row>
      <xdr:rowOff>133351</xdr:rowOff>
    </xdr:to>
    <xdr:graphicFrame macro="">
      <xdr:nvGraphicFramePr>
        <xdr:cNvPr id="92"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2</xdr:col>
      <xdr:colOff>0</xdr:colOff>
      <xdr:row>85</xdr:row>
      <xdr:rowOff>0</xdr:rowOff>
    </xdr:from>
    <xdr:to>
      <xdr:col>7</xdr:col>
      <xdr:colOff>676275</xdr:colOff>
      <xdr:row>98</xdr:row>
      <xdr:rowOff>28575</xdr:rowOff>
    </xdr:to>
    <xdr:graphicFrame macro="">
      <xdr:nvGraphicFramePr>
        <xdr:cNvPr id="95"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xdr:from>
      <xdr:col>2</xdr:col>
      <xdr:colOff>0</xdr:colOff>
      <xdr:row>102</xdr:row>
      <xdr:rowOff>0</xdr:rowOff>
    </xdr:from>
    <xdr:to>
      <xdr:col>7</xdr:col>
      <xdr:colOff>676275</xdr:colOff>
      <xdr:row>115</xdr:row>
      <xdr:rowOff>28575</xdr:rowOff>
    </xdr:to>
    <xdr:graphicFrame macro="">
      <xdr:nvGraphicFramePr>
        <xdr:cNvPr id="98"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twoCellAnchor>
    <xdr:from>
      <xdr:col>2</xdr:col>
      <xdr:colOff>0</xdr:colOff>
      <xdr:row>306</xdr:row>
      <xdr:rowOff>104776</xdr:rowOff>
    </xdr:from>
    <xdr:to>
      <xdr:col>7</xdr:col>
      <xdr:colOff>676275</xdr:colOff>
      <xdr:row>319</xdr:row>
      <xdr:rowOff>133351</xdr:rowOff>
    </xdr:to>
    <xdr:graphicFrame macro="">
      <xdr:nvGraphicFramePr>
        <xdr:cNvPr id="10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
        </a:graphicData>
      </a:graphic>
    </xdr:graphicFrame>
    <xdr:clientData/>
  </xdr:twoCellAnchor>
  <xdr:twoCellAnchor>
    <xdr:from>
      <xdr:col>2</xdr:col>
      <xdr:colOff>0</xdr:colOff>
      <xdr:row>365</xdr:row>
      <xdr:rowOff>0</xdr:rowOff>
    </xdr:from>
    <xdr:to>
      <xdr:col>7</xdr:col>
      <xdr:colOff>676275</xdr:colOff>
      <xdr:row>378</xdr:row>
      <xdr:rowOff>28575</xdr:rowOff>
    </xdr:to>
    <xdr:graphicFrame macro="">
      <xdr:nvGraphicFramePr>
        <xdr:cNvPr id="101"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
        </a:graphicData>
      </a:graphic>
    </xdr:graphicFrame>
    <xdr:clientData/>
  </xdr:twoCellAnchor>
  <xdr:twoCellAnchor>
    <xdr:from>
      <xdr:col>2</xdr:col>
      <xdr:colOff>0</xdr:colOff>
      <xdr:row>382</xdr:row>
      <xdr:rowOff>0</xdr:rowOff>
    </xdr:from>
    <xdr:to>
      <xdr:col>7</xdr:col>
      <xdr:colOff>676275</xdr:colOff>
      <xdr:row>395</xdr:row>
      <xdr:rowOff>28575</xdr:rowOff>
    </xdr:to>
    <xdr:graphicFrame macro="">
      <xdr:nvGraphicFramePr>
        <xdr:cNvPr id="102"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
        </a:graphicData>
      </a:graphic>
    </xdr:graphicFrame>
    <xdr:clientData/>
  </xdr:twoCellAnchor>
  <xdr:twoCellAnchor>
    <xdr:from>
      <xdr:col>2</xdr:col>
      <xdr:colOff>0</xdr:colOff>
      <xdr:row>586</xdr:row>
      <xdr:rowOff>104776</xdr:rowOff>
    </xdr:from>
    <xdr:to>
      <xdr:col>7</xdr:col>
      <xdr:colOff>676275</xdr:colOff>
      <xdr:row>599</xdr:row>
      <xdr:rowOff>133351</xdr:rowOff>
    </xdr:to>
    <xdr:graphicFrame macro="">
      <xdr:nvGraphicFramePr>
        <xdr:cNvPr id="103"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
        </a:graphicData>
      </a:graphic>
    </xdr:graphicFrame>
    <xdr:clientData/>
  </xdr:twoCellAnchor>
  <xdr:twoCellAnchor>
    <xdr:from>
      <xdr:col>2</xdr:col>
      <xdr:colOff>0</xdr:colOff>
      <xdr:row>645</xdr:row>
      <xdr:rowOff>0</xdr:rowOff>
    </xdr:from>
    <xdr:to>
      <xdr:col>7</xdr:col>
      <xdr:colOff>676275</xdr:colOff>
      <xdr:row>658</xdr:row>
      <xdr:rowOff>28575</xdr:rowOff>
    </xdr:to>
    <xdr:graphicFrame macro="">
      <xdr:nvGraphicFramePr>
        <xdr:cNvPr id="104"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
        </a:graphicData>
      </a:graphic>
    </xdr:graphicFrame>
    <xdr:clientData/>
  </xdr:twoCellAnchor>
  <xdr:twoCellAnchor>
    <xdr:from>
      <xdr:col>2</xdr:col>
      <xdr:colOff>0</xdr:colOff>
      <xdr:row>662</xdr:row>
      <xdr:rowOff>0</xdr:rowOff>
    </xdr:from>
    <xdr:to>
      <xdr:col>7</xdr:col>
      <xdr:colOff>676275</xdr:colOff>
      <xdr:row>675</xdr:row>
      <xdr:rowOff>28575</xdr:rowOff>
    </xdr:to>
    <xdr:graphicFrame macro="">
      <xdr:nvGraphicFramePr>
        <xdr:cNvPr id="105"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
        </a:graphicData>
      </a:graphic>
    </xdr:graphicFrame>
    <xdr:clientData/>
  </xdr:twoCellAnchor>
  <xdr:twoCellAnchor>
    <xdr:from>
      <xdr:col>2</xdr:col>
      <xdr:colOff>0</xdr:colOff>
      <xdr:row>866</xdr:row>
      <xdr:rowOff>104776</xdr:rowOff>
    </xdr:from>
    <xdr:to>
      <xdr:col>7</xdr:col>
      <xdr:colOff>676275</xdr:colOff>
      <xdr:row>879</xdr:row>
      <xdr:rowOff>133351</xdr:rowOff>
    </xdr:to>
    <xdr:graphicFrame macro="">
      <xdr:nvGraphicFramePr>
        <xdr:cNvPr id="93"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
        </a:graphicData>
      </a:graphic>
    </xdr:graphicFrame>
    <xdr:clientData/>
  </xdr:twoCellAnchor>
  <xdr:twoCellAnchor>
    <xdr:from>
      <xdr:col>2</xdr:col>
      <xdr:colOff>0</xdr:colOff>
      <xdr:row>925</xdr:row>
      <xdr:rowOff>0</xdr:rowOff>
    </xdr:from>
    <xdr:to>
      <xdr:col>7</xdr:col>
      <xdr:colOff>676275</xdr:colOff>
      <xdr:row>938</xdr:row>
      <xdr:rowOff>28575</xdr:rowOff>
    </xdr:to>
    <xdr:graphicFrame macro="">
      <xdr:nvGraphicFramePr>
        <xdr:cNvPr id="94"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
        </a:graphicData>
      </a:graphic>
    </xdr:graphicFrame>
    <xdr:clientData/>
  </xdr:twoCellAnchor>
  <xdr:twoCellAnchor>
    <xdr:from>
      <xdr:col>2</xdr:col>
      <xdr:colOff>0</xdr:colOff>
      <xdr:row>942</xdr:row>
      <xdr:rowOff>0</xdr:rowOff>
    </xdr:from>
    <xdr:to>
      <xdr:col>7</xdr:col>
      <xdr:colOff>676275</xdr:colOff>
      <xdr:row>955</xdr:row>
      <xdr:rowOff>28575</xdr:rowOff>
    </xdr:to>
    <xdr:graphicFrame macro="">
      <xdr:nvGraphicFramePr>
        <xdr:cNvPr id="96"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
        </a:graphicData>
      </a:graphic>
    </xdr:graphicFrame>
    <xdr:clientData/>
  </xdr:twoCellAnchor>
  <xdr:twoCellAnchor>
    <xdr:from>
      <xdr:col>2</xdr:col>
      <xdr:colOff>0</xdr:colOff>
      <xdr:row>1146</xdr:row>
      <xdr:rowOff>104776</xdr:rowOff>
    </xdr:from>
    <xdr:to>
      <xdr:col>7</xdr:col>
      <xdr:colOff>676275</xdr:colOff>
      <xdr:row>1159</xdr:row>
      <xdr:rowOff>133351</xdr:rowOff>
    </xdr:to>
    <xdr:graphicFrame macro="">
      <xdr:nvGraphicFramePr>
        <xdr:cNvPr id="99"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
        </a:graphicData>
      </a:graphic>
    </xdr:graphicFrame>
    <xdr:clientData/>
  </xdr:twoCellAnchor>
  <xdr:twoCellAnchor>
    <xdr:from>
      <xdr:col>2</xdr:col>
      <xdr:colOff>0</xdr:colOff>
      <xdr:row>1205</xdr:row>
      <xdr:rowOff>0</xdr:rowOff>
    </xdr:from>
    <xdr:to>
      <xdr:col>7</xdr:col>
      <xdr:colOff>676275</xdr:colOff>
      <xdr:row>1218</xdr:row>
      <xdr:rowOff>28575</xdr:rowOff>
    </xdr:to>
    <xdr:graphicFrame macro="">
      <xdr:nvGraphicFramePr>
        <xdr:cNvPr id="106"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
        </a:graphicData>
      </a:graphic>
    </xdr:graphicFrame>
    <xdr:clientData/>
  </xdr:twoCellAnchor>
  <xdr:twoCellAnchor>
    <xdr:from>
      <xdr:col>2</xdr:col>
      <xdr:colOff>0</xdr:colOff>
      <xdr:row>1222</xdr:row>
      <xdr:rowOff>0</xdr:rowOff>
    </xdr:from>
    <xdr:to>
      <xdr:col>7</xdr:col>
      <xdr:colOff>676275</xdr:colOff>
      <xdr:row>1235</xdr:row>
      <xdr:rowOff>28575</xdr:rowOff>
    </xdr:to>
    <xdr:graphicFrame macro="">
      <xdr:nvGraphicFramePr>
        <xdr:cNvPr id="107"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
        </a:graphicData>
      </a:graphic>
    </xdr:graphicFrame>
    <xdr:clientData/>
  </xdr:twoCellAnchor>
  <xdr:twoCellAnchor>
    <xdr:from>
      <xdr:col>2</xdr:col>
      <xdr:colOff>0</xdr:colOff>
      <xdr:row>1426</xdr:row>
      <xdr:rowOff>104776</xdr:rowOff>
    </xdr:from>
    <xdr:to>
      <xdr:col>7</xdr:col>
      <xdr:colOff>676275</xdr:colOff>
      <xdr:row>1439</xdr:row>
      <xdr:rowOff>133351</xdr:rowOff>
    </xdr:to>
    <xdr:graphicFrame macro="">
      <xdr:nvGraphicFramePr>
        <xdr:cNvPr id="108"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
        </a:graphicData>
      </a:graphic>
    </xdr:graphicFrame>
    <xdr:clientData/>
  </xdr:twoCellAnchor>
  <xdr:twoCellAnchor>
    <xdr:from>
      <xdr:col>2</xdr:col>
      <xdr:colOff>0</xdr:colOff>
      <xdr:row>1485</xdr:row>
      <xdr:rowOff>0</xdr:rowOff>
    </xdr:from>
    <xdr:to>
      <xdr:col>7</xdr:col>
      <xdr:colOff>676275</xdr:colOff>
      <xdr:row>1498</xdr:row>
      <xdr:rowOff>28575</xdr:rowOff>
    </xdr:to>
    <xdr:graphicFrame macro="">
      <xdr:nvGraphicFramePr>
        <xdr:cNvPr id="109"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
        </a:graphicData>
      </a:graphic>
    </xdr:graphicFrame>
    <xdr:clientData/>
  </xdr:twoCellAnchor>
  <xdr:twoCellAnchor>
    <xdr:from>
      <xdr:col>2</xdr:col>
      <xdr:colOff>0</xdr:colOff>
      <xdr:row>1502</xdr:row>
      <xdr:rowOff>0</xdr:rowOff>
    </xdr:from>
    <xdr:to>
      <xdr:col>7</xdr:col>
      <xdr:colOff>676275</xdr:colOff>
      <xdr:row>1515</xdr:row>
      <xdr:rowOff>28575</xdr:rowOff>
    </xdr:to>
    <xdr:graphicFrame macro="">
      <xdr:nvGraphicFramePr>
        <xdr:cNvPr id="1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0"/>
        </a:graphicData>
      </a:graphic>
    </xdr:graphicFrame>
    <xdr:clientData/>
  </xdr:twoCellAnchor>
  <xdr:twoCellAnchor>
    <xdr:from>
      <xdr:col>2</xdr:col>
      <xdr:colOff>0</xdr:colOff>
      <xdr:row>1706</xdr:row>
      <xdr:rowOff>104776</xdr:rowOff>
    </xdr:from>
    <xdr:to>
      <xdr:col>7</xdr:col>
      <xdr:colOff>676275</xdr:colOff>
      <xdr:row>1719</xdr:row>
      <xdr:rowOff>133351</xdr:rowOff>
    </xdr:to>
    <xdr:graphicFrame macro="">
      <xdr:nvGraphicFramePr>
        <xdr:cNvPr id="111"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1"/>
        </a:graphicData>
      </a:graphic>
    </xdr:graphicFrame>
    <xdr:clientData/>
  </xdr:twoCellAnchor>
  <xdr:twoCellAnchor>
    <xdr:from>
      <xdr:col>2</xdr:col>
      <xdr:colOff>0</xdr:colOff>
      <xdr:row>1765</xdr:row>
      <xdr:rowOff>0</xdr:rowOff>
    </xdr:from>
    <xdr:to>
      <xdr:col>7</xdr:col>
      <xdr:colOff>676275</xdr:colOff>
      <xdr:row>1778</xdr:row>
      <xdr:rowOff>28575</xdr:rowOff>
    </xdr:to>
    <xdr:graphicFrame macro="">
      <xdr:nvGraphicFramePr>
        <xdr:cNvPr id="112"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2"/>
        </a:graphicData>
      </a:graphic>
    </xdr:graphicFrame>
    <xdr:clientData/>
  </xdr:twoCellAnchor>
  <xdr:twoCellAnchor>
    <xdr:from>
      <xdr:col>2</xdr:col>
      <xdr:colOff>0</xdr:colOff>
      <xdr:row>1782</xdr:row>
      <xdr:rowOff>0</xdr:rowOff>
    </xdr:from>
    <xdr:to>
      <xdr:col>7</xdr:col>
      <xdr:colOff>676275</xdr:colOff>
      <xdr:row>1795</xdr:row>
      <xdr:rowOff>28575</xdr:rowOff>
    </xdr:to>
    <xdr:graphicFrame macro="">
      <xdr:nvGraphicFramePr>
        <xdr:cNvPr id="113"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3"/>
        </a:graphicData>
      </a:graphic>
    </xdr:graphicFrame>
    <xdr:clientData/>
  </xdr:twoCellAnchor>
  <xdr:twoCellAnchor>
    <xdr:from>
      <xdr:col>2</xdr:col>
      <xdr:colOff>0</xdr:colOff>
      <xdr:row>1986</xdr:row>
      <xdr:rowOff>104776</xdr:rowOff>
    </xdr:from>
    <xdr:to>
      <xdr:col>7</xdr:col>
      <xdr:colOff>676275</xdr:colOff>
      <xdr:row>1999</xdr:row>
      <xdr:rowOff>133351</xdr:rowOff>
    </xdr:to>
    <xdr:graphicFrame macro="">
      <xdr:nvGraphicFramePr>
        <xdr:cNvPr id="114"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4"/>
        </a:graphicData>
      </a:graphic>
    </xdr:graphicFrame>
    <xdr:clientData/>
  </xdr:twoCellAnchor>
  <xdr:twoCellAnchor>
    <xdr:from>
      <xdr:col>2</xdr:col>
      <xdr:colOff>0</xdr:colOff>
      <xdr:row>2045</xdr:row>
      <xdr:rowOff>0</xdr:rowOff>
    </xdr:from>
    <xdr:to>
      <xdr:col>7</xdr:col>
      <xdr:colOff>676275</xdr:colOff>
      <xdr:row>2058</xdr:row>
      <xdr:rowOff>28575</xdr:rowOff>
    </xdr:to>
    <xdr:graphicFrame macro="">
      <xdr:nvGraphicFramePr>
        <xdr:cNvPr id="115"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5"/>
        </a:graphicData>
      </a:graphic>
    </xdr:graphicFrame>
    <xdr:clientData/>
  </xdr:twoCellAnchor>
  <xdr:twoCellAnchor>
    <xdr:from>
      <xdr:col>2</xdr:col>
      <xdr:colOff>0</xdr:colOff>
      <xdr:row>2062</xdr:row>
      <xdr:rowOff>0</xdr:rowOff>
    </xdr:from>
    <xdr:to>
      <xdr:col>7</xdr:col>
      <xdr:colOff>676275</xdr:colOff>
      <xdr:row>2075</xdr:row>
      <xdr:rowOff>28575</xdr:rowOff>
    </xdr:to>
    <xdr:graphicFrame macro="">
      <xdr:nvGraphicFramePr>
        <xdr:cNvPr id="116"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6"/>
        </a:graphicData>
      </a:graphic>
    </xdr:graphicFrame>
    <xdr:clientData/>
  </xdr:twoCellAnchor>
  <xdr:twoCellAnchor>
    <xdr:from>
      <xdr:col>2</xdr:col>
      <xdr:colOff>0</xdr:colOff>
      <xdr:row>2266</xdr:row>
      <xdr:rowOff>104776</xdr:rowOff>
    </xdr:from>
    <xdr:to>
      <xdr:col>7</xdr:col>
      <xdr:colOff>676275</xdr:colOff>
      <xdr:row>2279</xdr:row>
      <xdr:rowOff>133351</xdr:rowOff>
    </xdr:to>
    <xdr:graphicFrame macro="">
      <xdr:nvGraphicFramePr>
        <xdr:cNvPr id="117"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7"/>
        </a:graphicData>
      </a:graphic>
    </xdr:graphicFrame>
    <xdr:clientData/>
  </xdr:twoCellAnchor>
  <xdr:twoCellAnchor>
    <xdr:from>
      <xdr:col>2</xdr:col>
      <xdr:colOff>0</xdr:colOff>
      <xdr:row>2325</xdr:row>
      <xdr:rowOff>0</xdr:rowOff>
    </xdr:from>
    <xdr:to>
      <xdr:col>7</xdr:col>
      <xdr:colOff>676275</xdr:colOff>
      <xdr:row>2338</xdr:row>
      <xdr:rowOff>28575</xdr:rowOff>
    </xdr:to>
    <xdr:graphicFrame macro="">
      <xdr:nvGraphicFramePr>
        <xdr:cNvPr id="118"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8"/>
        </a:graphicData>
      </a:graphic>
    </xdr:graphicFrame>
    <xdr:clientData/>
  </xdr:twoCellAnchor>
  <xdr:twoCellAnchor>
    <xdr:from>
      <xdr:col>2</xdr:col>
      <xdr:colOff>0</xdr:colOff>
      <xdr:row>2342</xdr:row>
      <xdr:rowOff>0</xdr:rowOff>
    </xdr:from>
    <xdr:to>
      <xdr:col>7</xdr:col>
      <xdr:colOff>676275</xdr:colOff>
      <xdr:row>2355</xdr:row>
      <xdr:rowOff>28575</xdr:rowOff>
    </xdr:to>
    <xdr:graphicFrame macro="">
      <xdr:nvGraphicFramePr>
        <xdr:cNvPr id="119"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9"/>
        </a:graphicData>
      </a:graphic>
    </xdr:graphicFrame>
    <xdr:clientData/>
  </xdr:twoCellAnchor>
  <xdr:twoCellAnchor>
    <xdr:from>
      <xdr:col>2</xdr:col>
      <xdr:colOff>0</xdr:colOff>
      <xdr:row>2546</xdr:row>
      <xdr:rowOff>104776</xdr:rowOff>
    </xdr:from>
    <xdr:to>
      <xdr:col>7</xdr:col>
      <xdr:colOff>676275</xdr:colOff>
      <xdr:row>2559</xdr:row>
      <xdr:rowOff>133351</xdr:rowOff>
    </xdr:to>
    <xdr:graphicFrame macro="">
      <xdr:nvGraphicFramePr>
        <xdr:cNvPr id="12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0"/>
        </a:graphicData>
      </a:graphic>
    </xdr:graphicFrame>
    <xdr:clientData/>
  </xdr:twoCellAnchor>
  <xdr:twoCellAnchor>
    <xdr:from>
      <xdr:col>2</xdr:col>
      <xdr:colOff>0</xdr:colOff>
      <xdr:row>2605</xdr:row>
      <xdr:rowOff>0</xdr:rowOff>
    </xdr:from>
    <xdr:to>
      <xdr:col>7</xdr:col>
      <xdr:colOff>676275</xdr:colOff>
      <xdr:row>2618</xdr:row>
      <xdr:rowOff>28575</xdr:rowOff>
    </xdr:to>
    <xdr:graphicFrame macro="">
      <xdr:nvGraphicFramePr>
        <xdr:cNvPr id="121"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1"/>
        </a:graphicData>
      </a:graphic>
    </xdr:graphicFrame>
    <xdr:clientData/>
  </xdr:twoCellAnchor>
  <xdr:twoCellAnchor>
    <xdr:from>
      <xdr:col>2</xdr:col>
      <xdr:colOff>0</xdr:colOff>
      <xdr:row>2622</xdr:row>
      <xdr:rowOff>0</xdr:rowOff>
    </xdr:from>
    <xdr:to>
      <xdr:col>7</xdr:col>
      <xdr:colOff>676275</xdr:colOff>
      <xdr:row>2635</xdr:row>
      <xdr:rowOff>28575</xdr:rowOff>
    </xdr:to>
    <xdr:graphicFrame macro="">
      <xdr:nvGraphicFramePr>
        <xdr:cNvPr id="122"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657225</xdr:colOff>
      <xdr:row>0</xdr:row>
      <xdr:rowOff>0</xdr:rowOff>
    </xdr:from>
    <xdr:to>
      <xdr:col>15</xdr:col>
      <xdr:colOff>657225</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106150" y="0"/>
          <a:ext cx="8286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619125</xdr:colOff>
      <xdr:row>58</xdr:row>
      <xdr:rowOff>9525</xdr:rowOff>
    </xdr:from>
    <xdr:to>
      <xdr:col>13</xdr:col>
      <xdr:colOff>438150</xdr:colOff>
      <xdr:row>83</xdr:row>
      <xdr:rowOff>57150</xdr:rowOff>
    </xdr:to>
    <xdr:graphicFrame macro="">
      <xdr:nvGraphicFramePr>
        <xdr:cNvPr id="3" name="Rada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123825</xdr:colOff>
      <xdr:row>104</xdr:row>
      <xdr:rowOff>0</xdr:rowOff>
    </xdr:from>
    <xdr:to>
      <xdr:col>16</xdr:col>
      <xdr:colOff>190500</xdr:colOff>
      <xdr:row>125</xdr:row>
      <xdr:rowOff>114300</xdr:rowOff>
    </xdr:to>
    <xdr:graphicFrame macro="">
      <xdr:nvGraphicFramePr>
        <xdr:cNvPr id="4" name="Comparativo Final"/>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19051</xdr:colOff>
      <xdr:row>3</xdr:row>
      <xdr:rowOff>9526</xdr:rowOff>
    </xdr:from>
    <xdr:to>
      <xdr:col>16</xdr:col>
      <xdr:colOff>323851</xdr:colOff>
      <xdr:row>4</xdr:row>
      <xdr:rowOff>152401</xdr:rowOff>
    </xdr:to>
    <xdr:pic macro="[0]!Print_PDF_2">
      <xdr:nvPicPr>
        <xdr:cNvPr id="5" name="Imagem 4" descr="C:\Users\306544\AppData\Local\Microsoft\Windows\Temporary Internet Files\Content.IE5\6QCKHQHC\MC900432683[1].png"/>
        <xdr:cNvPicPr>
          <a:picLocks noChangeAspect="1" noChangeArrowheads="1"/>
        </xdr:cNvPicPr>
      </xdr:nvPicPr>
      <xdr:blipFill>
        <a:blip xmlns:r="http://schemas.openxmlformats.org/officeDocument/2006/relationships" r:embed="rId4" cstate="print">
          <a:grayscl/>
          <a:extLst>
            <a:ext uri="{28A0092B-C50C-407E-A947-70E740481C1C}">
              <a14:useLocalDpi xmlns:a14="http://schemas.microsoft.com/office/drawing/2010/main" val="0"/>
            </a:ext>
          </a:extLst>
        </a:blip>
        <a:srcRect/>
        <a:stretch>
          <a:fillRect/>
        </a:stretch>
      </xdr:blipFill>
      <xdr:spPr bwMode="auto">
        <a:xfrm>
          <a:off x="12125326" y="495301"/>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20</xdr:row>
      <xdr:rowOff>0</xdr:rowOff>
    </xdr:from>
    <xdr:to>
      <xdr:col>16</xdr:col>
      <xdr:colOff>228600</xdr:colOff>
      <xdr:row>36</xdr:row>
      <xdr:rowOff>57149</xdr:rowOff>
    </xdr:to>
    <xdr:graphicFrame macro="">
      <xdr:nvGraphicFramePr>
        <xdr:cNvPr id="97" name="Licenciament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38100</xdr:colOff>
      <xdr:row>38</xdr:row>
      <xdr:rowOff>0</xdr:rowOff>
    </xdr:from>
    <xdr:to>
      <xdr:col>16</xdr:col>
      <xdr:colOff>266700</xdr:colOff>
      <xdr:row>54</xdr:row>
      <xdr:rowOff>57149</xdr:rowOff>
    </xdr:to>
    <xdr:graphicFrame macro="">
      <xdr:nvGraphicFramePr>
        <xdr:cNvPr id="98" name="Contrat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0.xml><?xml version="1.0" encoding="utf-8"?>
<c:userShapes xmlns:c="http://schemas.openxmlformats.org/drawingml/2006/chart">
  <cdr:relSizeAnchor xmlns:cdr="http://schemas.openxmlformats.org/drawingml/2006/chartDrawing">
    <cdr:from>
      <cdr:x>0.90886</cdr:x>
      <cdr:y>0.21655</cdr:y>
    </cdr:from>
    <cdr:to>
      <cdr:x>1</cdr:x>
      <cdr:y>0.35806</cdr:y>
    </cdr:to>
    <cdr:sp macro="" textlink="'Modelo - Parecer Final 2'!$B$101">
      <cdr:nvSpPr>
        <cdr:cNvPr id="3" name="CaixaDeTexto 2"/>
        <cdr:cNvSpPr txBox="1"/>
      </cdr:nvSpPr>
      <cdr:spPr>
        <a:xfrm xmlns:a="http://schemas.openxmlformats.org/drawingml/2006/main">
          <a:off x="10985606" y="761114"/>
          <a:ext cx="1101619" cy="497369"/>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E4B64AB3-4FC7-49D4-8604-E3B41A463966}" type="TxLink">
            <a:rPr lang="pt-BR" sz="900" b="1"/>
            <a:pPr algn="ctr"/>
            <a:t>#REF!</a:t>
          </a:fld>
          <a:endParaRPr lang="pt-BR" sz="900" b="1"/>
        </a:p>
      </cdr:txBody>
    </cdr:sp>
  </cdr:relSizeAnchor>
</c:userShapes>
</file>

<file path=xl/drawings/drawing21.xml><?xml version="1.0" encoding="utf-8"?>
<xdr:wsDr xmlns:xdr="http://schemas.openxmlformats.org/drawingml/2006/spreadsheetDrawing" xmlns:a="http://schemas.openxmlformats.org/drawingml/2006/main">
  <xdr:twoCellAnchor editAs="oneCell">
    <xdr:from>
      <xdr:col>14</xdr:col>
      <xdr:colOff>657225</xdr:colOff>
      <xdr:row>0</xdr:row>
      <xdr:rowOff>0</xdr:rowOff>
    </xdr:from>
    <xdr:to>
      <xdr:col>15</xdr:col>
      <xdr:colOff>657225</xdr:colOff>
      <xdr:row>5</xdr:row>
      <xdr:rowOff>0</xdr:rowOff>
    </xdr:to>
    <xdr:pic>
      <xdr:nvPicPr>
        <xdr:cNvPr id="2" name="Picture 12" descr="logo_17.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106150" y="0"/>
          <a:ext cx="8286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19051</xdr:colOff>
      <xdr:row>3</xdr:row>
      <xdr:rowOff>9526</xdr:rowOff>
    </xdr:from>
    <xdr:to>
      <xdr:col>16</xdr:col>
      <xdr:colOff>323851</xdr:colOff>
      <xdr:row>4</xdr:row>
      <xdr:rowOff>152401</xdr:rowOff>
    </xdr:to>
    <xdr:pic macro="[0]!Print_PDF_1">
      <xdr:nvPicPr>
        <xdr:cNvPr id="3" name="Imagem 2" descr="C:\Users\306544\AppData\Local\Microsoft\Windows\Temporary Internet Files\Content.IE5\6QCKHQHC\MC900432683[1].png"/>
        <xdr:cNvPicPr>
          <a:picLocks noChangeAspect="1" noChangeArrowheads="1"/>
        </xdr:cNvPicPr>
      </xdr:nvPicPr>
      <xdr:blipFill>
        <a:blip xmlns:r="http://schemas.openxmlformats.org/officeDocument/2006/relationships" r:embed="rId2" cstate="print">
          <a:grayscl/>
          <a:extLst>
            <a:ext uri="{28A0092B-C50C-407E-A947-70E740481C1C}">
              <a14:useLocalDpi xmlns:a14="http://schemas.microsoft.com/office/drawing/2010/main" val="0"/>
            </a:ext>
          </a:extLst>
        </a:blip>
        <a:srcRect/>
        <a:stretch>
          <a:fillRect/>
        </a:stretch>
      </xdr:blipFill>
      <xdr:spPr bwMode="auto">
        <a:xfrm>
          <a:off x="12125326" y="495301"/>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0</xdr:col>
      <xdr:colOff>590550</xdr:colOff>
      <xdr:row>0</xdr:row>
      <xdr:rowOff>0</xdr:rowOff>
    </xdr:from>
    <xdr:to>
      <xdr:col>6</xdr:col>
      <xdr:colOff>542925</xdr:colOff>
      <xdr:row>0</xdr:row>
      <xdr:rowOff>0</xdr:rowOff>
    </xdr:to>
    <xdr:graphicFrame macro="">
      <xdr:nvGraphicFramePr>
        <xdr:cNvPr id="48236"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103730/AppData/Local/Microsoft/Windows/Temporary%20Internet%20Files/Content.Outlook/4N2BJVCL/STI-Nome%20do%20Projeto%20-%20Planilha%20de%20Avaliac&#227;o%20de%20Proposta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ões"/>
      <sheetName val="Instruções"/>
      <sheetName val="Gráfico1"/>
      <sheetName val="Comparativo Resumido"/>
      <sheetName val="Comparativo Analítico 1"/>
      <sheetName val="Máximo"/>
      <sheetName val="Prop A"/>
      <sheetName val="Prop B"/>
      <sheetName val="2.2 - Requisitos Funcionais"/>
      <sheetName val="2.11 - Cláusulas Contratuais"/>
      <sheetName val="Parâmetros"/>
    </sheetNames>
    <sheetDataSet>
      <sheetData sheetId="0"/>
      <sheetData sheetId="1"/>
      <sheetData sheetId="2" refreshError="1"/>
      <sheetData sheetId="3"/>
      <sheetData sheetId="4"/>
      <sheetData sheetId="5"/>
      <sheetData sheetId="6"/>
      <sheetData sheetId="7"/>
      <sheetData sheetId="8"/>
      <sheetData sheetId="9"/>
      <sheetData sheetId="10">
        <row r="3">
          <cell r="B3" t="str">
            <v>Supera</v>
          </cell>
          <cell r="E3" t="str">
            <v>Atende</v>
          </cell>
          <cell r="G3" t="str">
            <v>Sim</v>
          </cell>
          <cell r="J3" t="str">
            <v>Zero</v>
          </cell>
          <cell r="M3" t="str">
            <v>Sim</v>
          </cell>
        </row>
        <row r="4">
          <cell r="B4" t="str">
            <v>Atende</v>
          </cell>
          <cell r="E4" t="str">
            <v>Não Atende</v>
          </cell>
          <cell r="G4" t="str">
            <v>Parcialmente</v>
          </cell>
          <cell r="J4" t="str">
            <v>Menor ou igual a 10%</v>
          </cell>
          <cell r="M4" t="str">
            <v>Não</v>
          </cell>
        </row>
        <row r="5">
          <cell r="B5" t="str">
            <v>Atende Parcialmente</v>
          </cell>
          <cell r="G5" t="str">
            <v>Não</v>
          </cell>
          <cell r="J5" t="str">
            <v>De 11% a 20%</v>
          </cell>
        </row>
        <row r="6">
          <cell r="B6" t="str">
            <v>Não Atende</v>
          </cell>
          <cell r="J6" t="str">
            <v>De 21% a 40%</v>
          </cell>
        </row>
        <row r="7">
          <cell r="J7" t="str">
            <v>De 41% a 60%</v>
          </cell>
        </row>
        <row r="8">
          <cell r="J8" t="str">
            <v>Superior a 61%</v>
          </cell>
        </row>
      </sheetData>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noFill/>
        <a:ln w="9525" cmpd="sng">
          <a:noFill/>
        </a:ln>
      </a:spPr>
      <a:bodyPr vertOverflow="clip" horzOverflow="clip" wrap="square" rtlCol="0" anchor="t"/>
      <a:lstStyle>
        <a:defPPr algn="ctr">
          <a:defRPr sz="2000" b="1">
            <a:solidFill>
              <a:schemeClr val="bg1"/>
            </a:solidFill>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9.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10.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8.xml"/><Relationship Id="rId1" Type="http://schemas.openxmlformats.org/officeDocument/2006/relationships/printerSettings" Target="../printerSettings/printerSettings11.bin"/><Relationship Id="rId4" Type="http://schemas.openxmlformats.org/officeDocument/2006/relationships/comments" Target="../comments1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
  <sheetViews>
    <sheetView showGridLines="0" showRowColHeaders="0" view="pageBreakPreview" zoomScale="115" zoomScaleNormal="100" zoomScaleSheetLayoutView="115" workbookViewId="0"/>
  </sheetViews>
  <sheetFormatPr defaultRowHeight="12.75" x14ac:dyDescent="0.2"/>
  <sheetData/>
  <dataConsolidate/>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M22"/>
  <sheetViews>
    <sheetView showGridLines="0" showRowColHeaders="0" zoomScaleNormal="100" zoomScaleSheetLayoutView="100" workbookViewId="0"/>
  </sheetViews>
  <sheetFormatPr defaultRowHeight="12.75" x14ac:dyDescent="0.2"/>
  <sheetData>
    <row r="22" spans="13:13" x14ac:dyDescent="0.2">
      <c r="M22" s="4"/>
    </row>
  </sheetData>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dimension ref="A1:Z222"/>
  <sheetViews>
    <sheetView showGridLines="0" tabSelected="1" zoomScaleNormal="100" workbookViewId="0"/>
  </sheetViews>
  <sheetFormatPr defaultRowHeight="12.75" x14ac:dyDescent="0.2"/>
  <cols>
    <col min="1" max="1" width="12.28515625" customWidth="1"/>
    <col min="2" max="2" width="29.7109375" customWidth="1"/>
    <col min="3" max="3" width="71.140625" customWidth="1"/>
    <col min="4" max="4" width="19.140625" style="134" customWidth="1"/>
    <col min="5" max="5" width="22.42578125" style="134" bestFit="1" customWidth="1"/>
    <col min="6" max="6" width="8.7109375" style="134" customWidth="1"/>
    <col min="7" max="7" width="12.140625" style="134" customWidth="1"/>
    <col min="8" max="8" width="9.5703125" style="134" bestFit="1" customWidth="1"/>
    <col min="9" max="9" width="19.140625" style="134" customWidth="1"/>
    <col min="10" max="10" width="7.85546875" style="134" bestFit="1" customWidth="1"/>
    <col min="11" max="11" width="18.5703125" customWidth="1"/>
    <col min="12" max="12" width="19.5703125" customWidth="1"/>
    <col min="13" max="13" width="21.5703125" customWidth="1"/>
    <col min="14" max="14" width="36.85546875" customWidth="1"/>
    <col min="15" max="15" width="17" hidden="1" customWidth="1"/>
    <col min="16" max="16" width="20.28515625" hidden="1" customWidth="1"/>
    <col min="17" max="17" width="17.7109375" hidden="1" customWidth="1"/>
    <col min="20" max="20" width="23.7109375" customWidth="1"/>
    <col min="21" max="21" width="9.140625" customWidth="1"/>
    <col min="22" max="22" width="24.7109375" bestFit="1" customWidth="1"/>
    <col min="24" max="24" width="24.7109375" bestFit="1" customWidth="1"/>
    <col min="26" max="26" width="26.85546875" bestFit="1" customWidth="1"/>
  </cols>
  <sheetData>
    <row r="1" spans="1:26" ht="13.5" thickBot="1" x14ac:dyDescent="0.25">
      <c r="A1" s="203"/>
      <c r="B1" s="203"/>
      <c r="C1" s="17"/>
      <c r="D1" s="292"/>
      <c r="E1" s="292"/>
      <c r="F1" s="292"/>
      <c r="G1" s="292"/>
      <c r="H1" s="292"/>
      <c r="I1" s="292"/>
      <c r="J1" s="292"/>
      <c r="K1" s="17"/>
      <c r="L1" s="17"/>
      <c r="M1" s="17"/>
      <c r="N1" s="17"/>
      <c r="T1" s="10" t="s">
        <v>15</v>
      </c>
      <c r="V1" s="10" t="s">
        <v>29</v>
      </c>
      <c r="X1" s="301" t="s">
        <v>291</v>
      </c>
      <c r="Z1" s="301" t="s">
        <v>313</v>
      </c>
    </row>
    <row r="2" spans="1:26" ht="15.75" thickBot="1" x14ac:dyDescent="0.25">
      <c r="A2" s="203"/>
      <c r="B2" s="203"/>
      <c r="C2" s="204"/>
      <c r="D2" s="293"/>
      <c r="E2" s="293"/>
      <c r="F2" s="293"/>
      <c r="G2" s="293"/>
      <c r="H2" s="293"/>
      <c r="I2" s="293"/>
      <c r="J2" s="293"/>
      <c r="K2" s="315" t="s">
        <v>32</v>
      </c>
      <c r="L2" s="316"/>
      <c r="M2" s="14" t="str">
        <f>IF(ISERR(SUM(#REF!,#REF!,#REF!,#REF!,#REF!)/(SUM(O8:O16,O86:O139,O158:O221,#REF!,O223:O223))),"N/A",SUM(#REF!,#REF!,#REF!,#REF!,#REF!)/(SUM(O8:O16,O86:O139,O158:O221,#REF!,O223:O223)))</f>
        <v>N/A</v>
      </c>
      <c r="N2" s="17"/>
      <c r="T2" s="8" t="s">
        <v>20</v>
      </c>
      <c r="V2" s="9" t="s">
        <v>4</v>
      </c>
      <c r="X2" s="113" t="s">
        <v>42</v>
      </c>
      <c r="Z2" s="113" t="s">
        <v>314</v>
      </c>
    </row>
    <row r="3" spans="1:26" ht="15" x14ac:dyDescent="0.25">
      <c r="A3" s="203"/>
      <c r="B3" s="203"/>
      <c r="C3" s="205" t="s">
        <v>300</v>
      </c>
      <c r="D3" s="293"/>
      <c r="E3" s="293"/>
      <c r="F3" s="293"/>
      <c r="G3" s="293"/>
      <c r="H3" s="293"/>
      <c r="I3" s="293"/>
      <c r="J3" s="293"/>
      <c r="K3" s="206"/>
      <c r="L3" s="17"/>
      <c r="M3" s="17"/>
      <c r="N3" s="17"/>
      <c r="T3" s="8" t="s">
        <v>21</v>
      </c>
      <c r="V3" s="113" t="s">
        <v>311</v>
      </c>
      <c r="X3" s="113" t="s">
        <v>41</v>
      </c>
      <c r="Z3" s="113" t="s">
        <v>315</v>
      </c>
    </row>
    <row r="4" spans="1:26" ht="15" x14ac:dyDescent="0.25">
      <c r="A4" s="203"/>
      <c r="B4" s="203"/>
      <c r="C4" s="207" t="s">
        <v>292</v>
      </c>
      <c r="D4" s="294"/>
      <c r="E4" s="294"/>
      <c r="F4" s="294"/>
      <c r="G4" s="294"/>
      <c r="H4" s="294"/>
      <c r="I4" s="294"/>
      <c r="J4" s="294"/>
      <c r="K4" s="18"/>
      <c r="L4" s="18"/>
      <c r="M4" s="18"/>
      <c r="N4" s="18"/>
      <c r="T4" s="8" t="s">
        <v>22</v>
      </c>
      <c r="V4" s="113" t="s">
        <v>312</v>
      </c>
      <c r="Z4" s="113" t="s">
        <v>318</v>
      </c>
    </row>
    <row r="5" spans="1:26" ht="15.75" thickBot="1" x14ac:dyDescent="0.25">
      <c r="A5" s="203"/>
      <c r="B5" s="203"/>
      <c r="C5" s="17"/>
      <c r="D5" s="292"/>
      <c r="E5" s="292"/>
      <c r="F5" s="292"/>
      <c r="G5" s="292"/>
      <c r="H5" s="292"/>
      <c r="I5" s="292"/>
      <c r="J5" s="292"/>
      <c r="K5" s="18"/>
      <c r="L5" s="18"/>
      <c r="M5" s="18"/>
      <c r="N5" s="18"/>
      <c r="T5" s="8" t="s">
        <v>23</v>
      </c>
      <c r="V5" s="8" t="s">
        <v>5</v>
      </c>
      <c r="Z5" s="113" t="s">
        <v>316</v>
      </c>
    </row>
    <row r="6" spans="1:26" ht="13.5" thickBot="1" x14ac:dyDescent="0.25">
      <c r="A6" s="203"/>
      <c r="B6" s="203"/>
      <c r="C6" s="19" t="s">
        <v>33</v>
      </c>
      <c r="D6" s="295"/>
      <c r="E6" s="295"/>
      <c r="F6" s="317" t="s">
        <v>302</v>
      </c>
      <c r="G6" s="318"/>
      <c r="H6" s="318"/>
      <c r="I6" s="318"/>
      <c r="J6" s="319"/>
      <c r="K6" s="19" t="s">
        <v>34</v>
      </c>
      <c r="L6" s="17"/>
      <c r="M6" s="17"/>
      <c r="N6" s="17"/>
      <c r="T6" s="8" t="s">
        <v>24</v>
      </c>
      <c r="Z6" s="113" t="s">
        <v>317</v>
      </c>
    </row>
    <row r="7" spans="1:26" ht="26.25" thickBot="1" x14ac:dyDescent="0.25">
      <c r="A7" s="20" t="s">
        <v>35</v>
      </c>
      <c r="B7" s="20" t="s">
        <v>225</v>
      </c>
      <c r="C7" s="22" t="s">
        <v>227</v>
      </c>
      <c r="D7" s="274" t="s">
        <v>291</v>
      </c>
      <c r="E7" s="274" t="s">
        <v>301</v>
      </c>
      <c r="F7" s="274" t="s">
        <v>303</v>
      </c>
      <c r="G7" s="274" t="s">
        <v>304</v>
      </c>
      <c r="H7" s="274" t="s">
        <v>306</v>
      </c>
      <c r="I7" s="274" t="s">
        <v>305</v>
      </c>
      <c r="J7" s="274" t="s">
        <v>307</v>
      </c>
      <c r="K7" s="21" t="s">
        <v>4</v>
      </c>
      <c r="L7" s="21" t="s">
        <v>15</v>
      </c>
      <c r="M7" s="22" t="s">
        <v>36</v>
      </c>
      <c r="N7" s="21" t="s">
        <v>37</v>
      </c>
      <c r="O7" s="24" t="s">
        <v>39</v>
      </c>
      <c r="P7" s="274" t="s">
        <v>215</v>
      </c>
      <c r="Q7" s="23" t="s">
        <v>216</v>
      </c>
      <c r="Z7" s="113" t="s">
        <v>394</v>
      </c>
    </row>
    <row r="8" spans="1:26" ht="105" customHeight="1" thickBot="1" x14ac:dyDescent="0.25">
      <c r="A8" s="223" t="str">
        <f>IF(LEFT(A7,2)="ID",CONCATENATE(MID($A$7,SEARCH(" ",$A$7)+1,10),"001"),CONCATENATE(MID($A$7,SEARCH(" ",$A$7)+1,10),TEXT(RIGHT(A7,3)+1,"000")))</f>
        <v>RQF001</v>
      </c>
      <c r="B8" s="291" t="s">
        <v>320</v>
      </c>
      <c r="C8" s="310" t="s">
        <v>384</v>
      </c>
      <c r="D8" s="291" t="s">
        <v>42</v>
      </c>
      <c r="E8" s="291" t="s">
        <v>314</v>
      </c>
      <c r="F8" s="306"/>
      <c r="G8" s="306"/>
      <c r="H8" s="306"/>
      <c r="I8" s="306"/>
      <c r="J8" s="306"/>
      <c r="K8" s="307"/>
      <c r="L8" s="308"/>
      <c r="M8" s="309"/>
      <c r="N8" s="282"/>
      <c r="O8" s="25" t="str">
        <f t="shared" ref="O8" si="0">IF(M8="","",M8*100)</f>
        <v/>
      </c>
      <c r="P8" s="272"/>
      <c r="Q8" s="271"/>
    </row>
    <row r="9" spans="1:26" ht="26.25" thickBot="1" x14ac:dyDescent="0.25">
      <c r="A9" s="223" t="str">
        <f>IF(LEFT(A8,2)="ID",CONCATENATE(MID($A$7,SEARCH(" ",$A$7)+1,10),"001"),CONCATENATE(MID($A$7,SEARCH(" ",$A$7)+1,10),TEXT(RIGHT(A8,3)+1,"000")))</f>
        <v>RQF002</v>
      </c>
      <c r="B9" s="291" t="s">
        <v>320</v>
      </c>
      <c r="C9" s="289" t="s">
        <v>324</v>
      </c>
      <c r="D9" s="291" t="s">
        <v>42</v>
      </c>
      <c r="E9" s="291" t="s">
        <v>314</v>
      </c>
      <c r="F9" s="291"/>
      <c r="G9" s="311"/>
      <c r="H9" s="311"/>
      <c r="I9" s="311"/>
      <c r="J9" s="311"/>
      <c r="K9" s="312"/>
      <c r="L9" s="313"/>
      <c r="M9" s="314"/>
      <c r="N9" s="284"/>
      <c r="O9" s="25"/>
      <c r="P9" s="272"/>
      <c r="Q9" s="271"/>
    </row>
    <row r="10" spans="1:26" ht="64.5" thickBot="1" x14ac:dyDescent="0.25">
      <c r="A10" s="223" t="str">
        <f t="shared" ref="A10:A79" si="1">IF(LEFT(A9,2)="ID",CONCATENATE(MID($A$7,SEARCH(" ",$A$7)+1,10),"001"),CONCATENATE(MID($A$7,SEARCH(" ",$A$7)+1,10),TEXT(RIGHT(A9,3)+1,"000")))</f>
        <v>RQF003</v>
      </c>
      <c r="B10" s="291" t="s">
        <v>320</v>
      </c>
      <c r="C10" s="289" t="s">
        <v>386</v>
      </c>
      <c r="D10" s="291" t="s">
        <v>42</v>
      </c>
      <c r="E10" s="291" t="s">
        <v>314</v>
      </c>
      <c r="F10" s="296"/>
      <c r="G10" s="296"/>
      <c r="H10" s="296"/>
      <c r="I10" s="296"/>
      <c r="J10" s="296"/>
      <c r="K10" s="220"/>
      <c r="L10" s="221"/>
      <c r="M10" s="222"/>
      <c r="N10" s="285"/>
      <c r="O10" s="25"/>
      <c r="P10" s="272"/>
      <c r="Q10" s="271"/>
    </row>
    <row r="11" spans="1:26" ht="39" thickBot="1" x14ac:dyDescent="0.25">
      <c r="A11" s="223" t="str">
        <f t="shared" si="1"/>
        <v>RQF004</v>
      </c>
      <c r="B11" s="291" t="s">
        <v>320</v>
      </c>
      <c r="C11" s="289" t="s">
        <v>387</v>
      </c>
      <c r="D11" s="291" t="s">
        <v>42</v>
      </c>
      <c r="E11" s="291" t="s">
        <v>314</v>
      </c>
      <c r="F11" s="296"/>
      <c r="G11" s="296"/>
      <c r="H11" s="296"/>
      <c r="I11" s="296"/>
      <c r="J11" s="296"/>
      <c r="K11" s="220"/>
      <c r="L11" s="221"/>
      <c r="M11" s="222"/>
      <c r="N11" s="285"/>
      <c r="O11" s="25"/>
      <c r="P11" s="272"/>
      <c r="Q11" s="271"/>
    </row>
    <row r="12" spans="1:26" ht="90" thickBot="1" x14ac:dyDescent="0.25">
      <c r="A12" s="223" t="str">
        <f>IF(LEFT(A11,2)="ID",CONCATENATE(MID($A$7,SEARCH(" ",$A$7)+1,10),"001"),CONCATENATE(MID($A$7,SEARCH(" ",$A$7)+1,10),TEXT(RIGHT(A11,3)+1,"000")))</f>
        <v>RQF005</v>
      </c>
      <c r="B12" s="291" t="s">
        <v>319</v>
      </c>
      <c r="C12" s="303" t="s">
        <v>323</v>
      </c>
      <c r="D12" s="291" t="s">
        <v>42</v>
      </c>
      <c r="E12" s="291" t="s">
        <v>315</v>
      </c>
      <c r="F12" s="296"/>
      <c r="G12" s="296"/>
      <c r="H12" s="296"/>
      <c r="I12" s="296"/>
      <c r="J12" s="296"/>
      <c r="K12" s="220"/>
      <c r="L12" s="221"/>
      <c r="M12" s="222"/>
      <c r="N12" s="284"/>
      <c r="O12" s="25"/>
      <c r="P12" s="272"/>
      <c r="Q12" s="271"/>
    </row>
    <row r="13" spans="1:26" ht="26.25" thickBot="1" x14ac:dyDescent="0.25">
      <c r="A13" s="223" t="str">
        <f t="shared" si="1"/>
        <v>RQF006</v>
      </c>
      <c r="B13" s="291" t="s">
        <v>319</v>
      </c>
      <c r="C13" s="303" t="s">
        <v>325</v>
      </c>
      <c r="D13" s="291" t="s">
        <v>42</v>
      </c>
      <c r="E13" s="291" t="s">
        <v>315</v>
      </c>
      <c r="F13" s="296"/>
      <c r="G13" s="296"/>
      <c r="H13" s="296"/>
      <c r="I13" s="296"/>
      <c r="J13" s="296"/>
      <c r="K13" s="220"/>
      <c r="L13" s="221"/>
      <c r="M13" s="222"/>
      <c r="N13" s="283"/>
      <c r="O13" s="25"/>
      <c r="P13" s="272"/>
      <c r="Q13" s="271"/>
    </row>
    <row r="14" spans="1:26" ht="39" thickBot="1" x14ac:dyDescent="0.25">
      <c r="A14" s="223" t="str">
        <f t="shared" si="1"/>
        <v>RQF007</v>
      </c>
      <c r="B14" s="291" t="s">
        <v>319</v>
      </c>
      <c r="C14" s="303" t="s">
        <v>338</v>
      </c>
      <c r="D14" s="291" t="s">
        <v>42</v>
      </c>
      <c r="E14" s="291" t="s">
        <v>42</v>
      </c>
      <c r="F14" s="296"/>
      <c r="G14" s="296"/>
      <c r="H14" s="296"/>
      <c r="I14" s="296"/>
      <c r="J14" s="296"/>
      <c r="K14" s="220"/>
      <c r="L14" s="221"/>
      <c r="M14" s="222"/>
      <c r="N14" s="283"/>
      <c r="O14" s="25"/>
      <c r="P14" s="272"/>
      <c r="Q14" s="271"/>
    </row>
    <row r="15" spans="1:26" ht="39" thickBot="1" x14ac:dyDescent="0.25">
      <c r="A15" s="223" t="str">
        <f t="shared" si="1"/>
        <v>RQF008</v>
      </c>
      <c r="B15" s="291" t="s">
        <v>319</v>
      </c>
      <c r="C15" s="303" t="s">
        <v>339</v>
      </c>
      <c r="D15" s="291" t="s">
        <v>42</v>
      </c>
      <c r="E15" s="291" t="s">
        <v>42</v>
      </c>
      <c r="F15" s="296"/>
      <c r="G15" s="296"/>
      <c r="H15" s="296"/>
      <c r="I15" s="296"/>
      <c r="J15" s="296"/>
      <c r="K15" s="220"/>
      <c r="L15" s="221"/>
      <c r="M15" s="222"/>
      <c r="N15" s="283"/>
      <c r="O15" s="25"/>
      <c r="P15" s="272"/>
      <c r="Q15" s="271"/>
    </row>
    <row r="16" spans="1:26" ht="64.5" thickBot="1" x14ac:dyDescent="0.25">
      <c r="A16" s="223" t="str">
        <f t="shared" si="1"/>
        <v>RQF009</v>
      </c>
      <c r="B16" s="291" t="s">
        <v>319</v>
      </c>
      <c r="C16" s="303" t="s">
        <v>388</v>
      </c>
      <c r="D16" s="291" t="s">
        <v>42</v>
      </c>
      <c r="E16" s="291" t="s">
        <v>315</v>
      </c>
      <c r="F16" s="296"/>
      <c r="G16" s="296"/>
      <c r="H16" s="296"/>
      <c r="I16" s="296"/>
      <c r="J16" s="296"/>
      <c r="K16" s="220"/>
      <c r="L16" s="221"/>
      <c r="M16" s="222"/>
      <c r="N16" s="283"/>
      <c r="O16" s="25" t="str">
        <f t="shared" ref="O16" si="2">IF(M16="","",M16*100)</f>
        <v/>
      </c>
      <c r="P16" s="272"/>
      <c r="Q16" s="271"/>
    </row>
    <row r="17" spans="1:17" ht="39" thickBot="1" x14ac:dyDescent="0.25">
      <c r="A17" s="223" t="str">
        <f t="shared" si="1"/>
        <v>RQF010</v>
      </c>
      <c r="B17" s="291" t="s">
        <v>319</v>
      </c>
      <c r="C17" s="305" t="s">
        <v>351</v>
      </c>
      <c r="D17" s="291" t="s">
        <v>42</v>
      </c>
      <c r="E17" s="291" t="s">
        <v>315</v>
      </c>
      <c r="F17" s="296"/>
      <c r="G17" s="296"/>
      <c r="H17" s="296"/>
      <c r="I17" s="296"/>
      <c r="J17" s="296"/>
      <c r="K17" s="220"/>
      <c r="L17" s="221"/>
      <c r="M17" s="222"/>
      <c r="N17" s="283"/>
      <c r="O17" s="25"/>
      <c r="P17" s="272"/>
      <c r="Q17" s="271"/>
    </row>
    <row r="18" spans="1:17" ht="26.25" thickBot="1" x14ac:dyDescent="0.25">
      <c r="A18" s="223" t="str">
        <f t="shared" si="1"/>
        <v>RQF011</v>
      </c>
      <c r="B18" s="291" t="s">
        <v>319</v>
      </c>
      <c r="C18" s="584" t="s">
        <v>326</v>
      </c>
      <c r="D18" s="291" t="s">
        <v>42</v>
      </c>
      <c r="E18" s="291" t="s">
        <v>315</v>
      </c>
      <c r="F18" s="296"/>
      <c r="G18" s="296"/>
      <c r="H18" s="296"/>
      <c r="I18" s="296"/>
      <c r="J18" s="296"/>
      <c r="K18" s="220"/>
      <c r="L18" s="221"/>
      <c r="M18" s="222"/>
      <c r="N18" s="283"/>
      <c r="O18" s="25"/>
      <c r="P18" s="272"/>
      <c r="Q18" s="271"/>
    </row>
    <row r="19" spans="1:17" ht="39" thickBot="1" x14ac:dyDescent="0.25">
      <c r="A19" s="223" t="str">
        <f t="shared" si="1"/>
        <v>RQF012</v>
      </c>
      <c r="B19" s="291" t="s">
        <v>319</v>
      </c>
      <c r="C19" s="584" t="s">
        <v>327</v>
      </c>
      <c r="D19" s="291" t="s">
        <v>42</v>
      </c>
      <c r="E19" s="291" t="s">
        <v>315</v>
      </c>
      <c r="F19" s="296"/>
      <c r="G19" s="296"/>
      <c r="H19" s="296"/>
      <c r="I19" s="296"/>
      <c r="J19" s="296"/>
      <c r="K19" s="220"/>
      <c r="L19" s="221"/>
      <c r="M19" s="222"/>
      <c r="N19" s="283"/>
      <c r="O19" s="25"/>
      <c r="P19" s="272"/>
      <c r="Q19" s="271"/>
    </row>
    <row r="20" spans="1:17" ht="39" thickBot="1" x14ac:dyDescent="0.25">
      <c r="A20" s="223" t="str">
        <f t="shared" si="1"/>
        <v>RQF013</v>
      </c>
      <c r="B20" s="291" t="s">
        <v>319</v>
      </c>
      <c r="C20" s="305" t="s">
        <v>342</v>
      </c>
      <c r="D20" s="291" t="s">
        <v>42</v>
      </c>
      <c r="E20" s="291" t="s">
        <v>315</v>
      </c>
      <c r="F20" s="296"/>
      <c r="G20" s="296"/>
      <c r="H20" s="296"/>
      <c r="I20" s="296"/>
      <c r="J20" s="296"/>
      <c r="K20" s="220"/>
      <c r="L20" s="221"/>
      <c r="M20" s="222"/>
      <c r="N20" s="283"/>
      <c r="O20" s="25"/>
      <c r="P20" s="272"/>
      <c r="Q20" s="271"/>
    </row>
    <row r="21" spans="1:17" ht="26.25" thickBot="1" x14ac:dyDescent="0.25">
      <c r="A21" s="223" t="str">
        <f t="shared" si="1"/>
        <v>RQF014</v>
      </c>
      <c r="B21" s="291" t="s">
        <v>319</v>
      </c>
      <c r="C21" s="584" t="s">
        <v>392</v>
      </c>
      <c r="D21" s="291" t="s">
        <v>42</v>
      </c>
      <c r="E21" s="291" t="s">
        <v>315</v>
      </c>
      <c r="F21" s="296"/>
      <c r="G21" s="296"/>
      <c r="H21" s="296"/>
      <c r="I21" s="296"/>
      <c r="J21" s="296"/>
      <c r="K21" s="220"/>
      <c r="L21" s="221"/>
      <c r="M21" s="222"/>
      <c r="N21" s="283"/>
      <c r="O21" s="25"/>
      <c r="P21" s="272"/>
      <c r="Q21" s="271"/>
    </row>
    <row r="22" spans="1:17" ht="39" thickBot="1" x14ac:dyDescent="0.25">
      <c r="A22" s="223" t="str">
        <f t="shared" si="1"/>
        <v>RQF015</v>
      </c>
      <c r="B22" s="291" t="s">
        <v>319</v>
      </c>
      <c r="C22" s="305" t="s">
        <v>343</v>
      </c>
      <c r="D22" s="291" t="s">
        <v>42</v>
      </c>
      <c r="E22" s="291" t="s">
        <v>315</v>
      </c>
      <c r="F22" s="296"/>
      <c r="G22" s="296"/>
      <c r="H22" s="296"/>
      <c r="I22" s="296"/>
      <c r="J22" s="296"/>
      <c r="K22" s="220"/>
      <c r="L22" s="221"/>
      <c r="M22" s="222"/>
      <c r="N22" s="283"/>
      <c r="O22" s="25"/>
      <c r="P22" s="272"/>
      <c r="Q22" s="271"/>
    </row>
    <row r="23" spans="1:17" ht="39" thickBot="1" x14ac:dyDescent="0.25">
      <c r="A23" s="223" t="str">
        <f t="shared" si="1"/>
        <v>RQF016</v>
      </c>
      <c r="B23" s="291" t="s">
        <v>319</v>
      </c>
      <c r="C23" s="305" t="s">
        <v>396</v>
      </c>
      <c r="D23" s="291" t="s">
        <v>42</v>
      </c>
      <c r="E23" s="291" t="s">
        <v>315</v>
      </c>
      <c r="F23" s="296"/>
      <c r="G23" s="296"/>
      <c r="H23" s="296"/>
      <c r="I23" s="296"/>
      <c r="J23" s="296"/>
      <c r="K23" s="220"/>
      <c r="L23" s="221"/>
      <c r="M23" s="222"/>
      <c r="N23" s="283"/>
      <c r="O23" s="25"/>
      <c r="P23" s="272"/>
      <c r="Q23" s="271"/>
    </row>
    <row r="24" spans="1:17" ht="102.75" thickBot="1" x14ac:dyDescent="0.25">
      <c r="A24" s="223" t="str">
        <f t="shared" si="1"/>
        <v>RQF017</v>
      </c>
      <c r="B24" s="291" t="s">
        <v>321</v>
      </c>
      <c r="C24" s="303" t="s">
        <v>328</v>
      </c>
      <c r="D24" s="291" t="s">
        <v>42</v>
      </c>
      <c r="E24" s="291" t="s">
        <v>318</v>
      </c>
      <c r="F24" s="296"/>
      <c r="G24" s="296"/>
      <c r="H24" s="296"/>
      <c r="I24" s="296"/>
      <c r="J24" s="296"/>
      <c r="K24" s="220"/>
      <c r="L24" s="221"/>
      <c r="M24" s="222"/>
      <c r="N24" s="283"/>
      <c r="O24" s="25"/>
      <c r="P24" s="272"/>
      <c r="Q24" s="271"/>
    </row>
    <row r="25" spans="1:17" ht="39" thickBot="1" x14ac:dyDescent="0.25">
      <c r="A25" s="223" t="str">
        <f t="shared" si="1"/>
        <v>RQF018</v>
      </c>
      <c r="B25" s="291" t="s">
        <v>321</v>
      </c>
      <c r="C25" s="303" t="s">
        <v>329</v>
      </c>
      <c r="D25" s="291" t="s">
        <v>42</v>
      </c>
      <c r="E25" s="291" t="s">
        <v>318</v>
      </c>
      <c r="F25" s="296"/>
      <c r="G25" s="296"/>
      <c r="H25" s="296"/>
      <c r="I25" s="296"/>
      <c r="J25" s="296"/>
      <c r="K25" s="220"/>
      <c r="L25" s="221"/>
      <c r="M25" s="222"/>
      <c r="N25" s="283"/>
      <c r="O25" s="25"/>
      <c r="P25" s="272"/>
      <c r="Q25" s="271"/>
    </row>
    <row r="26" spans="1:17" ht="51.75" thickBot="1" x14ac:dyDescent="0.25">
      <c r="A26" s="223" t="str">
        <f t="shared" si="1"/>
        <v>RQF019</v>
      </c>
      <c r="B26" s="291" t="s">
        <v>321</v>
      </c>
      <c r="C26" s="303" t="s">
        <v>337</v>
      </c>
      <c r="D26" s="291" t="s">
        <v>42</v>
      </c>
      <c r="E26" s="291" t="s">
        <v>318</v>
      </c>
      <c r="F26" s="296"/>
      <c r="G26" s="296"/>
      <c r="H26" s="296"/>
      <c r="I26" s="296"/>
      <c r="J26" s="296"/>
      <c r="K26" s="220"/>
      <c r="L26" s="221"/>
      <c r="M26" s="222"/>
      <c r="N26" s="283"/>
      <c r="O26" s="25"/>
      <c r="P26" s="272"/>
      <c r="Q26" s="271"/>
    </row>
    <row r="27" spans="1:17" ht="51.75" thickBot="1" x14ac:dyDescent="0.25">
      <c r="A27" s="223" t="str">
        <f t="shared" si="1"/>
        <v>RQF020</v>
      </c>
      <c r="B27" s="291" t="s">
        <v>321</v>
      </c>
      <c r="C27" s="303" t="s">
        <v>340</v>
      </c>
      <c r="D27" s="291" t="s">
        <v>42</v>
      </c>
      <c r="E27" s="291" t="s">
        <v>318</v>
      </c>
      <c r="F27" s="296"/>
      <c r="G27" s="296"/>
      <c r="H27" s="296"/>
      <c r="I27" s="296"/>
      <c r="J27" s="296"/>
      <c r="K27" s="220"/>
      <c r="L27" s="221"/>
      <c r="M27" s="222"/>
      <c r="N27" s="283"/>
      <c r="O27" s="25"/>
      <c r="P27" s="272"/>
      <c r="Q27" s="271"/>
    </row>
    <row r="28" spans="1:17" ht="80.25" customHeight="1" thickBot="1" x14ac:dyDescent="0.25">
      <c r="A28" s="223" t="str">
        <f t="shared" si="1"/>
        <v>RQF021</v>
      </c>
      <c r="B28" s="291" t="s">
        <v>321</v>
      </c>
      <c r="C28" s="303" t="s">
        <v>389</v>
      </c>
      <c r="D28" s="291" t="s">
        <v>42</v>
      </c>
      <c r="E28" s="291" t="s">
        <v>318</v>
      </c>
      <c r="F28" s="296"/>
      <c r="G28" s="296"/>
      <c r="H28" s="296"/>
      <c r="I28" s="296"/>
      <c r="J28" s="296"/>
      <c r="K28" s="220"/>
      <c r="L28" s="221"/>
      <c r="M28" s="222"/>
      <c r="N28" s="283"/>
      <c r="O28" s="25"/>
      <c r="P28" s="272"/>
      <c r="Q28" s="271"/>
    </row>
    <row r="29" spans="1:17" ht="51.75" thickBot="1" x14ac:dyDescent="0.25">
      <c r="A29" s="223" t="str">
        <f t="shared" si="1"/>
        <v>RQF022</v>
      </c>
      <c r="B29" s="291" t="s">
        <v>321</v>
      </c>
      <c r="C29" s="305" t="s">
        <v>352</v>
      </c>
      <c r="D29" s="291" t="s">
        <v>42</v>
      </c>
      <c r="E29" s="291" t="s">
        <v>318</v>
      </c>
      <c r="F29" s="296"/>
      <c r="G29" s="296"/>
      <c r="H29" s="296"/>
      <c r="I29" s="296"/>
      <c r="J29" s="296"/>
      <c r="K29" s="220"/>
      <c r="L29" s="221"/>
      <c r="M29" s="222"/>
      <c r="N29" s="283"/>
      <c r="O29" s="25"/>
      <c r="P29" s="272"/>
      <c r="Q29" s="271"/>
    </row>
    <row r="30" spans="1:17" ht="39" thickBot="1" x14ac:dyDescent="0.25">
      <c r="A30" s="223" t="str">
        <f t="shared" si="1"/>
        <v>RQF023</v>
      </c>
      <c r="B30" s="291" t="s">
        <v>321</v>
      </c>
      <c r="C30" s="584" t="s">
        <v>330</v>
      </c>
      <c r="D30" s="291" t="s">
        <v>42</v>
      </c>
      <c r="E30" s="291" t="s">
        <v>318</v>
      </c>
      <c r="F30" s="296"/>
      <c r="G30" s="296"/>
      <c r="H30" s="296"/>
      <c r="I30" s="296"/>
      <c r="J30" s="296"/>
      <c r="K30" s="220"/>
      <c r="L30" s="221"/>
      <c r="M30" s="222"/>
      <c r="N30" s="283"/>
      <c r="O30" s="25"/>
      <c r="P30" s="272"/>
      <c r="Q30" s="271"/>
    </row>
    <row r="31" spans="1:17" ht="51.75" thickBot="1" x14ac:dyDescent="0.25">
      <c r="A31" s="223" t="str">
        <f t="shared" si="1"/>
        <v>RQF024</v>
      </c>
      <c r="B31" s="291" t="s">
        <v>321</v>
      </c>
      <c r="C31" s="584" t="s">
        <v>331</v>
      </c>
      <c r="D31" s="291" t="s">
        <v>42</v>
      </c>
      <c r="E31" s="291" t="s">
        <v>318</v>
      </c>
      <c r="F31" s="296"/>
      <c r="G31" s="296"/>
      <c r="H31" s="296"/>
      <c r="I31" s="296"/>
      <c r="J31" s="296"/>
      <c r="K31" s="220"/>
      <c r="L31" s="221"/>
      <c r="M31" s="222"/>
      <c r="N31" s="283"/>
      <c r="O31" s="25"/>
      <c r="P31" s="272"/>
      <c r="Q31" s="271"/>
    </row>
    <row r="32" spans="1:17" ht="51.75" thickBot="1" x14ac:dyDescent="0.25">
      <c r="A32" s="223" t="str">
        <f t="shared" si="1"/>
        <v>RQF025</v>
      </c>
      <c r="B32" s="291" t="s">
        <v>321</v>
      </c>
      <c r="C32" s="305" t="s">
        <v>344</v>
      </c>
      <c r="D32" s="291" t="s">
        <v>42</v>
      </c>
      <c r="E32" s="291" t="s">
        <v>318</v>
      </c>
      <c r="F32" s="296"/>
      <c r="G32" s="296"/>
      <c r="H32" s="296"/>
      <c r="I32" s="296"/>
      <c r="J32" s="296"/>
      <c r="K32" s="220"/>
      <c r="L32" s="221"/>
      <c r="M32" s="222"/>
      <c r="N32" s="283"/>
      <c r="O32" s="25"/>
      <c r="P32" s="272"/>
      <c r="Q32" s="271"/>
    </row>
    <row r="33" spans="1:17" ht="42.75" customHeight="1" thickBot="1" x14ac:dyDescent="0.25">
      <c r="A33" s="223" t="str">
        <f t="shared" si="1"/>
        <v>RQF026</v>
      </c>
      <c r="B33" s="291" t="s">
        <v>321</v>
      </c>
      <c r="C33" s="584" t="s">
        <v>391</v>
      </c>
      <c r="D33" s="291" t="s">
        <v>42</v>
      </c>
      <c r="E33" s="291" t="s">
        <v>318</v>
      </c>
      <c r="F33" s="296"/>
      <c r="G33" s="296"/>
      <c r="H33" s="296"/>
      <c r="I33" s="296"/>
      <c r="J33" s="296"/>
      <c r="K33" s="220"/>
      <c r="L33" s="221"/>
      <c r="M33" s="222"/>
      <c r="N33" s="283"/>
      <c r="O33" s="25"/>
      <c r="P33" s="272"/>
      <c r="Q33" s="271"/>
    </row>
    <row r="34" spans="1:17" ht="51.75" thickBot="1" x14ac:dyDescent="0.25">
      <c r="A34" s="223" t="str">
        <f t="shared" si="1"/>
        <v>RQF027</v>
      </c>
      <c r="B34" s="291" t="s">
        <v>321</v>
      </c>
      <c r="C34" s="305" t="s">
        <v>346</v>
      </c>
      <c r="D34" s="291" t="s">
        <v>42</v>
      </c>
      <c r="E34" s="291" t="s">
        <v>318</v>
      </c>
      <c r="F34" s="296"/>
      <c r="G34" s="296"/>
      <c r="H34" s="296"/>
      <c r="I34" s="296"/>
      <c r="J34" s="296"/>
      <c r="K34" s="220"/>
      <c r="L34" s="221"/>
      <c r="M34" s="222"/>
      <c r="N34" s="283"/>
      <c r="O34" s="25"/>
      <c r="P34" s="272"/>
      <c r="Q34" s="271"/>
    </row>
    <row r="35" spans="1:17" ht="51.75" thickBot="1" x14ac:dyDescent="0.25">
      <c r="A35" s="223" t="str">
        <f t="shared" si="1"/>
        <v>RQF028</v>
      </c>
      <c r="B35" s="291" t="s">
        <v>321</v>
      </c>
      <c r="C35" s="305" t="s">
        <v>397</v>
      </c>
      <c r="D35" s="291" t="s">
        <v>42</v>
      </c>
      <c r="E35" s="291" t="s">
        <v>318</v>
      </c>
      <c r="F35" s="296"/>
      <c r="G35" s="296"/>
      <c r="H35" s="296"/>
      <c r="I35" s="296"/>
      <c r="J35" s="296"/>
      <c r="K35" s="220"/>
      <c r="L35" s="221"/>
      <c r="M35" s="222"/>
      <c r="N35" s="283"/>
      <c r="O35" s="25"/>
      <c r="P35" s="272"/>
      <c r="Q35" s="271"/>
    </row>
    <row r="36" spans="1:17" ht="90" thickBot="1" x14ac:dyDescent="0.25">
      <c r="A36" s="223" t="str">
        <f t="shared" si="1"/>
        <v>RQF029</v>
      </c>
      <c r="B36" s="291" t="s">
        <v>322</v>
      </c>
      <c r="C36" s="303" t="s">
        <v>335</v>
      </c>
      <c r="D36" s="291" t="s">
        <v>42</v>
      </c>
      <c r="E36" s="291" t="s">
        <v>316</v>
      </c>
      <c r="F36" s="296"/>
      <c r="G36" s="296"/>
      <c r="H36" s="296"/>
      <c r="I36" s="296"/>
      <c r="J36" s="296"/>
      <c r="K36" s="220"/>
      <c r="L36" s="221"/>
      <c r="M36" s="222"/>
      <c r="N36" s="283"/>
      <c r="O36" s="25"/>
      <c r="P36" s="272"/>
      <c r="Q36" s="271"/>
    </row>
    <row r="37" spans="1:17" ht="26.25" thickBot="1" x14ac:dyDescent="0.25">
      <c r="A37" s="223" t="str">
        <f t="shared" si="1"/>
        <v>RQF030</v>
      </c>
      <c r="B37" s="291" t="s">
        <v>322</v>
      </c>
      <c r="C37" s="303" t="s">
        <v>334</v>
      </c>
      <c r="D37" s="291" t="s">
        <v>42</v>
      </c>
      <c r="E37" s="291" t="s">
        <v>316</v>
      </c>
      <c r="F37" s="296"/>
      <c r="G37" s="296"/>
      <c r="H37" s="296"/>
      <c r="I37" s="296"/>
      <c r="J37" s="296"/>
      <c r="K37" s="220"/>
      <c r="L37" s="221"/>
      <c r="M37" s="222"/>
      <c r="N37" s="283"/>
      <c r="O37" s="25"/>
      <c r="P37" s="272"/>
      <c r="Q37" s="271"/>
    </row>
    <row r="38" spans="1:17" ht="39" thickBot="1" x14ac:dyDescent="0.25">
      <c r="A38" s="223" t="str">
        <f t="shared" si="1"/>
        <v>RQF031</v>
      </c>
      <c r="B38" s="291" t="s">
        <v>322</v>
      </c>
      <c r="C38" s="303" t="s">
        <v>336</v>
      </c>
      <c r="D38" s="291" t="s">
        <v>42</v>
      </c>
      <c r="E38" s="291" t="s">
        <v>316</v>
      </c>
      <c r="F38" s="296"/>
      <c r="G38" s="296"/>
      <c r="H38" s="296"/>
      <c r="I38" s="296"/>
      <c r="J38" s="296"/>
      <c r="K38" s="220"/>
      <c r="L38" s="221"/>
      <c r="M38" s="222"/>
      <c r="N38" s="283"/>
      <c r="O38" s="25"/>
      <c r="P38" s="272"/>
      <c r="Q38" s="271"/>
    </row>
    <row r="39" spans="1:17" ht="39" thickBot="1" x14ac:dyDescent="0.25">
      <c r="A39" s="223" t="str">
        <f t="shared" si="1"/>
        <v>RQF032</v>
      </c>
      <c r="B39" s="291" t="s">
        <v>322</v>
      </c>
      <c r="C39" s="303" t="s">
        <v>341</v>
      </c>
      <c r="D39" s="291" t="s">
        <v>42</v>
      </c>
      <c r="E39" s="291" t="s">
        <v>316</v>
      </c>
      <c r="F39" s="296"/>
      <c r="G39" s="296"/>
      <c r="H39" s="296"/>
      <c r="I39" s="296"/>
      <c r="J39" s="296"/>
      <c r="K39" s="220"/>
      <c r="L39" s="221"/>
      <c r="M39" s="222"/>
      <c r="N39" s="283"/>
      <c r="O39" s="25"/>
      <c r="P39" s="272"/>
      <c r="Q39" s="271"/>
    </row>
    <row r="40" spans="1:17" ht="64.5" thickBot="1" x14ac:dyDescent="0.25">
      <c r="A40" s="223" t="str">
        <f t="shared" si="1"/>
        <v>RQF033</v>
      </c>
      <c r="B40" s="291" t="s">
        <v>322</v>
      </c>
      <c r="C40" s="303" t="s">
        <v>390</v>
      </c>
      <c r="D40" s="291" t="s">
        <v>42</v>
      </c>
      <c r="E40" s="291" t="s">
        <v>316</v>
      </c>
      <c r="F40" s="296"/>
      <c r="G40" s="296"/>
      <c r="H40" s="296"/>
      <c r="I40" s="296"/>
      <c r="J40" s="296"/>
      <c r="K40" s="220"/>
      <c r="L40" s="221"/>
      <c r="M40" s="222"/>
      <c r="N40" s="283"/>
      <c r="O40" s="25"/>
      <c r="P40" s="272"/>
      <c r="Q40" s="271"/>
    </row>
    <row r="41" spans="1:17" ht="39" thickBot="1" x14ac:dyDescent="0.25">
      <c r="A41" s="223" t="str">
        <f t="shared" si="1"/>
        <v>RQF034</v>
      </c>
      <c r="B41" s="291" t="s">
        <v>322</v>
      </c>
      <c r="C41" s="305" t="s">
        <v>353</v>
      </c>
      <c r="D41" s="291" t="s">
        <v>42</v>
      </c>
      <c r="E41" s="291" t="s">
        <v>316</v>
      </c>
      <c r="F41" s="296"/>
      <c r="G41" s="296"/>
      <c r="H41" s="296"/>
      <c r="I41" s="296"/>
      <c r="J41" s="296"/>
      <c r="K41" s="220"/>
      <c r="L41" s="221"/>
      <c r="M41" s="222"/>
      <c r="N41" s="283"/>
      <c r="O41" s="25"/>
      <c r="P41" s="272"/>
      <c r="Q41" s="271"/>
    </row>
    <row r="42" spans="1:17" ht="26.25" thickBot="1" x14ac:dyDescent="0.25">
      <c r="A42" s="223" t="str">
        <f t="shared" si="1"/>
        <v>RQF035</v>
      </c>
      <c r="B42" s="291" t="s">
        <v>322</v>
      </c>
      <c r="C42" s="584" t="s">
        <v>333</v>
      </c>
      <c r="D42" s="291" t="s">
        <v>42</v>
      </c>
      <c r="E42" s="291" t="s">
        <v>316</v>
      </c>
      <c r="F42" s="296"/>
      <c r="G42" s="296"/>
      <c r="H42" s="296"/>
      <c r="I42" s="296"/>
      <c r="J42" s="296"/>
      <c r="K42" s="220"/>
      <c r="L42" s="221"/>
      <c r="M42" s="222"/>
      <c r="N42" s="283"/>
      <c r="O42" s="25"/>
      <c r="P42" s="272"/>
      <c r="Q42" s="271"/>
    </row>
    <row r="43" spans="1:17" ht="27.75" customHeight="1" thickBot="1" x14ac:dyDescent="0.25">
      <c r="A43" s="223" t="str">
        <f t="shared" si="1"/>
        <v>RQF036</v>
      </c>
      <c r="B43" s="291" t="s">
        <v>322</v>
      </c>
      <c r="C43" s="584" t="s">
        <v>332</v>
      </c>
      <c r="D43" s="291" t="s">
        <v>42</v>
      </c>
      <c r="E43" s="291" t="s">
        <v>316</v>
      </c>
      <c r="F43" s="296"/>
      <c r="G43" s="296"/>
      <c r="H43" s="296"/>
      <c r="I43" s="296"/>
      <c r="J43" s="296"/>
      <c r="K43" s="220"/>
      <c r="L43" s="221"/>
      <c r="M43" s="222"/>
      <c r="N43" s="283"/>
      <c r="O43" s="25"/>
      <c r="P43" s="272"/>
      <c r="Q43" s="271"/>
    </row>
    <row r="44" spans="1:17" ht="39" thickBot="1" x14ac:dyDescent="0.25">
      <c r="A44" s="223" t="str">
        <f t="shared" si="1"/>
        <v>RQF037</v>
      </c>
      <c r="B44" s="291" t="s">
        <v>322</v>
      </c>
      <c r="C44" s="305" t="s">
        <v>345</v>
      </c>
      <c r="D44" s="291" t="s">
        <v>42</v>
      </c>
      <c r="E44" s="291" t="s">
        <v>316</v>
      </c>
      <c r="F44" s="296"/>
      <c r="G44" s="296"/>
      <c r="H44" s="296"/>
      <c r="I44" s="296"/>
      <c r="J44" s="296"/>
      <c r="K44" s="220"/>
      <c r="L44" s="221"/>
      <c r="M44" s="222"/>
      <c r="N44" s="283"/>
      <c r="O44" s="25"/>
      <c r="P44" s="272"/>
      <c r="Q44" s="271"/>
    </row>
    <row r="45" spans="1:17" ht="29.25" customHeight="1" thickBot="1" x14ac:dyDescent="0.25">
      <c r="A45" s="223" t="str">
        <f t="shared" si="1"/>
        <v>RQF038</v>
      </c>
      <c r="B45" s="291" t="s">
        <v>322</v>
      </c>
      <c r="C45" s="584" t="s">
        <v>393</v>
      </c>
      <c r="D45" s="291" t="s">
        <v>42</v>
      </c>
      <c r="E45" s="291" t="s">
        <v>316</v>
      </c>
      <c r="F45" s="296"/>
      <c r="G45" s="296"/>
      <c r="H45" s="296"/>
      <c r="I45" s="296"/>
      <c r="J45" s="296"/>
      <c r="K45" s="220"/>
      <c r="L45" s="221"/>
      <c r="M45" s="222"/>
      <c r="N45" s="283"/>
      <c r="O45" s="25"/>
      <c r="P45" s="272"/>
      <c r="Q45" s="271"/>
    </row>
    <row r="46" spans="1:17" ht="39" thickBot="1" x14ac:dyDescent="0.25">
      <c r="A46" s="223" t="str">
        <f t="shared" si="1"/>
        <v>RQF039</v>
      </c>
      <c r="B46" s="291" t="s">
        <v>322</v>
      </c>
      <c r="C46" s="305" t="s">
        <v>347</v>
      </c>
      <c r="D46" s="291" t="s">
        <v>42</v>
      </c>
      <c r="E46" s="291" t="s">
        <v>316</v>
      </c>
      <c r="F46" s="296"/>
      <c r="G46" s="296"/>
      <c r="H46" s="296"/>
      <c r="I46" s="296"/>
      <c r="J46" s="296"/>
      <c r="K46" s="220"/>
      <c r="L46" s="221"/>
      <c r="M46" s="222"/>
      <c r="N46" s="283"/>
      <c r="O46" s="25"/>
      <c r="P46" s="272"/>
      <c r="Q46" s="271"/>
    </row>
    <row r="47" spans="1:17" ht="39" thickBot="1" x14ac:dyDescent="0.25">
      <c r="A47" s="223" t="str">
        <f t="shared" si="1"/>
        <v>RQF040</v>
      </c>
      <c r="B47" s="291" t="s">
        <v>322</v>
      </c>
      <c r="C47" s="305" t="s">
        <v>398</v>
      </c>
      <c r="D47" s="291" t="s">
        <v>42</v>
      </c>
      <c r="E47" s="291" t="s">
        <v>316</v>
      </c>
      <c r="F47" s="296"/>
      <c r="G47" s="296"/>
      <c r="H47" s="296"/>
      <c r="I47" s="296"/>
      <c r="J47" s="296"/>
      <c r="K47" s="220"/>
      <c r="L47" s="221"/>
      <c r="M47" s="222"/>
      <c r="N47" s="283"/>
      <c r="O47" s="25"/>
      <c r="P47" s="272"/>
      <c r="Q47" s="271"/>
    </row>
    <row r="48" spans="1:17" ht="39" thickBot="1" x14ac:dyDescent="0.25">
      <c r="A48" s="223" t="str">
        <f t="shared" si="1"/>
        <v>RQF041</v>
      </c>
      <c r="B48" s="291" t="s">
        <v>364</v>
      </c>
      <c r="C48" s="304" t="s">
        <v>377</v>
      </c>
      <c r="D48" s="291" t="s">
        <v>42</v>
      </c>
      <c r="E48" s="291" t="s">
        <v>315</v>
      </c>
      <c r="F48" s="296"/>
      <c r="G48" s="296"/>
      <c r="H48" s="296"/>
      <c r="I48" s="296"/>
      <c r="J48" s="296"/>
      <c r="K48" s="220"/>
      <c r="L48" s="221"/>
      <c r="M48" s="222"/>
      <c r="N48" s="283"/>
      <c r="O48" s="25"/>
      <c r="P48" s="272"/>
      <c r="Q48" s="271"/>
    </row>
    <row r="49" spans="1:17" ht="39" thickBot="1" x14ac:dyDescent="0.25">
      <c r="A49" s="223" t="str">
        <f t="shared" si="1"/>
        <v>RQF042</v>
      </c>
      <c r="B49" s="291" t="s">
        <v>365</v>
      </c>
      <c r="C49" s="304" t="s">
        <v>385</v>
      </c>
      <c r="D49" s="291" t="s">
        <v>42</v>
      </c>
      <c r="E49" s="291" t="s">
        <v>315</v>
      </c>
      <c r="F49" s="296"/>
      <c r="G49" s="296"/>
      <c r="H49" s="296"/>
      <c r="I49" s="296"/>
      <c r="J49" s="296"/>
      <c r="K49" s="220"/>
      <c r="L49" s="221"/>
      <c r="M49" s="222"/>
      <c r="N49" s="283"/>
      <c r="O49" s="25"/>
      <c r="P49" s="272"/>
      <c r="Q49" s="271"/>
    </row>
    <row r="50" spans="1:17" ht="39" thickBot="1" x14ac:dyDescent="0.25">
      <c r="A50" s="223" t="str">
        <f t="shared" si="1"/>
        <v>RQF043</v>
      </c>
      <c r="B50" s="291" t="s">
        <v>367</v>
      </c>
      <c r="C50" s="304" t="s">
        <v>368</v>
      </c>
      <c r="D50" s="291" t="s">
        <v>42</v>
      </c>
      <c r="E50" s="291" t="s">
        <v>315</v>
      </c>
      <c r="F50" s="296"/>
      <c r="G50" s="296"/>
      <c r="H50" s="296"/>
      <c r="I50" s="296"/>
      <c r="J50" s="296"/>
      <c r="K50" s="220"/>
      <c r="L50" s="221"/>
      <c r="M50" s="222"/>
      <c r="N50" s="283"/>
      <c r="O50" s="25"/>
      <c r="P50" s="272"/>
      <c r="Q50" s="271"/>
    </row>
    <row r="51" spans="1:17" ht="55.5" customHeight="1" thickBot="1" x14ac:dyDescent="0.25">
      <c r="A51" s="223" t="str">
        <f t="shared" si="1"/>
        <v>RQF044</v>
      </c>
      <c r="B51" s="291" t="s">
        <v>424</v>
      </c>
      <c r="C51" s="290" t="s">
        <v>383</v>
      </c>
      <c r="D51" s="291" t="s">
        <v>42</v>
      </c>
      <c r="E51" s="291" t="s">
        <v>315</v>
      </c>
      <c r="F51" s="296"/>
      <c r="G51" s="296"/>
      <c r="H51" s="296"/>
      <c r="I51" s="296"/>
      <c r="J51" s="296"/>
      <c r="K51" s="220"/>
      <c r="L51" s="221"/>
      <c r="M51" s="222"/>
      <c r="N51" s="283"/>
      <c r="O51" s="25"/>
      <c r="P51" s="272"/>
      <c r="Q51" s="271"/>
    </row>
    <row r="52" spans="1:17" ht="26.25" thickBot="1" x14ac:dyDescent="0.25">
      <c r="A52" s="223" t="str">
        <f t="shared" si="1"/>
        <v>RQF045</v>
      </c>
      <c r="B52" s="291" t="s">
        <v>348</v>
      </c>
      <c r="C52" s="290" t="s">
        <v>400</v>
      </c>
      <c r="D52" s="291" t="s">
        <v>42</v>
      </c>
      <c r="E52" s="291" t="s">
        <v>318</v>
      </c>
      <c r="F52" s="296"/>
      <c r="G52" s="296"/>
      <c r="H52" s="296"/>
      <c r="I52" s="296"/>
      <c r="J52" s="296"/>
      <c r="K52" s="220"/>
      <c r="L52" s="221"/>
      <c r="M52" s="222"/>
      <c r="N52" s="283"/>
      <c r="O52" s="25"/>
      <c r="P52" s="272"/>
      <c r="Q52" s="271"/>
    </row>
    <row r="53" spans="1:17" ht="41.25" customHeight="1" thickBot="1" x14ac:dyDescent="0.25">
      <c r="A53" s="223" t="str">
        <f t="shared" si="1"/>
        <v>RQF046</v>
      </c>
      <c r="B53" s="291" t="s">
        <v>399</v>
      </c>
      <c r="C53" s="290" t="s">
        <v>410</v>
      </c>
      <c r="D53" s="291" t="s">
        <v>41</v>
      </c>
      <c r="E53" s="291" t="s">
        <v>315</v>
      </c>
      <c r="F53" s="296"/>
      <c r="G53" s="296"/>
      <c r="H53" s="296"/>
      <c r="I53" s="296"/>
      <c r="J53" s="296"/>
      <c r="K53" s="220"/>
      <c r="L53" s="221"/>
      <c r="M53" s="222"/>
      <c r="N53" s="283"/>
      <c r="O53" s="25"/>
      <c r="P53" s="272"/>
      <c r="Q53" s="271"/>
    </row>
    <row r="54" spans="1:17" ht="26.25" thickBot="1" x14ac:dyDescent="0.25">
      <c r="A54" s="223" t="str">
        <f t="shared" si="1"/>
        <v>RQF047</v>
      </c>
      <c r="B54" s="291" t="s">
        <v>349</v>
      </c>
      <c r="C54" s="290" t="s">
        <v>379</v>
      </c>
      <c r="D54" s="291" t="s">
        <v>41</v>
      </c>
      <c r="E54" s="291" t="s">
        <v>318</v>
      </c>
      <c r="F54" s="296"/>
      <c r="G54" s="296"/>
      <c r="H54" s="296"/>
      <c r="I54" s="296"/>
      <c r="J54" s="296"/>
      <c r="K54" s="220"/>
      <c r="L54" s="221"/>
      <c r="M54" s="222"/>
      <c r="N54" s="283"/>
      <c r="O54" s="25"/>
      <c r="P54" s="272"/>
      <c r="Q54" s="271"/>
    </row>
    <row r="55" spans="1:17" ht="26.25" thickBot="1" x14ac:dyDescent="0.25">
      <c r="A55" s="223" t="str">
        <f t="shared" si="1"/>
        <v>RQF048</v>
      </c>
      <c r="B55" s="291" t="s">
        <v>382</v>
      </c>
      <c r="C55" s="290" t="s">
        <v>409</v>
      </c>
      <c r="D55" s="291" t="s">
        <v>42</v>
      </c>
      <c r="E55" s="291" t="s">
        <v>318</v>
      </c>
      <c r="F55" s="296"/>
      <c r="G55" s="296"/>
      <c r="H55" s="296"/>
      <c r="I55" s="296"/>
      <c r="J55" s="296"/>
      <c r="K55" s="220"/>
      <c r="L55" s="221"/>
      <c r="M55" s="222"/>
      <c r="N55" s="283"/>
      <c r="O55" s="25"/>
      <c r="P55" s="272"/>
      <c r="Q55" s="271"/>
    </row>
    <row r="56" spans="1:17" ht="42" customHeight="1" thickBot="1" x14ac:dyDescent="0.25">
      <c r="A56" s="223" t="str">
        <f t="shared" si="1"/>
        <v>RQF049</v>
      </c>
      <c r="B56" s="291" t="s">
        <v>425</v>
      </c>
      <c r="C56" s="290" t="s">
        <v>378</v>
      </c>
      <c r="D56" s="291" t="s">
        <v>42</v>
      </c>
      <c r="E56" s="291" t="s">
        <v>318</v>
      </c>
      <c r="F56" s="296"/>
      <c r="G56" s="296"/>
      <c r="H56" s="296"/>
      <c r="I56" s="296"/>
      <c r="J56" s="296"/>
      <c r="K56" s="220"/>
      <c r="L56" s="221"/>
      <c r="M56" s="222"/>
      <c r="N56" s="283"/>
      <c r="O56" s="25"/>
      <c r="P56" s="272"/>
      <c r="Q56" s="271"/>
    </row>
    <row r="57" spans="1:17" ht="26.25" thickBot="1" x14ac:dyDescent="0.25">
      <c r="A57" s="223" t="str">
        <f t="shared" si="1"/>
        <v>RQF050</v>
      </c>
      <c r="B57" s="291" t="s">
        <v>380</v>
      </c>
      <c r="C57" s="290" t="s">
        <v>381</v>
      </c>
      <c r="D57" s="291" t="s">
        <v>42</v>
      </c>
      <c r="E57" s="291" t="s">
        <v>318</v>
      </c>
      <c r="F57" s="296"/>
      <c r="G57" s="296"/>
      <c r="H57" s="296"/>
      <c r="I57" s="296"/>
      <c r="J57" s="296"/>
      <c r="K57" s="220"/>
      <c r="L57" s="221"/>
      <c r="M57" s="222"/>
      <c r="N57" s="283"/>
      <c r="O57" s="25"/>
      <c r="P57" s="272"/>
      <c r="Q57" s="271"/>
    </row>
    <row r="58" spans="1:17" ht="26.25" thickBot="1" x14ac:dyDescent="0.25">
      <c r="A58" s="223" t="str">
        <f t="shared" si="1"/>
        <v>RQF051</v>
      </c>
      <c r="B58" s="291" t="s">
        <v>350</v>
      </c>
      <c r="C58" s="290" t="s">
        <v>359</v>
      </c>
      <c r="D58" s="291" t="s">
        <v>42</v>
      </c>
      <c r="E58" s="291" t="s">
        <v>316</v>
      </c>
      <c r="F58" s="296"/>
      <c r="G58" s="296"/>
      <c r="H58" s="296"/>
      <c r="I58" s="296"/>
      <c r="J58" s="296"/>
      <c r="K58" s="220"/>
      <c r="L58" s="221"/>
      <c r="M58" s="222"/>
      <c r="N58" s="283"/>
      <c r="O58" s="25"/>
      <c r="P58" s="272"/>
      <c r="Q58" s="271"/>
    </row>
    <row r="59" spans="1:17" ht="26.25" thickBot="1" x14ac:dyDescent="0.25">
      <c r="A59" s="223" t="str">
        <f t="shared" si="1"/>
        <v>RQF052</v>
      </c>
      <c r="B59" s="291" t="s">
        <v>426</v>
      </c>
      <c r="C59" s="290" t="s">
        <v>373</v>
      </c>
      <c r="D59" s="291" t="s">
        <v>41</v>
      </c>
      <c r="E59" s="291" t="s">
        <v>314</v>
      </c>
      <c r="F59" s="296"/>
      <c r="G59" s="296"/>
      <c r="H59" s="296"/>
      <c r="I59" s="296"/>
      <c r="J59" s="296"/>
      <c r="K59" s="220"/>
      <c r="L59" s="221"/>
      <c r="M59" s="222"/>
      <c r="N59" s="283"/>
      <c r="O59" s="25"/>
      <c r="P59" s="272"/>
      <c r="Q59" s="271"/>
    </row>
    <row r="60" spans="1:17" ht="51.75" thickBot="1" x14ac:dyDescent="0.25">
      <c r="A60" s="223" t="str">
        <f t="shared" si="1"/>
        <v>RQF053</v>
      </c>
      <c r="B60" s="291" t="s">
        <v>395</v>
      </c>
      <c r="C60" s="290" t="s">
        <v>408</v>
      </c>
      <c r="D60" s="291" t="s">
        <v>42</v>
      </c>
      <c r="E60" s="291" t="s">
        <v>394</v>
      </c>
      <c r="F60" s="296"/>
      <c r="G60" s="296"/>
      <c r="H60" s="296"/>
      <c r="I60" s="296"/>
      <c r="J60" s="296"/>
      <c r="K60" s="220"/>
      <c r="L60" s="221"/>
      <c r="M60" s="222"/>
      <c r="N60" s="283"/>
      <c r="O60" s="25"/>
      <c r="P60" s="272"/>
      <c r="Q60" s="271"/>
    </row>
    <row r="61" spans="1:17" ht="51.75" thickBot="1" x14ac:dyDescent="0.25">
      <c r="A61" s="223" t="str">
        <f t="shared" si="1"/>
        <v>RQF054</v>
      </c>
      <c r="B61" s="291" t="s">
        <v>354</v>
      </c>
      <c r="C61" s="290" t="s">
        <v>376</v>
      </c>
      <c r="D61" s="291" t="s">
        <v>42</v>
      </c>
      <c r="E61" s="291" t="s">
        <v>394</v>
      </c>
      <c r="F61" s="296"/>
      <c r="G61" s="296"/>
      <c r="H61" s="296"/>
      <c r="I61" s="296"/>
      <c r="J61" s="296"/>
      <c r="K61" s="220"/>
      <c r="L61" s="221"/>
      <c r="M61" s="222"/>
      <c r="N61" s="283"/>
      <c r="O61" s="25"/>
      <c r="P61" s="272"/>
      <c r="Q61" s="271"/>
    </row>
    <row r="62" spans="1:17" ht="39" thickBot="1" x14ac:dyDescent="0.25">
      <c r="A62" s="223" t="str">
        <f t="shared" si="1"/>
        <v>RQF055</v>
      </c>
      <c r="B62" s="291" t="s">
        <v>375</v>
      </c>
      <c r="C62" s="290" t="s">
        <v>411</v>
      </c>
      <c r="D62" s="291" t="s">
        <v>42</v>
      </c>
      <c r="E62" s="291" t="s">
        <v>394</v>
      </c>
      <c r="F62" s="296"/>
      <c r="G62" s="296"/>
      <c r="H62" s="296"/>
      <c r="I62" s="296"/>
      <c r="J62" s="296"/>
      <c r="K62" s="220"/>
      <c r="L62" s="221"/>
      <c r="M62" s="222"/>
      <c r="N62" s="283"/>
      <c r="O62" s="25"/>
      <c r="P62" s="272"/>
      <c r="Q62" s="271"/>
    </row>
    <row r="63" spans="1:17" ht="39" thickBot="1" x14ac:dyDescent="0.25">
      <c r="A63" s="223" t="str">
        <f t="shared" si="1"/>
        <v>RQF056</v>
      </c>
      <c r="B63" s="291" t="s">
        <v>356</v>
      </c>
      <c r="C63" s="290" t="s">
        <v>465</v>
      </c>
      <c r="D63" s="291" t="s">
        <v>42</v>
      </c>
      <c r="E63" s="291" t="s">
        <v>394</v>
      </c>
      <c r="F63" s="296"/>
      <c r="G63" s="296"/>
      <c r="H63" s="296"/>
      <c r="I63" s="296"/>
      <c r="J63" s="296"/>
      <c r="K63" s="220"/>
      <c r="L63" s="221"/>
      <c r="M63" s="222"/>
      <c r="N63" s="283"/>
      <c r="O63" s="25"/>
      <c r="P63" s="272"/>
      <c r="Q63" s="271"/>
    </row>
    <row r="64" spans="1:17" ht="13.5" thickBot="1" x14ac:dyDescent="0.25">
      <c r="A64" s="223" t="str">
        <f t="shared" si="1"/>
        <v>RQF057</v>
      </c>
      <c r="B64" s="291" t="s">
        <v>355</v>
      </c>
      <c r="C64" s="290" t="s">
        <v>371</v>
      </c>
      <c r="D64" s="291" t="s">
        <v>42</v>
      </c>
      <c r="E64" s="291" t="s">
        <v>315</v>
      </c>
      <c r="F64" s="296"/>
      <c r="G64" s="296"/>
      <c r="H64" s="296"/>
      <c r="I64" s="296"/>
      <c r="J64" s="296"/>
      <c r="K64" s="220"/>
      <c r="L64" s="221"/>
      <c r="M64" s="222"/>
      <c r="N64" s="283"/>
      <c r="O64" s="25"/>
      <c r="P64" s="272"/>
      <c r="Q64" s="271"/>
    </row>
    <row r="65" spans="1:17" ht="26.25" thickBot="1" x14ac:dyDescent="0.25">
      <c r="A65" s="223" t="str">
        <f t="shared" si="1"/>
        <v>RQF058</v>
      </c>
      <c r="B65" s="291" t="s">
        <v>475</v>
      </c>
      <c r="C65" s="290" t="s">
        <v>476</v>
      </c>
      <c r="D65" s="291" t="s">
        <v>42</v>
      </c>
      <c r="E65" s="291" t="s">
        <v>318</v>
      </c>
      <c r="F65" s="296"/>
      <c r="G65" s="296"/>
      <c r="H65" s="296"/>
      <c r="I65" s="296"/>
      <c r="J65" s="296"/>
      <c r="K65" s="220"/>
      <c r="L65" s="221"/>
      <c r="M65" s="222"/>
      <c r="N65" s="283"/>
      <c r="O65" s="25"/>
      <c r="P65" s="272"/>
      <c r="Q65" s="271"/>
    </row>
    <row r="66" spans="1:17" ht="26.25" thickBot="1" x14ac:dyDescent="0.25">
      <c r="A66" s="223" t="str">
        <f t="shared" si="1"/>
        <v>RQF059</v>
      </c>
      <c r="B66" s="291" t="s">
        <v>370</v>
      </c>
      <c r="C66" s="290" t="s">
        <v>477</v>
      </c>
      <c r="D66" s="291" t="s">
        <v>42</v>
      </c>
      <c r="E66" s="291" t="s">
        <v>318</v>
      </c>
      <c r="F66" s="296"/>
      <c r="G66" s="296"/>
      <c r="H66" s="296"/>
      <c r="I66" s="296"/>
      <c r="J66" s="296"/>
      <c r="K66" s="220"/>
      <c r="L66" s="221"/>
      <c r="M66" s="222"/>
      <c r="N66" s="283"/>
      <c r="O66" s="25"/>
      <c r="P66" s="272"/>
      <c r="Q66" s="271"/>
    </row>
    <row r="67" spans="1:17" ht="26.25" thickBot="1" x14ac:dyDescent="0.25">
      <c r="A67" s="223" t="str">
        <f t="shared" si="1"/>
        <v>RQF060</v>
      </c>
      <c r="B67" s="291" t="s">
        <v>358</v>
      </c>
      <c r="C67" s="290" t="s">
        <v>372</v>
      </c>
      <c r="D67" s="291" t="s">
        <v>42</v>
      </c>
      <c r="E67" s="291" t="s">
        <v>318</v>
      </c>
      <c r="F67" s="296"/>
      <c r="G67" s="296"/>
      <c r="H67" s="296"/>
      <c r="I67" s="296"/>
      <c r="J67" s="296"/>
      <c r="K67" s="220"/>
      <c r="L67" s="221"/>
      <c r="M67" s="222"/>
      <c r="N67" s="283"/>
      <c r="O67" s="25"/>
      <c r="P67" s="272"/>
      <c r="Q67" s="271"/>
    </row>
    <row r="68" spans="1:17" ht="26.25" thickBot="1" x14ac:dyDescent="0.25">
      <c r="A68" s="223" t="str">
        <f t="shared" si="1"/>
        <v>RQF061</v>
      </c>
      <c r="B68" s="291" t="s">
        <v>430</v>
      </c>
      <c r="C68" s="290" t="s">
        <v>429</v>
      </c>
      <c r="D68" s="291" t="s">
        <v>41</v>
      </c>
      <c r="E68" s="291" t="s">
        <v>318</v>
      </c>
      <c r="F68" s="296"/>
      <c r="G68" s="296"/>
      <c r="H68" s="296"/>
      <c r="I68" s="296"/>
      <c r="J68" s="296"/>
      <c r="K68" s="220"/>
      <c r="L68" s="221"/>
      <c r="M68" s="222"/>
      <c r="N68" s="283"/>
      <c r="O68" s="25"/>
      <c r="P68" s="272"/>
      <c r="Q68" s="271"/>
    </row>
    <row r="69" spans="1:17" ht="39" thickBot="1" x14ac:dyDescent="0.25">
      <c r="A69" s="223" t="str">
        <f t="shared" si="1"/>
        <v>RQF062</v>
      </c>
      <c r="B69" s="291" t="s">
        <v>360</v>
      </c>
      <c r="C69" s="290" t="s">
        <v>366</v>
      </c>
      <c r="D69" s="291" t="s">
        <v>42</v>
      </c>
      <c r="E69" s="291" t="s">
        <v>318</v>
      </c>
      <c r="F69" s="296"/>
      <c r="G69" s="296"/>
      <c r="H69" s="296"/>
      <c r="I69" s="296"/>
      <c r="J69" s="296"/>
      <c r="K69" s="220"/>
      <c r="L69" s="221"/>
      <c r="M69" s="222"/>
      <c r="N69" s="283"/>
      <c r="O69" s="25"/>
      <c r="P69" s="272"/>
      <c r="Q69" s="271"/>
    </row>
    <row r="70" spans="1:17" ht="26.25" thickBot="1" x14ac:dyDescent="0.25">
      <c r="A70" s="223" t="str">
        <f t="shared" si="1"/>
        <v>RQF063</v>
      </c>
      <c r="B70" s="291" t="s">
        <v>361</v>
      </c>
      <c r="C70" s="290" t="s">
        <v>362</v>
      </c>
      <c r="D70" s="291" t="s">
        <v>42</v>
      </c>
      <c r="E70" s="291" t="s">
        <v>318</v>
      </c>
      <c r="F70" s="296"/>
      <c r="G70" s="296"/>
      <c r="H70" s="296"/>
      <c r="I70" s="296"/>
      <c r="J70" s="296"/>
      <c r="K70" s="220"/>
      <c r="L70" s="221"/>
      <c r="M70" s="222"/>
      <c r="N70" s="283"/>
      <c r="O70" s="25"/>
      <c r="P70" s="272"/>
      <c r="Q70" s="271"/>
    </row>
    <row r="71" spans="1:17" ht="26.25" thickBot="1" x14ac:dyDescent="0.25">
      <c r="A71" s="223" t="str">
        <f t="shared" si="1"/>
        <v>RQF064</v>
      </c>
      <c r="B71" s="291" t="s">
        <v>413</v>
      </c>
      <c r="C71" s="290" t="s">
        <v>414</v>
      </c>
      <c r="D71" s="291" t="s">
        <v>42</v>
      </c>
      <c r="E71" s="291" t="s">
        <v>318</v>
      </c>
      <c r="F71" s="296"/>
      <c r="G71" s="296"/>
      <c r="H71" s="296"/>
      <c r="I71" s="296"/>
      <c r="J71" s="296"/>
      <c r="K71" s="220"/>
      <c r="L71" s="221"/>
      <c r="M71" s="222"/>
      <c r="N71" s="283"/>
      <c r="O71" s="25"/>
      <c r="P71" s="272"/>
      <c r="Q71" s="271"/>
    </row>
    <row r="72" spans="1:17" ht="26.25" thickBot="1" x14ac:dyDescent="0.25">
      <c r="A72" s="223" t="str">
        <f t="shared" si="1"/>
        <v>RQF065</v>
      </c>
      <c r="B72" s="291" t="s">
        <v>401</v>
      </c>
      <c r="C72" s="290" t="s">
        <v>402</v>
      </c>
      <c r="D72" s="291" t="s">
        <v>41</v>
      </c>
      <c r="E72" s="291" t="s">
        <v>314</v>
      </c>
      <c r="F72" s="296"/>
      <c r="G72" s="296"/>
      <c r="H72" s="296"/>
      <c r="I72" s="296"/>
      <c r="J72" s="296"/>
      <c r="K72" s="220"/>
      <c r="L72" s="221"/>
      <c r="M72" s="222"/>
      <c r="N72" s="283"/>
      <c r="O72" s="25"/>
      <c r="P72" s="272"/>
      <c r="Q72" s="271"/>
    </row>
    <row r="73" spans="1:17" ht="26.25" thickBot="1" x14ac:dyDescent="0.25">
      <c r="A73" s="223" t="str">
        <f t="shared" si="1"/>
        <v>RQF066</v>
      </c>
      <c r="B73" s="291" t="s">
        <v>466</v>
      </c>
      <c r="C73" s="290" t="s">
        <v>467</v>
      </c>
      <c r="D73" s="291" t="s">
        <v>42</v>
      </c>
      <c r="E73" s="291" t="s">
        <v>318</v>
      </c>
      <c r="F73" s="296"/>
      <c r="G73" s="296"/>
      <c r="H73" s="296"/>
      <c r="I73" s="296"/>
      <c r="J73" s="296"/>
      <c r="K73" s="220"/>
      <c r="L73" s="221"/>
      <c r="M73" s="222"/>
      <c r="N73" s="283"/>
      <c r="O73" s="25"/>
      <c r="P73" s="272"/>
      <c r="Q73" s="271"/>
    </row>
    <row r="74" spans="1:17" ht="13.5" thickBot="1" x14ac:dyDescent="0.25">
      <c r="A74" s="223" t="str">
        <f t="shared" si="1"/>
        <v>RQF067</v>
      </c>
      <c r="B74" s="291" t="s">
        <v>427</v>
      </c>
      <c r="C74" s="583"/>
      <c r="D74" s="291" t="s">
        <v>41</v>
      </c>
      <c r="E74" s="291" t="s">
        <v>314</v>
      </c>
      <c r="F74" s="296"/>
      <c r="G74" s="296"/>
      <c r="H74" s="296"/>
      <c r="I74" s="296"/>
      <c r="J74" s="296"/>
      <c r="K74" s="220"/>
      <c r="L74" s="221"/>
      <c r="M74" s="222"/>
      <c r="N74" s="283"/>
      <c r="O74" s="25"/>
      <c r="P74" s="272"/>
      <c r="Q74" s="271"/>
    </row>
    <row r="75" spans="1:17" ht="13.5" thickBot="1" x14ac:dyDescent="0.25">
      <c r="A75" s="223" t="str">
        <f t="shared" si="1"/>
        <v>RQF068</v>
      </c>
      <c r="B75" s="291" t="s">
        <v>415</v>
      </c>
      <c r="C75" s="583"/>
      <c r="D75" s="291" t="s">
        <v>41</v>
      </c>
      <c r="E75" s="291" t="s">
        <v>314</v>
      </c>
      <c r="F75" s="296"/>
      <c r="G75" s="296"/>
      <c r="H75" s="296"/>
      <c r="I75" s="296"/>
      <c r="J75" s="296"/>
      <c r="K75" s="220"/>
      <c r="L75" s="221"/>
      <c r="M75" s="222"/>
      <c r="N75" s="283"/>
      <c r="O75" s="25"/>
      <c r="P75" s="272"/>
      <c r="Q75" s="271"/>
    </row>
    <row r="76" spans="1:17" ht="39" thickBot="1" x14ac:dyDescent="0.25">
      <c r="A76" s="223" t="str">
        <f t="shared" si="1"/>
        <v>RQF069</v>
      </c>
      <c r="B76" s="291" t="s">
        <v>406</v>
      </c>
      <c r="C76" s="290" t="s">
        <v>407</v>
      </c>
      <c r="D76" s="291" t="s">
        <v>42</v>
      </c>
      <c r="E76" s="291" t="s">
        <v>394</v>
      </c>
      <c r="F76" s="296"/>
      <c r="G76" s="296"/>
      <c r="H76" s="296"/>
      <c r="I76" s="296"/>
      <c r="J76" s="296"/>
      <c r="K76" s="220"/>
      <c r="L76" s="221"/>
      <c r="M76" s="222"/>
      <c r="N76" s="283"/>
      <c r="O76" s="25"/>
      <c r="P76" s="272"/>
      <c r="Q76" s="271"/>
    </row>
    <row r="77" spans="1:17" ht="26.25" thickBot="1" x14ac:dyDescent="0.25">
      <c r="A77" s="223" t="str">
        <f t="shared" si="1"/>
        <v>RQF070</v>
      </c>
      <c r="B77" s="291" t="s">
        <v>369</v>
      </c>
      <c r="C77" s="290" t="s">
        <v>405</v>
      </c>
      <c r="D77" s="291" t="s">
        <v>42</v>
      </c>
      <c r="E77" s="291" t="s">
        <v>394</v>
      </c>
      <c r="F77" s="296"/>
      <c r="G77" s="296"/>
      <c r="H77" s="296"/>
      <c r="I77" s="296"/>
      <c r="J77" s="296"/>
      <c r="K77" s="220"/>
      <c r="L77" s="221"/>
      <c r="M77" s="222"/>
      <c r="N77" s="283"/>
      <c r="O77" s="25"/>
      <c r="P77" s="272"/>
      <c r="Q77" s="271"/>
    </row>
    <row r="78" spans="1:17" ht="29.25" customHeight="1" thickBot="1" x14ac:dyDescent="0.25">
      <c r="A78" s="223" t="str">
        <f t="shared" si="1"/>
        <v>RQF071</v>
      </c>
      <c r="B78" s="291" t="s">
        <v>374</v>
      </c>
      <c r="C78" s="290" t="s">
        <v>464</v>
      </c>
      <c r="D78" s="291" t="s">
        <v>42</v>
      </c>
      <c r="E78" s="291" t="s">
        <v>394</v>
      </c>
      <c r="F78" s="296"/>
      <c r="G78" s="296"/>
      <c r="H78" s="296"/>
      <c r="I78" s="296"/>
      <c r="J78" s="296"/>
      <c r="K78" s="220"/>
      <c r="L78" s="221"/>
      <c r="M78" s="222"/>
      <c r="N78" s="283"/>
      <c r="O78" s="25"/>
      <c r="P78" s="272"/>
      <c r="Q78" s="271"/>
    </row>
    <row r="79" spans="1:17" ht="26.25" thickBot="1" x14ac:dyDescent="0.25">
      <c r="A79" s="223" t="str">
        <f t="shared" si="1"/>
        <v>RQF072</v>
      </c>
      <c r="B79" s="291" t="s">
        <v>403</v>
      </c>
      <c r="C79" s="290" t="s">
        <v>404</v>
      </c>
      <c r="D79" s="291" t="s">
        <v>42</v>
      </c>
      <c r="E79" s="291" t="s">
        <v>394</v>
      </c>
      <c r="F79" s="296"/>
      <c r="G79" s="296"/>
      <c r="H79" s="296"/>
      <c r="I79" s="296"/>
      <c r="J79" s="296"/>
      <c r="K79" s="220"/>
      <c r="L79" s="221"/>
      <c r="M79" s="222"/>
      <c r="N79" s="283"/>
      <c r="O79" s="25"/>
      <c r="P79" s="272"/>
      <c r="Q79" s="271"/>
    </row>
    <row r="80" spans="1:17" ht="39" thickBot="1" x14ac:dyDescent="0.25">
      <c r="A80" s="223" t="str">
        <f t="shared" ref="A80:A82" si="3">IF(LEFT(A79,2)="ID",CONCATENATE(MID($A$7,SEARCH(" ",$A$7)+1,10),"001"),CONCATENATE(MID($A$7,SEARCH(" ",$A$7)+1,10),TEXT(RIGHT(A79,3)+1,"000")))</f>
        <v>RQF073</v>
      </c>
      <c r="B80" s="291" t="s">
        <v>357</v>
      </c>
      <c r="C80" s="290" t="s">
        <v>412</v>
      </c>
      <c r="D80" s="291" t="s">
        <v>42</v>
      </c>
      <c r="E80" s="291" t="s">
        <v>394</v>
      </c>
      <c r="F80" s="296"/>
      <c r="G80" s="296"/>
      <c r="H80" s="296"/>
      <c r="I80" s="296"/>
      <c r="J80" s="296"/>
      <c r="K80" s="220"/>
      <c r="L80" s="221"/>
      <c r="M80" s="222"/>
      <c r="N80" s="283"/>
      <c r="O80" s="25"/>
      <c r="P80" s="272"/>
      <c r="Q80" s="271"/>
    </row>
    <row r="81" spans="1:17" ht="29.25" customHeight="1" thickBot="1" x14ac:dyDescent="0.25">
      <c r="A81" s="223" t="str">
        <f t="shared" si="3"/>
        <v>RQF074</v>
      </c>
      <c r="B81" s="291" t="s">
        <v>357</v>
      </c>
      <c r="C81" s="583"/>
      <c r="D81" s="291" t="s">
        <v>42</v>
      </c>
      <c r="E81" s="291" t="s">
        <v>394</v>
      </c>
      <c r="F81" s="296"/>
      <c r="G81" s="296"/>
      <c r="H81" s="296"/>
      <c r="I81" s="296"/>
      <c r="J81" s="296"/>
      <c r="K81" s="220"/>
      <c r="L81" s="221"/>
      <c r="M81" s="222"/>
      <c r="N81" s="283"/>
      <c r="O81" s="25"/>
      <c r="P81" s="272"/>
      <c r="Q81" s="271"/>
    </row>
    <row r="82" spans="1:17" x14ac:dyDescent="0.2">
      <c r="A82" s="223" t="str">
        <f t="shared" si="3"/>
        <v>RQF075</v>
      </c>
      <c r="B82" s="291" t="s">
        <v>363</v>
      </c>
      <c r="C82" s="583"/>
      <c r="D82" s="291" t="s">
        <v>42</v>
      </c>
      <c r="E82" s="291" t="s">
        <v>394</v>
      </c>
      <c r="F82" s="296"/>
      <c r="G82" s="296"/>
      <c r="H82" s="296"/>
      <c r="I82" s="296"/>
      <c r="J82" s="296"/>
      <c r="K82" s="220"/>
      <c r="L82" s="221"/>
      <c r="M82" s="222"/>
      <c r="N82" s="283"/>
      <c r="O82" s="25"/>
      <c r="P82" s="272"/>
      <c r="Q82" s="271"/>
    </row>
    <row r="83" spans="1:17" x14ac:dyDescent="0.2">
      <c r="A83" s="80"/>
      <c r="B83" s="80"/>
    </row>
    <row r="84" spans="1:17" ht="13.5" thickBot="1" x14ac:dyDescent="0.25">
      <c r="A84" s="203"/>
      <c r="B84" s="203"/>
      <c r="C84" s="19" t="s">
        <v>33</v>
      </c>
      <c r="D84" s="295"/>
      <c r="E84" s="295"/>
      <c r="F84" s="295"/>
      <c r="G84" s="295"/>
      <c r="H84" s="295"/>
      <c r="I84" s="295"/>
      <c r="J84" s="295"/>
      <c r="K84" s="19" t="s">
        <v>34</v>
      </c>
      <c r="L84" s="17"/>
      <c r="M84" s="17"/>
      <c r="N84" s="17"/>
    </row>
    <row r="85" spans="1:17" ht="26.25" thickBot="1" x14ac:dyDescent="0.25">
      <c r="A85" s="20" t="s">
        <v>309</v>
      </c>
      <c r="B85" s="20" t="s">
        <v>225</v>
      </c>
      <c r="C85" s="22" t="s">
        <v>308</v>
      </c>
      <c r="D85" s="274" t="s">
        <v>291</v>
      </c>
      <c r="E85" s="274" t="s">
        <v>301</v>
      </c>
      <c r="F85" s="274" t="s">
        <v>303</v>
      </c>
      <c r="G85" s="274" t="s">
        <v>304</v>
      </c>
      <c r="H85" s="274" t="s">
        <v>306</v>
      </c>
      <c r="I85" s="274" t="s">
        <v>305</v>
      </c>
      <c r="J85" s="274" t="s">
        <v>307</v>
      </c>
      <c r="K85" s="21" t="s">
        <v>4</v>
      </c>
      <c r="L85" s="21" t="s">
        <v>15</v>
      </c>
      <c r="M85" s="22" t="s">
        <v>36</v>
      </c>
      <c r="N85" s="21" t="s">
        <v>37</v>
      </c>
      <c r="O85" s="24" t="s">
        <v>39</v>
      </c>
      <c r="P85" s="274" t="s">
        <v>215</v>
      </c>
      <c r="Q85" s="23" t="s">
        <v>216</v>
      </c>
    </row>
    <row r="86" spans="1:17" ht="64.5" thickBot="1" x14ac:dyDescent="0.25">
      <c r="A86" s="223" t="str">
        <f>IF(LEFT(A85,2)="ID",CONCATENATE(MID($A$85,SEARCH(" ",$A$85)+1,10),"001"),CONCATENATE(MID($A$85,SEARCH(" ",$A$85)+1,10),TEXT(RIGHT(A85,3)+1,"000")))</f>
        <v>RQT001</v>
      </c>
      <c r="B86" s="281" t="s">
        <v>416</v>
      </c>
      <c r="C86" s="578" t="s">
        <v>417</v>
      </c>
      <c r="D86" s="291" t="s">
        <v>42</v>
      </c>
      <c r="E86" s="291" t="s">
        <v>394</v>
      </c>
      <c r="F86" s="296"/>
      <c r="G86" s="296"/>
      <c r="H86" s="296"/>
      <c r="I86" s="296"/>
      <c r="J86" s="296"/>
      <c r="K86" s="220"/>
      <c r="L86" s="221"/>
      <c r="M86" s="222"/>
      <c r="N86" s="273"/>
      <c r="O86" s="25" t="str">
        <f t="shared" ref="O86" si="4">IF(M86="","",M86*100)</f>
        <v/>
      </c>
      <c r="P86" s="272"/>
      <c r="Q86" s="271"/>
    </row>
    <row r="87" spans="1:17" ht="26.25" thickBot="1" x14ac:dyDescent="0.25">
      <c r="A87" s="223" t="str">
        <f>IF(LEFT(A86,2)="ID",CONCATENATE(MID($A$85,SEARCH(" ",$A$85)+1,10),"001"),CONCATENATE(MID($A$85,SEARCH(" ",$A$85)+1,10),TEXT(RIGHT(A86,3)+1,"000")))</f>
        <v>RQT002</v>
      </c>
      <c r="B87" s="281" t="s">
        <v>416</v>
      </c>
      <c r="C87" s="579" t="s">
        <v>418</v>
      </c>
      <c r="D87" s="291" t="s">
        <v>42</v>
      </c>
      <c r="E87" s="291" t="s">
        <v>394</v>
      </c>
      <c r="F87" s="296"/>
      <c r="G87" s="296"/>
      <c r="H87" s="296"/>
      <c r="I87" s="296"/>
      <c r="J87" s="296"/>
      <c r="K87" s="220"/>
      <c r="L87" s="221"/>
      <c r="M87" s="222"/>
      <c r="N87" s="283"/>
      <c r="O87" s="25"/>
      <c r="P87" s="272"/>
      <c r="Q87" s="271"/>
    </row>
    <row r="88" spans="1:17" ht="39" thickBot="1" x14ac:dyDescent="0.25">
      <c r="A88" s="223" t="str">
        <f t="shared" ref="A88:A138" si="5">IF(LEFT(A87,2)="ID",CONCATENATE(MID($A$85,SEARCH(" ",$A$85)+1,10),"001"),CONCATENATE(MID($A$85,SEARCH(" ",$A$85)+1,10),TEXT(RIGHT(A87,3)+1,"000")))</f>
        <v>RQT003</v>
      </c>
      <c r="B88" s="281" t="s">
        <v>416</v>
      </c>
      <c r="C88" s="290" t="s">
        <v>472</v>
      </c>
      <c r="D88" s="291" t="s">
        <v>42</v>
      </c>
      <c r="E88" s="291" t="s">
        <v>394</v>
      </c>
      <c r="F88" s="296"/>
      <c r="G88" s="296"/>
      <c r="H88" s="296"/>
      <c r="I88" s="296"/>
      <c r="J88" s="296"/>
      <c r="K88" s="220"/>
      <c r="L88" s="221"/>
      <c r="M88" s="222"/>
      <c r="N88" s="283"/>
      <c r="O88" s="25"/>
      <c r="P88" s="272"/>
      <c r="Q88" s="271"/>
    </row>
    <row r="89" spans="1:17" ht="13.5" thickBot="1" x14ac:dyDescent="0.25">
      <c r="A89" s="223" t="str">
        <f t="shared" si="5"/>
        <v>RQT004</v>
      </c>
      <c r="B89" s="281" t="s">
        <v>416</v>
      </c>
      <c r="C89" s="585"/>
      <c r="D89" s="291" t="s">
        <v>42</v>
      </c>
      <c r="E89" s="291" t="s">
        <v>394</v>
      </c>
      <c r="F89" s="296"/>
      <c r="G89" s="296"/>
      <c r="H89" s="296"/>
      <c r="I89" s="296"/>
      <c r="J89" s="296"/>
      <c r="K89" s="220"/>
      <c r="L89" s="221"/>
      <c r="M89" s="222"/>
      <c r="N89" s="283"/>
      <c r="O89" s="25"/>
      <c r="P89" s="272"/>
      <c r="Q89" s="271"/>
    </row>
    <row r="90" spans="1:17" ht="26.25" thickBot="1" x14ac:dyDescent="0.25">
      <c r="A90" s="223" t="str">
        <f t="shared" si="5"/>
        <v>RQT005</v>
      </c>
      <c r="B90" s="281" t="s">
        <v>428</v>
      </c>
      <c r="C90" s="286" t="s">
        <v>419</v>
      </c>
      <c r="D90" s="291" t="s">
        <v>42</v>
      </c>
      <c r="E90" s="291" t="s">
        <v>394</v>
      </c>
      <c r="F90" s="296"/>
      <c r="G90" s="296"/>
      <c r="H90" s="296"/>
      <c r="I90" s="296"/>
      <c r="J90" s="296"/>
      <c r="K90" s="220"/>
      <c r="L90" s="221"/>
      <c r="M90" s="222"/>
      <c r="N90" s="283"/>
      <c r="O90" s="25"/>
      <c r="P90" s="272"/>
      <c r="Q90" s="271"/>
    </row>
    <row r="91" spans="1:17" ht="13.5" thickBot="1" x14ac:dyDescent="0.25">
      <c r="A91" s="223" t="str">
        <f t="shared" si="5"/>
        <v>RQT006</v>
      </c>
      <c r="B91" s="281" t="s">
        <v>428</v>
      </c>
      <c r="C91" s="286" t="s">
        <v>420</v>
      </c>
      <c r="D91" s="291" t="s">
        <v>42</v>
      </c>
      <c r="E91" s="291" t="s">
        <v>394</v>
      </c>
      <c r="F91" s="296"/>
      <c r="G91" s="296"/>
      <c r="H91" s="296"/>
      <c r="I91" s="296"/>
      <c r="J91" s="296"/>
      <c r="K91" s="220"/>
      <c r="L91" s="221"/>
      <c r="M91" s="222"/>
      <c r="N91" s="283"/>
      <c r="O91" s="25"/>
      <c r="P91" s="272"/>
      <c r="Q91" s="271"/>
    </row>
    <row r="92" spans="1:17" ht="13.5" thickBot="1" x14ac:dyDescent="0.25">
      <c r="A92" s="223" t="str">
        <f t="shared" si="5"/>
        <v>RQT007</v>
      </c>
      <c r="B92" s="281" t="s">
        <v>428</v>
      </c>
      <c r="C92" s="286" t="s">
        <v>421</v>
      </c>
      <c r="D92" s="291" t="s">
        <v>42</v>
      </c>
      <c r="E92" s="291" t="s">
        <v>394</v>
      </c>
      <c r="F92" s="296"/>
      <c r="G92" s="296"/>
      <c r="H92" s="296"/>
      <c r="I92" s="296"/>
      <c r="J92" s="296"/>
      <c r="K92" s="220"/>
      <c r="L92" s="221"/>
      <c r="M92" s="222"/>
      <c r="N92" s="283"/>
      <c r="O92" s="25"/>
      <c r="P92" s="272"/>
      <c r="Q92" s="271"/>
    </row>
    <row r="93" spans="1:17" ht="39" thickBot="1" x14ac:dyDescent="0.25">
      <c r="A93" s="223" t="str">
        <f t="shared" si="5"/>
        <v>RQT008</v>
      </c>
      <c r="B93" s="281" t="s">
        <v>428</v>
      </c>
      <c r="C93" s="286" t="s">
        <v>422</v>
      </c>
      <c r="D93" s="291" t="s">
        <v>42</v>
      </c>
      <c r="E93" s="291" t="s">
        <v>394</v>
      </c>
      <c r="F93" s="296"/>
      <c r="G93" s="296"/>
      <c r="H93" s="296"/>
      <c r="I93" s="296"/>
      <c r="J93" s="296"/>
      <c r="K93" s="220"/>
      <c r="L93" s="221"/>
      <c r="M93" s="222"/>
      <c r="N93" s="283"/>
      <c r="O93" s="25"/>
      <c r="P93" s="272"/>
      <c r="Q93" s="271"/>
    </row>
    <row r="94" spans="1:17" ht="39" thickBot="1" x14ac:dyDescent="0.25">
      <c r="A94" s="223" t="str">
        <f t="shared" si="5"/>
        <v>RQT009</v>
      </c>
      <c r="B94" s="281" t="s">
        <v>428</v>
      </c>
      <c r="C94" s="302" t="s">
        <v>422</v>
      </c>
      <c r="D94" s="291" t="s">
        <v>42</v>
      </c>
      <c r="E94" s="291" t="s">
        <v>394</v>
      </c>
      <c r="F94" s="296"/>
      <c r="G94" s="296"/>
      <c r="H94" s="296"/>
      <c r="I94" s="296"/>
      <c r="J94" s="296"/>
      <c r="K94" s="220"/>
      <c r="L94" s="221"/>
      <c r="M94" s="222"/>
      <c r="N94" s="283"/>
      <c r="O94" s="25"/>
      <c r="P94" s="272"/>
      <c r="Q94" s="271"/>
    </row>
    <row r="95" spans="1:17" ht="39" thickBot="1" x14ac:dyDescent="0.25">
      <c r="A95" s="223" t="str">
        <f t="shared" si="5"/>
        <v>RQT010</v>
      </c>
      <c r="B95" s="281" t="s">
        <v>428</v>
      </c>
      <c r="C95" s="302" t="s">
        <v>423</v>
      </c>
      <c r="D95" s="291" t="s">
        <v>42</v>
      </c>
      <c r="E95" s="291" t="s">
        <v>394</v>
      </c>
      <c r="F95" s="296"/>
      <c r="G95" s="296"/>
      <c r="H95" s="296"/>
      <c r="I95" s="296"/>
      <c r="J95" s="296"/>
      <c r="K95" s="220"/>
      <c r="L95" s="221"/>
      <c r="M95" s="222"/>
      <c r="N95" s="283"/>
      <c r="O95" s="25"/>
      <c r="P95" s="272"/>
      <c r="Q95" s="271"/>
    </row>
    <row r="96" spans="1:17" ht="26.25" thickBot="1" x14ac:dyDescent="0.25">
      <c r="A96" s="223" t="str">
        <f t="shared" si="5"/>
        <v>RQT011</v>
      </c>
      <c r="B96" s="281" t="s">
        <v>428</v>
      </c>
      <c r="C96" s="286" t="s">
        <v>460</v>
      </c>
      <c r="D96" s="291" t="s">
        <v>41</v>
      </c>
      <c r="E96" s="291" t="s">
        <v>394</v>
      </c>
      <c r="F96" s="296"/>
      <c r="G96" s="296"/>
      <c r="H96" s="296"/>
      <c r="I96" s="296"/>
      <c r="J96" s="296"/>
      <c r="K96" s="220"/>
      <c r="L96" s="221"/>
      <c r="M96" s="222"/>
      <c r="N96" s="283"/>
      <c r="O96" s="25"/>
      <c r="P96" s="272"/>
      <c r="Q96" s="271"/>
    </row>
    <row r="97" spans="1:17" ht="26.25" thickBot="1" x14ac:dyDescent="0.25">
      <c r="A97" s="223" t="str">
        <f t="shared" si="5"/>
        <v>RQT012</v>
      </c>
      <c r="B97" s="281" t="s">
        <v>428</v>
      </c>
      <c r="C97" s="302" t="s">
        <v>471</v>
      </c>
      <c r="D97" s="291" t="s">
        <v>42</v>
      </c>
      <c r="E97" s="291" t="s">
        <v>394</v>
      </c>
      <c r="F97" s="296"/>
      <c r="G97" s="296"/>
      <c r="H97" s="296"/>
      <c r="I97" s="296"/>
      <c r="J97" s="296"/>
      <c r="K97" s="220"/>
      <c r="L97" s="221"/>
      <c r="M97" s="222"/>
      <c r="N97" s="283"/>
      <c r="O97" s="25"/>
      <c r="P97" s="272"/>
      <c r="Q97" s="271"/>
    </row>
    <row r="98" spans="1:17" ht="31.5" customHeight="1" thickBot="1" x14ac:dyDescent="0.25">
      <c r="A98" s="223" t="str">
        <f t="shared" si="5"/>
        <v>RQT013</v>
      </c>
      <c r="B98" s="281"/>
      <c r="C98" s="286" t="s">
        <v>461</v>
      </c>
      <c r="D98" s="291"/>
      <c r="E98" s="291"/>
      <c r="F98" s="296"/>
      <c r="G98" s="296"/>
      <c r="H98" s="296"/>
      <c r="I98" s="296"/>
      <c r="J98" s="296"/>
      <c r="K98" s="220"/>
      <c r="L98" s="221"/>
      <c r="M98" s="222"/>
      <c r="N98" s="283"/>
      <c r="O98" s="25"/>
      <c r="P98" s="272"/>
      <c r="Q98" s="271"/>
    </row>
    <row r="99" spans="1:17" ht="26.25" thickBot="1" x14ac:dyDescent="0.25">
      <c r="A99" s="223" t="str">
        <f t="shared" si="5"/>
        <v>RQT014</v>
      </c>
      <c r="B99" s="281"/>
      <c r="C99" s="581" t="s">
        <v>462</v>
      </c>
      <c r="D99" s="291"/>
      <c r="E99" s="291"/>
      <c r="F99" s="296"/>
      <c r="G99" s="296"/>
      <c r="H99" s="296"/>
      <c r="I99" s="296"/>
      <c r="J99" s="296"/>
      <c r="K99" s="220"/>
      <c r="L99" s="221"/>
      <c r="M99" s="222"/>
      <c r="N99" s="283"/>
      <c r="O99" s="25"/>
      <c r="P99" s="272"/>
      <c r="Q99" s="271"/>
    </row>
    <row r="100" spans="1:17" ht="13.5" thickBot="1" x14ac:dyDescent="0.25">
      <c r="A100" s="223" t="str">
        <f t="shared" si="5"/>
        <v>RQT015</v>
      </c>
      <c r="B100" s="281"/>
      <c r="C100" s="581" t="s">
        <v>463</v>
      </c>
      <c r="D100" s="291"/>
      <c r="E100" s="291"/>
      <c r="F100" s="296"/>
      <c r="G100" s="296"/>
      <c r="H100" s="296"/>
      <c r="I100" s="296"/>
      <c r="J100" s="296"/>
      <c r="K100" s="220"/>
      <c r="L100" s="221"/>
      <c r="M100" s="222"/>
      <c r="N100" s="283"/>
      <c r="O100" s="25"/>
      <c r="P100" s="272"/>
      <c r="Q100" s="271"/>
    </row>
    <row r="101" spans="1:17" ht="13.5" thickBot="1" x14ac:dyDescent="0.25">
      <c r="A101" s="223" t="str">
        <f t="shared" si="5"/>
        <v>RQT016</v>
      </c>
      <c r="B101" s="281"/>
      <c r="C101" s="581" t="s">
        <v>478</v>
      </c>
      <c r="D101" s="291"/>
      <c r="E101" s="291"/>
      <c r="F101" s="296"/>
      <c r="G101" s="296"/>
      <c r="H101" s="296"/>
      <c r="I101" s="296"/>
      <c r="J101" s="296"/>
      <c r="K101" s="220"/>
      <c r="L101" s="221"/>
      <c r="M101" s="222"/>
      <c r="N101" s="283"/>
      <c r="O101" s="25"/>
      <c r="P101" s="272"/>
      <c r="Q101" s="271"/>
    </row>
    <row r="102" spans="1:17" ht="39" thickBot="1" x14ac:dyDescent="0.25">
      <c r="A102" s="223" t="str">
        <f t="shared" si="5"/>
        <v>RQT017</v>
      </c>
      <c r="B102" s="281"/>
      <c r="C102" s="579" t="s">
        <v>453</v>
      </c>
      <c r="D102" s="291"/>
      <c r="E102" s="291"/>
      <c r="F102" s="296"/>
      <c r="G102" s="296"/>
      <c r="H102" s="296"/>
      <c r="I102" s="296"/>
      <c r="J102" s="296"/>
      <c r="K102" s="220"/>
      <c r="L102" s="221"/>
      <c r="M102" s="222"/>
      <c r="N102" s="283"/>
      <c r="O102" s="25"/>
      <c r="P102" s="272"/>
      <c r="Q102" s="271"/>
    </row>
    <row r="103" spans="1:17" ht="39" thickBot="1" x14ac:dyDescent="0.25">
      <c r="A103" s="223" t="str">
        <f t="shared" si="5"/>
        <v>RQT018</v>
      </c>
      <c r="B103" s="281"/>
      <c r="C103" s="579" t="s">
        <v>452</v>
      </c>
      <c r="D103" s="291"/>
      <c r="E103" s="291"/>
      <c r="F103" s="296"/>
      <c r="G103" s="296"/>
      <c r="H103" s="296"/>
      <c r="I103" s="296"/>
      <c r="J103" s="296"/>
      <c r="K103" s="220"/>
      <c r="L103" s="221"/>
      <c r="M103" s="222"/>
      <c r="N103" s="283"/>
      <c r="O103" s="25"/>
      <c r="P103" s="272"/>
      <c r="Q103" s="271"/>
    </row>
    <row r="104" spans="1:17" ht="26.25" thickBot="1" x14ac:dyDescent="0.25">
      <c r="A104" s="223" t="str">
        <f t="shared" si="5"/>
        <v>RQT019</v>
      </c>
      <c r="B104" s="281"/>
      <c r="C104" s="302" t="s">
        <v>431</v>
      </c>
      <c r="D104" s="291"/>
      <c r="E104" s="291"/>
      <c r="F104" s="296"/>
      <c r="G104" s="296"/>
      <c r="H104" s="296"/>
      <c r="I104" s="296"/>
      <c r="J104" s="296"/>
      <c r="K104" s="220"/>
      <c r="L104" s="221"/>
      <c r="M104" s="222"/>
      <c r="N104" s="283"/>
      <c r="O104" s="25"/>
      <c r="P104" s="272"/>
      <c r="Q104" s="271"/>
    </row>
    <row r="105" spans="1:17" ht="13.5" thickBot="1" x14ac:dyDescent="0.25">
      <c r="A105" s="223" t="str">
        <f t="shared" si="5"/>
        <v>RQT020</v>
      </c>
      <c r="B105" s="281"/>
      <c r="C105" s="302" t="s">
        <v>432</v>
      </c>
      <c r="D105" s="291"/>
      <c r="E105" s="291"/>
      <c r="F105" s="296"/>
      <c r="G105" s="296"/>
      <c r="H105" s="296"/>
      <c r="I105" s="296"/>
      <c r="J105" s="296"/>
      <c r="K105" s="220"/>
      <c r="L105" s="221"/>
      <c r="M105" s="222"/>
      <c r="N105" s="283"/>
      <c r="O105" s="25"/>
      <c r="P105" s="272"/>
      <c r="Q105" s="271"/>
    </row>
    <row r="106" spans="1:17" ht="26.25" thickBot="1" x14ac:dyDescent="0.25">
      <c r="A106" s="223" t="str">
        <f t="shared" si="5"/>
        <v>RQT021</v>
      </c>
      <c r="B106" s="281"/>
      <c r="C106" s="302" t="s">
        <v>433</v>
      </c>
      <c r="D106" s="291"/>
      <c r="E106" s="291"/>
      <c r="F106" s="296"/>
      <c r="G106" s="296"/>
      <c r="H106" s="296"/>
      <c r="I106" s="296"/>
      <c r="J106" s="296"/>
      <c r="K106" s="220"/>
      <c r="L106" s="221"/>
      <c r="M106" s="222"/>
      <c r="N106" s="283"/>
      <c r="O106" s="25"/>
      <c r="P106" s="272"/>
      <c r="Q106" s="271"/>
    </row>
    <row r="107" spans="1:17" ht="30.75" customHeight="1" thickBot="1" x14ac:dyDescent="0.25">
      <c r="A107" s="223" t="str">
        <f t="shared" si="5"/>
        <v>RQT022</v>
      </c>
      <c r="B107" s="281"/>
      <c r="C107" s="302" t="s">
        <v>442</v>
      </c>
      <c r="D107" s="291"/>
      <c r="E107" s="291"/>
      <c r="F107" s="296"/>
      <c r="G107" s="296"/>
      <c r="H107" s="296"/>
      <c r="I107" s="296"/>
      <c r="J107" s="296"/>
      <c r="K107" s="220"/>
      <c r="L107" s="221"/>
      <c r="M107" s="222"/>
      <c r="N107" s="283"/>
      <c r="O107" s="25"/>
      <c r="P107" s="272"/>
      <c r="Q107" s="271"/>
    </row>
    <row r="108" spans="1:17" ht="26.25" thickBot="1" x14ac:dyDescent="0.25">
      <c r="A108" s="223" t="str">
        <f t="shared" si="5"/>
        <v>RQT023</v>
      </c>
      <c r="B108" s="281"/>
      <c r="C108" s="302" t="s">
        <v>434</v>
      </c>
      <c r="D108" s="291"/>
      <c r="E108" s="291"/>
      <c r="F108" s="296"/>
      <c r="G108" s="296"/>
      <c r="H108" s="296"/>
      <c r="I108" s="296"/>
      <c r="J108" s="296"/>
      <c r="K108" s="220"/>
      <c r="L108" s="221"/>
      <c r="M108" s="222"/>
      <c r="N108" s="283"/>
      <c r="O108" s="25"/>
      <c r="P108" s="272"/>
      <c r="Q108" s="271"/>
    </row>
    <row r="109" spans="1:17" ht="13.5" thickBot="1" x14ac:dyDescent="0.25">
      <c r="A109" s="223" t="str">
        <f t="shared" si="5"/>
        <v>RQT024</v>
      </c>
      <c r="B109" s="281"/>
      <c r="C109" s="302" t="s">
        <v>435</v>
      </c>
      <c r="D109" s="291"/>
      <c r="E109" s="291"/>
      <c r="F109" s="296"/>
      <c r="G109" s="296"/>
      <c r="H109" s="296"/>
      <c r="I109" s="296"/>
      <c r="J109" s="296"/>
      <c r="K109" s="220"/>
      <c r="L109" s="221"/>
      <c r="M109" s="222"/>
      <c r="N109" s="283"/>
      <c r="O109" s="25"/>
      <c r="P109" s="272"/>
      <c r="Q109" s="271"/>
    </row>
    <row r="110" spans="1:17" ht="26.25" thickBot="1" x14ac:dyDescent="0.25">
      <c r="A110" s="223" t="str">
        <f t="shared" si="5"/>
        <v>RQT025</v>
      </c>
      <c r="B110" s="281"/>
      <c r="C110" s="302" t="s">
        <v>436</v>
      </c>
      <c r="D110" s="291"/>
      <c r="E110" s="291"/>
      <c r="F110" s="296"/>
      <c r="G110" s="296"/>
      <c r="H110" s="296"/>
      <c r="I110" s="296"/>
      <c r="J110" s="296"/>
      <c r="K110" s="220"/>
      <c r="L110" s="221"/>
      <c r="M110" s="222"/>
      <c r="N110" s="283"/>
      <c r="O110" s="25"/>
      <c r="P110" s="272"/>
      <c r="Q110" s="271"/>
    </row>
    <row r="111" spans="1:17" ht="13.5" thickBot="1" x14ac:dyDescent="0.25">
      <c r="A111" s="223" t="str">
        <f t="shared" si="5"/>
        <v>RQT026</v>
      </c>
      <c r="B111" s="281"/>
      <c r="C111" s="302" t="s">
        <v>437</v>
      </c>
      <c r="D111" s="291"/>
      <c r="E111" s="291"/>
      <c r="F111" s="296"/>
      <c r="G111" s="296"/>
      <c r="H111" s="296"/>
      <c r="I111" s="296"/>
      <c r="J111" s="296"/>
      <c r="K111" s="220"/>
      <c r="L111" s="221"/>
      <c r="M111" s="222"/>
      <c r="N111" s="283"/>
      <c r="O111" s="25"/>
      <c r="P111" s="272"/>
      <c r="Q111" s="271"/>
    </row>
    <row r="112" spans="1:17" ht="26.25" thickBot="1" x14ac:dyDescent="0.25">
      <c r="A112" s="223" t="str">
        <f t="shared" si="5"/>
        <v>RQT027</v>
      </c>
      <c r="B112" s="281"/>
      <c r="C112" s="302" t="s">
        <v>443</v>
      </c>
      <c r="D112" s="291"/>
      <c r="E112" s="291"/>
      <c r="F112" s="296"/>
      <c r="G112" s="296"/>
      <c r="H112" s="296"/>
      <c r="I112" s="296"/>
      <c r="J112" s="296"/>
      <c r="K112" s="220"/>
      <c r="L112" s="221"/>
      <c r="M112" s="222"/>
      <c r="N112" s="283"/>
      <c r="O112" s="25"/>
      <c r="P112" s="272"/>
      <c r="Q112" s="271"/>
    </row>
    <row r="113" spans="1:17" ht="30" customHeight="1" thickBot="1" x14ac:dyDescent="0.25">
      <c r="A113" s="223" t="str">
        <f t="shared" si="5"/>
        <v>RQT028</v>
      </c>
      <c r="B113" s="281"/>
      <c r="C113" s="302" t="s">
        <v>438</v>
      </c>
      <c r="D113" s="291"/>
      <c r="E113" s="291"/>
      <c r="F113" s="296"/>
      <c r="G113" s="296"/>
      <c r="H113" s="296"/>
      <c r="I113" s="296"/>
      <c r="J113" s="296"/>
      <c r="K113" s="220"/>
      <c r="L113" s="221"/>
      <c r="M113" s="222"/>
      <c r="N113" s="283"/>
      <c r="O113" s="25"/>
      <c r="P113" s="272"/>
      <c r="Q113" s="271"/>
    </row>
    <row r="114" spans="1:17" ht="68.25" customHeight="1" thickBot="1" x14ac:dyDescent="0.25">
      <c r="A114" s="223" t="str">
        <f t="shared" si="5"/>
        <v>RQT029</v>
      </c>
      <c r="B114" s="281"/>
      <c r="C114" s="302" t="s">
        <v>470</v>
      </c>
      <c r="D114" s="291"/>
      <c r="E114" s="291"/>
      <c r="F114" s="296"/>
      <c r="G114" s="296"/>
      <c r="H114" s="296"/>
      <c r="I114" s="296"/>
      <c r="J114" s="296"/>
      <c r="K114" s="220"/>
      <c r="L114" s="221"/>
      <c r="M114" s="222"/>
      <c r="N114" s="283"/>
      <c r="O114" s="25"/>
      <c r="P114" s="272"/>
      <c r="Q114" s="271"/>
    </row>
    <row r="115" spans="1:17" ht="13.5" thickBot="1" x14ac:dyDescent="0.25">
      <c r="A115" s="223" t="str">
        <f t="shared" si="5"/>
        <v>RQT030</v>
      </c>
      <c r="B115" s="281"/>
      <c r="C115" s="302" t="s">
        <v>439</v>
      </c>
      <c r="D115" s="291"/>
      <c r="E115" s="291"/>
      <c r="F115" s="296"/>
      <c r="G115" s="296"/>
      <c r="H115" s="296"/>
      <c r="I115" s="296"/>
      <c r="J115" s="296"/>
      <c r="K115" s="220"/>
      <c r="L115" s="221"/>
      <c r="M115" s="222"/>
      <c r="N115" s="283"/>
      <c r="O115" s="25"/>
      <c r="P115" s="272"/>
      <c r="Q115" s="271"/>
    </row>
    <row r="116" spans="1:17" ht="28.5" customHeight="1" thickBot="1" x14ac:dyDescent="0.25">
      <c r="A116" s="223" t="str">
        <f t="shared" si="5"/>
        <v>RQT031</v>
      </c>
      <c r="B116" s="281"/>
      <c r="C116" s="302" t="s">
        <v>440</v>
      </c>
      <c r="D116" s="291"/>
      <c r="E116" s="291"/>
      <c r="F116" s="296"/>
      <c r="G116" s="296"/>
      <c r="H116" s="296"/>
      <c r="I116" s="296"/>
      <c r="J116" s="296"/>
      <c r="K116" s="220"/>
      <c r="L116" s="221"/>
      <c r="M116" s="222"/>
      <c r="N116" s="283"/>
      <c r="O116" s="25"/>
      <c r="P116" s="272"/>
      <c r="Q116" s="271"/>
    </row>
    <row r="117" spans="1:17" ht="26.25" thickBot="1" x14ac:dyDescent="0.25">
      <c r="A117" s="223" t="str">
        <f t="shared" si="5"/>
        <v>RQT032</v>
      </c>
      <c r="B117" s="281"/>
      <c r="C117" s="302" t="s">
        <v>441</v>
      </c>
      <c r="D117" s="291"/>
      <c r="E117" s="291"/>
      <c r="F117" s="296"/>
      <c r="G117" s="296"/>
      <c r="H117" s="296"/>
      <c r="I117" s="296"/>
      <c r="J117" s="296"/>
      <c r="K117" s="220"/>
      <c r="L117" s="221"/>
      <c r="M117" s="222"/>
      <c r="N117" s="283"/>
      <c r="O117" s="25"/>
      <c r="P117" s="272"/>
      <c r="Q117" s="271"/>
    </row>
    <row r="118" spans="1:17" ht="13.5" thickBot="1" x14ac:dyDescent="0.25">
      <c r="A118" s="223" t="str">
        <f t="shared" si="5"/>
        <v>RQT033</v>
      </c>
      <c r="B118" s="223"/>
      <c r="C118" s="580" t="s">
        <v>444</v>
      </c>
      <c r="D118" s="291"/>
      <c r="E118" s="291"/>
      <c r="F118" s="296"/>
      <c r="G118" s="296"/>
      <c r="H118" s="296"/>
      <c r="I118" s="296"/>
      <c r="J118" s="296"/>
      <c r="K118" s="220"/>
      <c r="L118" s="221"/>
      <c r="M118" s="222"/>
      <c r="N118" s="283"/>
      <c r="O118" s="25"/>
      <c r="P118" s="272"/>
      <c r="Q118" s="271"/>
    </row>
    <row r="119" spans="1:17" ht="39" thickBot="1" x14ac:dyDescent="0.25">
      <c r="A119" s="223" t="str">
        <f t="shared" si="5"/>
        <v>RQT034</v>
      </c>
      <c r="B119" s="281"/>
      <c r="C119" s="302" t="s">
        <v>448</v>
      </c>
      <c r="D119" s="291"/>
      <c r="E119" s="291"/>
      <c r="F119" s="296"/>
      <c r="G119" s="296"/>
      <c r="H119" s="296"/>
      <c r="I119" s="296"/>
      <c r="J119" s="296"/>
      <c r="K119" s="220"/>
      <c r="L119" s="221"/>
      <c r="M119" s="222"/>
      <c r="N119" s="283"/>
      <c r="O119" s="25"/>
      <c r="P119" s="272"/>
      <c r="Q119" s="271"/>
    </row>
    <row r="120" spans="1:17" ht="39" thickBot="1" x14ac:dyDescent="0.25">
      <c r="A120" s="223" t="str">
        <f t="shared" si="5"/>
        <v>RQT035</v>
      </c>
      <c r="B120" s="281"/>
      <c r="C120" s="302" t="s">
        <v>449</v>
      </c>
      <c r="D120" s="291"/>
      <c r="E120" s="291"/>
      <c r="F120" s="296"/>
      <c r="G120" s="296"/>
      <c r="H120" s="296"/>
      <c r="I120" s="296"/>
      <c r="J120" s="296"/>
      <c r="K120" s="220"/>
      <c r="L120" s="221"/>
      <c r="M120" s="222"/>
      <c r="N120" s="283"/>
      <c r="O120" s="25"/>
      <c r="P120" s="272"/>
      <c r="Q120" s="271"/>
    </row>
    <row r="121" spans="1:17" ht="13.5" thickBot="1" x14ac:dyDescent="0.25">
      <c r="A121" s="223" t="str">
        <f t="shared" si="5"/>
        <v>RQT036</v>
      </c>
      <c r="B121" s="281"/>
      <c r="C121" s="302" t="s">
        <v>439</v>
      </c>
      <c r="D121" s="291"/>
      <c r="E121" s="291"/>
      <c r="F121" s="296"/>
      <c r="G121" s="296"/>
      <c r="H121" s="296"/>
      <c r="I121" s="296"/>
      <c r="J121" s="296"/>
      <c r="K121" s="220"/>
      <c r="L121" s="221"/>
      <c r="M121" s="222"/>
      <c r="N121" s="283"/>
      <c r="O121" s="25"/>
      <c r="P121" s="272"/>
      <c r="Q121" s="271"/>
    </row>
    <row r="122" spans="1:17" ht="13.5" thickBot="1" x14ac:dyDescent="0.25">
      <c r="A122" s="223" t="str">
        <f t="shared" si="5"/>
        <v>RQT037</v>
      </c>
      <c r="B122" s="281"/>
      <c r="C122" s="302" t="s">
        <v>445</v>
      </c>
      <c r="D122" s="291"/>
      <c r="E122" s="291"/>
      <c r="F122" s="296"/>
      <c r="G122" s="296"/>
      <c r="H122" s="296"/>
      <c r="I122" s="296"/>
      <c r="J122" s="296"/>
      <c r="K122" s="220"/>
      <c r="L122" s="221"/>
      <c r="M122" s="222"/>
      <c r="N122" s="283"/>
      <c r="O122" s="25"/>
      <c r="P122" s="272"/>
      <c r="Q122" s="271"/>
    </row>
    <row r="123" spans="1:17" ht="13.5" thickBot="1" x14ac:dyDescent="0.25">
      <c r="A123" s="223" t="str">
        <f t="shared" si="5"/>
        <v>RQT038</v>
      </c>
      <c r="B123" s="281"/>
      <c r="C123" s="302" t="s">
        <v>446</v>
      </c>
      <c r="D123" s="291"/>
      <c r="E123" s="291"/>
      <c r="F123" s="296"/>
      <c r="G123" s="296"/>
      <c r="H123" s="296"/>
      <c r="I123" s="296"/>
      <c r="J123" s="296"/>
      <c r="K123" s="220"/>
      <c r="L123" s="221"/>
      <c r="M123" s="222"/>
      <c r="N123" s="283"/>
      <c r="O123" s="25"/>
      <c r="P123" s="272"/>
      <c r="Q123" s="271"/>
    </row>
    <row r="124" spans="1:17" ht="26.25" thickBot="1" x14ac:dyDescent="0.25">
      <c r="A124" s="223" t="str">
        <f t="shared" si="5"/>
        <v>RQT039</v>
      </c>
      <c r="B124" s="281"/>
      <c r="C124" s="302" t="s">
        <v>441</v>
      </c>
      <c r="D124" s="291"/>
      <c r="E124" s="291"/>
      <c r="F124" s="296"/>
      <c r="G124" s="296"/>
      <c r="H124" s="296"/>
      <c r="I124" s="296"/>
      <c r="J124" s="296"/>
      <c r="K124" s="220"/>
      <c r="L124" s="221"/>
      <c r="M124" s="222"/>
      <c r="N124" s="283"/>
      <c r="O124" s="25"/>
      <c r="P124" s="272"/>
      <c r="Q124" s="271"/>
    </row>
    <row r="125" spans="1:17" ht="26.25" thickBot="1" x14ac:dyDescent="0.25">
      <c r="A125" s="223" t="str">
        <f t="shared" si="5"/>
        <v>RQT040</v>
      </c>
      <c r="B125" s="281"/>
      <c r="C125" s="302" t="s">
        <v>469</v>
      </c>
      <c r="D125" s="291"/>
      <c r="E125" s="291"/>
      <c r="F125" s="296"/>
      <c r="G125" s="296"/>
      <c r="H125" s="296"/>
      <c r="I125" s="296"/>
      <c r="J125" s="296"/>
      <c r="K125" s="220"/>
      <c r="L125" s="221"/>
      <c r="M125" s="222"/>
      <c r="N125" s="283"/>
      <c r="O125" s="25"/>
      <c r="P125" s="272"/>
      <c r="Q125" s="271"/>
    </row>
    <row r="126" spans="1:17" ht="26.25" thickBot="1" x14ac:dyDescent="0.25">
      <c r="A126" s="223" t="str">
        <f t="shared" si="5"/>
        <v>RQT041</v>
      </c>
      <c r="B126" s="281"/>
      <c r="C126" s="302" t="s">
        <v>447</v>
      </c>
      <c r="D126" s="291"/>
      <c r="E126" s="291"/>
      <c r="F126" s="296"/>
      <c r="G126" s="296"/>
      <c r="H126" s="296"/>
      <c r="I126" s="296"/>
      <c r="J126" s="296"/>
      <c r="K126" s="220"/>
      <c r="L126" s="221"/>
      <c r="M126" s="222"/>
      <c r="N126" s="283"/>
      <c r="O126" s="25"/>
      <c r="P126" s="272"/>
      <c r="Q126" s="271"/>
    </row>
    <row r="127" spans="1:17" ht="26.25" thickBot="1" x14ac:dyDescent="0.25">
      <c r="A127" s="223" t="str">
        <f t="shared" si="5"/>
        <v>RQT042</v>
      </c>
      <c r="B127" s="281"/>
      <c r="C127" s="302" t="s">
        <v>450</v>
      </c>
      <c r="D127" s="291"/>
      <c r="E127" s="291"/>
      <c r="F127" s="296"/>
      <c r="G127" s="296"/>
      <c r="H127" s="296"/>
      <c r="I127" s="296"/>
      <c r="J127" s="296"/>
      <c r="K127" s="220"/>
      <c r="L127" s="221"/>
      <c r="M127" s="222"/>
      <c r="N127" s="283"/>
      <c r="O127" s="25"/>
      <c r="P127" s="272"/>
      <c r="Q127" s="271"/>
    </row>
    <row r="128" spans="1:17" ht="26.25" thickBot="1" x14ac:dyDescent="0.25">
      <c r="A128" s="223" t="str">
        <f t="shared" si="5"/>
        <v>RQT043</v>
      </c>
      <c r="B128" s="281"/>
      <c r="C128" s="302" t="s">
        <v>451</v>
      </c>
      <c r="D128" s="291"/>
      <c r="E128" s="291"/>
      <c r="F128" s="296"/>
      <c r="G128" s="296"/>
      <c r="H128" s="296"/>
      <c r="I128" s="296"/>
      <c r="J128" s="296"/>
      <c r="K128" s="220"/>
      <c r="L128" s="221"/>
      <c r="M128" s="222"/>
      <c r="N128" s="283"/>
      <c r="O128" s="25"/>
      <c r="P128" s="272"/>
      <c r="Q128" s="271"/>
    </row>
    <row r="129" spans="1:17" ht="42" customHeight="1" thickBot="1" x14ac:dyDescent="0.25">
      <c r="A129" s="223" t="str">
        <f t="shared" si="5"/>
        <v>RQT044</v>
      </c>
      <c r="B129" s="281"/>
      <c r="C129" s="302" t="s">
        <v>456</v>
      </c>
      <c r="D129" s="291"/>
      <c r="E129" s="291"/>
      <c r="F129" s="296"/>
      <c r="G129" s="296"/>
      <c r="H129" s="296"/>
      <c r="I129" s="296"/>
      <c r="J129" s="296"/>
      <c r="K129" s="220"/>
      <c r="L129" s="221"/>
      <c r="M129" s="222"/>
      <c r="N129" s="283"/>
      <c r="O129" s="25"/>
      <c r="P129" s="272"/>
      <c r="Q129" s="271"/>
    </row>
    <row r="130" spans="1:17" ht="39" thickBot="1" x14ac:dyDescent="0.25">
      <c r="A130" s="223" t="str">
        <f t="shared" si="5"/>
        <v>RQT045</v>
      </c>
      <c r="B130" s="281"/>
      <c r="C130" s="302" t="s">
        <v>479</v>
      </c>
      <c r="D130" s="291"/>
      <c r="E130" s="291"/>
      <c r="F130" s="296"/>
      <c r="G130" s="296"/>
      <c r="H130" s="296"/>
      <c r="I130" s="296"/>
      <c r="J130" s="296"/>
      <c r="K130" s="220"/>
      <c r="L130" s="221"/>
      <c r="M130" s="222"/>
      <c r="N130" s="283"/>
      <c r="O130" s="25"/>
      <c r="P130" s="272"/>
      <c r="Q130" s="271"/>
    </row>
    <row r="131" spans="1:17" ht="51.75" thickBot="1" x14ac:dyDescent="0.25">
      <c r="A131" s="223" t="str">
        <f t="shared" si="5"/>
        <v>RQT046</v>
      </c>
      <c r="B131" s="281"/>
      <c r="C131" s="582" t="s">
        <v>455</v>
      </c>
      <c r="D131" s="291"/>
      <c r="E131" s="291"/>
      <c r="F131" s="296"/>
      <c r="G131" s="296"/>
      <c r="H131" s="296"/>
      <c r="I131" s="296"/>
      <c r="J131" s="296"/>
      <c r="K131" s="220"/>
      <c r="L131" s="221"/>
      <c r="M131" s="222"/>
      <c r="N131" s="283"/>
      <c r="O131" s="25"/>
      <c r="P131" s="272"/>
      <c r="Q131" s="271"/>
    </row>
    <row r="132" spans="1:17" ht="26.25" thickBot="1" x14ac:dyDescent="0.25">
      <c r="A132" s="223" t="str">
        <f t="shared" si="5"/>
        <v>RQT047</v>
      </c>
      <c r="B132" s="281"/>
      <c r="C132" s="582" t="s">
        <v>454</v>
      </c>
      <c r="D132" s="291"/>
      <c r="E132" s="291"/>
      <c r="F132" s="296"/>
      <c r="G132" s="296"/>
      <c r="H132" s="296"/>
      <c r="I132" s="296"/>
      <c r="J132" s="296"/>
      <c r="K132" s="220"/>
      <c r="L132" s="221"/>
      <c r="M132" s="222"/>
      <c r="N132" s="283"/>
      <c r="O132" s="25"/>
      <c r="P132" s="272"/>
      <c r="Q132" s="271"/>
    </row>
    <row r="133" spans="1:17" ht="13.5" thickBot="1" x14ac:dyDescent="0.25">
      <c r="A133" s="223" t="str">
        <f t="shared" si="5"/>
        <v>RQT048</v>
      </c>
      <c r="B133" s="281"/>
      <c r="C133" s="582" t="s">
        <v>468</v>
      </c>
      <c r="D133" s="291"/>
      <c r="E133" s="291"/>
      <c r="F133" s="296"/>
      <c r="G133" s="296"/>
      <c r="H133" s="296"/>
      <c r="I133" s="296"/>
      <c r="J133" s="296"/>
      <c r="K133" s="220"/>
      <c r="L133" s="221"/>
      <c r="M133" s="222"/>
      <c r="N133" s="283"/>
      <c r="O133" s="25"/>
      <c r="P133" s="272"/>
      <c r="Q133" s="271"/>
    </row>
    <row r="134" spans="1:17" ht="13.5" thickBot="1" x14ac:dyDescent="0.25">
      <c r="A134" s="223" t="str">
        <f t="shared" si="5"/>
        <v>RQT049</v>
      </c>
      <c r="B134" s="281"/>
      <c r="C134" s="582" t="s">
        <v>457</v>
      </c>
      <c r="D134" s="291"/>
      <c r="E134" s="291"/>
      <c r="F134" s="296"/>
      <c r="G134" s="296"/>
      <c r="H134" s="296"/>
      <c r="I134" s="296"/>
      <c r="J134" s="296"/>
      <c r="K134" s="220"/>
      <c r="L134" s="221"/>
      <c r="M134" s="222"/>
      <c r="N134" s="283"/>
      <c r="O134" s="25"/>
      <c r="P134" s="272"/>
      <c r="Q134" s="271"/>
    </row>
    <row r="135" spans="1:17" ht="15" customHeight="1" thickBot="1" x14ac:dyDescent="0.25">
      <c r="A135" s="223" t="str">
        <f t="shared" si="5"/>
        <v>RQT050</v>
      </c>
      <c r="B135" s="281"/>
      <c r="C135" s="582" t="s">
        <v>458</v>
      </c>
      <c r="D135" s="291"/>
      <c r="E135" s="291"/>
      <c r="F135" s="296"/>
      <c r="G135" s="296"/>
      <c r="H135" s="296"/>
      <c r="I135" s="296"/>
      <c r="J135" s="296"/>
      <c r="K135" s="220"/>
      <c r="L135" s="221"/>
      <c r="M135" s="222"/>
      <c r="N135" s="283"/>
      <c r="O135" s="25"/>
      <c r="P135" s="272"/>
      <c r="Q135" s="271"/>
    </row>
    <row r="136" spans="1:17" ht="13.5" thickBot="1" x14ac:dyDescent="0.25">
      <c r="A136" s="223" t="str">
        <f t="shared" si="5"/>
        <v>RQT051</v>
      </c>
      <c r="B136" s="281"/>
      <c r="C136" s="582" t="s">
        <v>459</v>
      </c>
      <c r="D136" s="291"/>
      <c r="E136" s="291"/>
      <c r="F136" s="296"/>
      <c r="G136" s="296"/>
      <c r="H136" s="296"/>
      <c r="I136" s="296"/>
      <c r="J136" s="296"/>
      <c r="K136" s="220"/>
      <c r="L136" s="221"/>
      <c r="M136" s="222"/>
      <c r="N136" s="283"/>
      <c r="O136" s="25"/>
      <c r="P136" s="272"/>
      <c r="Q136" s="271"/>
    </row>
    <row r="137" spans="1:17" ht="26.25" thickBot="1" x14ac:dyDescent="0.25">
      <c r="A137" s="223" t="str">
        <f t="shared" si="5"/>
        <v>RQT052</v>
      </c>
      <c r="B137" s="281"/>
      <c r="C137" s="286" t="s">
        <v>473</v>
      </c>
      <c r="D137" s="291"/>
      <c r="E137" s="291"/>
      <c r="F137" s="296"/>
      <c r="G137" s="296"/>
      <c r="H137" s="296"/>
      <c r="I137" s="296"/>
      <c r="J137" s="296"/>
      <c r="K137" s="220"/>
      <c r="L137" s="221"/>
      <c r="M137" s="222"/>
      <c r="N137" s="283"/>
      <c r="O137" s="25"/>
      <c r="P137" s="272"/>
      <c r="Q137" s="271"/>
    </row>
    <row r="138" spans="1:17" x14ac:dyDescent="0.2">
      <c r="A138" s="223" t="str">
        <f t="shared" si="5"/>
        <v>RQT053</v>
      </c>
      <c r="B138" s="281"/>
      <c r="C138" s="302" t="s">
        <v>474</v>
      </c>
      <c r="D138" s="291"/>
      <c r="E138" s="291"/>
      <c r="F138" s="296"/>
      <c r="G138" s="296"/>
      <c r="H138" s="296"/>
      <c r="I138" s="296"/>
      <c r="J138" s="296"/>
      <c r="K138" s="220"/>
      <c r="L138" s="221"/>
      <c r="M138" s="222"/>
      <c r="N138" s="283"/>
      <c r="O138" s="25"/>
      <c r="P138" s="272"/>
      <c r="Q138" s="271"/>
    </row>
    <row r="140" spans="1:17" ht="13.5" thickBot="1" x14ac:dyDescent="0.25">
      <c r="A140" s="203"/>
      <c r="B140" s="203"/>
      <c r="C140" s="19" t="s">
        <v>33</v>
      </c>
      <c r="D140" s="295"/>
      <c r="E140" s="295"/>
      <c r="F140" s="295"/>
      <c r="G140" s="295"/>
      <c r="H140" s="295"/>
      <c r="I140" s="295"/>
      <c r="J140" s="295"/>
      <c r="K140" s="19" t="s">
        <v>34</v>
      </c>
      <c r="L140" s="17"/>
      <c r="M140" s="17"/>
      <c r="N140" s="17"/>
    </row>
    <row r="141" spans="1:17" ht="26.25" thickBot="1" x14ac:dyDescent="0.25">
      <c r="A141" s="20" t="s">
        <v>167</v>
      </c>
      <c r="B141" s="20" t="s">
        <v>225</v>
      </c>
      <c r="C141" s="22" t="s">
        <v>310</v>
      </c>
      <c r="D141" s="274" t="s">
        <v>291</v>
      </c>
      <c r="E141" s="274" t="s">
        <v>301</v>
      </c>
      <c r="F141" s="274" t="s">
        <v>303</v>
      </c>
      <c r="G141" s="274" t="s">
        <v>304</v>
      </c>
      <c r="H141" s="274" t="s">
        <v>306</v>
      </c>
      <c r="I141" s="274" t="s">
        <v>305</v>
      </c>
      <c r="J141" s="274" t="s">
        <v>307</v>
      </c>
      <c r="K141" s="21" t="s">
        <v>4</v>
      </c>
      <c r="L141" s="21" t="s">
        <v>15</v>
      </c>
      <c r="M141" s="22" t="s">
        <v>36</v>
      </c>
      <c r="N141" s="21" t="s">
        <v>37</v>
      </c>
    </row>
    <row r="142" spans="1:17" x14ac:dyDescent="0.2">
      <c r="A142" s="223" t="str">
        <f>IF(LEFT(A141,2)="ID",CONCATENATE(MID($A$141,SEARCH(" ",$A$141)+1,10),"001"),CONCATENATE(MID($A$141,SEARCH(" ",$A$141)+1,10),TEXT(RIGHT(A141,3)+1,"000")))</f>
        <v>RQI001</v>
      </c>
      <c r="B142" s="281"/>
      <c r="C142" s="287"/>
      <c r="D142" s="291"/>
      <c r="E142" s="291"/>
      <c r="F142" s="297"/>
      <c r="G142" s="297"/>
      <c r="H142" s="297"/>
      <c r="I142" s="297"/>
      <c r="J142" s="297"/>
      <c r="K142" s="220"/>
      <c r="L142" s="221"/>
      <c r="M142" s="222"/>
      <c r="N142" s="273"/>
    </row>
    <row r="143" spans="1:17" x14ac:dyDescent="0.2">
      <c r="A143" s="223" t="str">
        <f>IF(LEFT(A142,2)="ID",CONCATENATE(MID($A$141,SEARCH(" ",$A$141)+1,10),"001"),CONCATENATE(MID($A$141,SEARCH(" ",$A$141)+1,10),TEXT(RIGHT(A142,3)+1,"000")))</f>
        <v>RQI002</v>
      </c>
      <c r="B143" s="281"/>
      <c r="C143" s="287"/>
      <c r="D143" s="291"/>
      <c r="E143" s="291"/>
      <c r="F143" s="297"/>
      <c r="G143" s="297"/>
      <c r="H143" s="297"/>
      <c r="I143" s="297"/>
      <c r="J143" s="297"/>
      <c r="K143" s="220"/>
      <c r="L143" s="221"/>
      <c r="M143" s="222"/>
      <c r="N143" s="283"/>
    </row>
    <row r="144" spans="1:17" x14ac:dyDescent="0.2">
      <c r="A144" s="223" t="str">
        <f>IF(LEFT(A143,2)="ID",CONCATENATE(MID($A$141,SEARCH(" ",$A$141)+1,10),"001"),CONCATENATE(MID($A$141,SEARCH(" ",$A$141)+1,10),TEXT(RIGHT(A143,3)+1,"000")))</f>
        <v>RQI003</v>
      </c>
      <c r="B144" s="281"/>
      <c r="C144" s="287"/>
      <c r="D144" s="291"/>
      <c r="E144" s="291"/>
      <c r="F144" s="297"/>
      <c r="G144" s="297"/>
      <c r="H144" s="297"/>
      <c r="I144" s="297"/>
      <c r="J144" s="297"/>
      <c r="K144" s="220"/>
      <c r="L144" s="221"/>
      <c r="M144" s="222"/>
      <c r="N144" s="283"/>
    </row>
    <row r="145" spans="1:17" x14ac:dyDescent="0.2">
      <c r="A145" s="223" t="str">
        <f>IF(LEFT(A144,2)="ID",CONCATENATE(MID($A$141,SEARCH(" ",$A$141)+1,10),"001"),CONCATENATE(MID($A$141,SEARCH(" ",$A$141)+1,10),TEXT(RIGHT(A144,3)+1,"000")))</f>
        <v>RQI004</v>
      </c>
      <c r="B145" s="281"/>
      <c r="C145" s="287"/>
      <c r="D145" s="291"/>
      <c r="E145" s="291"/>
      <c r="F145" s="297"/>
      <c r="G145" s="297"/>
      <c r="H145" s="297"/>
      <c r="I145" s="297"/>
      <c r="J145" s="297"/>
      <c r="K145" s="220"/>
      <c r="L145" s="221"/>
      <c r="M145" s="222"/>
      <c r="N145" s="283"/>
    </row>
    <row r="146" spans="1:17" x14ac:dyDescent="0.2">
      <c r="A146" s="223" t="str">
        <f>IF(LEFT(A145,2)="ID",CONCATENATE(MID($A$141,SEARCH(" ",$A$141)+1,10),"001"),CONCATENATE(MID($A$141,SEARCH(" ",$A$141)+1,10),TEXT(RIGHT(A145,3)+1,"000")))</f>
        <v>RQI005</v>
      </c>
      <c r="B146" s="281"/>
      <c r="C146" s="287"/>
      <c r="D146" s="291"/>
      <c r="E146" s="291"/>
      <c r="F146" s="297"/>
      <c r="G146" s="297"/>
      <c r="H146" s="297"/>
      <c r="I146" s="297"/>
      <c r="J146" s="297"/>
      <c r="K146" s="220"/>
      <c r="L146" s="221"/>
      <c r="M146" s="222"/>
      <c r="N146" s="283"/>
    </row>
    <row r="147" spans="1:17" x14ac:dyDescent="0.2">
      <c r="A147" s="223" t="str">
        <f>IF(LEFT(A146,2)="ID",CONCATENATE(MID($A$141,SEARCH(" ",$A$141)+1,10),"001"),CONCATENATE(MID($A$141,SEARCH(" ",$A$141)+1,10),TEXT(RIGHT(A146,3)+1,"000")))</f>
        <v>RQI006</v>
      </c>
      <c r="B147" s="281"/>
      <c r="C147" s="287"/>
      <c r="D147" s="291"/>
      <c r="E147" s="291"/>
      <c r="F147" s="297"/>
      <c r="G147" s="297"/>
      <c r="H147" s="297"/>
      <c r="I147" s="297"/>
      <c r="J147" s="297"/>
      <c r="K147" s="220"/>
      <c r="L147" s="221"/>
      <c r="M147" s="222"/>
      <c r="N147" s="283"/>
    </row>
    <row r="148" spans="1:17" x14ac:dyDescent="0.2">
      <c r="A148" s="223" t="str">
        <f>IF(LEFT(A147,2)="ID",CONCATENATE(MID($A$141,SEARCH(" ",$A$141)+1,10),"001"),CONCATENATE(MID($A$141,SEARCH(" ",$A$141)+1,10),TEXT(RIGHT(A147,3)+1,"000")))</f>
        <v>RQI007</v>
      </c>
      <c r="B148" s="281"/>
      <c r="C148" s="287"/>
      <c r="D148" s="291"/>
      <c r="E148" s="291"/>
      <c r="F148" s="297"/>
      <c r="G148" s="297"/>
      <c r="H148" s="297"/>
      <c r="I148" s="297"/>
      <c r="J148" s="297"/>
      <c r="K148" s="220"/>
      <c r="L148" s="221"/>
      <c r="M148" s="222"/>
      <c r="N148" s="283"/>
    </row>
    <row r="149" spans="1:17" x14ac:dyDescent="0.2">
      <c r="A149" s="223" t="str">
        <f>IF(LEFT(A148,2)="ID",CONCATENATE(MID($A$141,SEARCH(" ",$A$141)+1,10),"001"),CONCATENATE(MID($A$141,SEARCH(" ",$A$141)+1,10),TEXT(RIGHT(A148,3)+1,"000")))</f>
        <v>RQI008</v>
      </c>
      <c r="B149" s="281"/>
      <c r="C149" s="287"/>
      <c r="D149" s="291"/>
      <c r="E149" s="291"/>
      <c r="F149" s="297"/>
      <c r="G149" s="297"/>
      <c r="H149" s="297"/>
      <c r="I149" s="297"/>
      <c r="J149" s="297"/>
      <c r="K149" s="220"/>
      <c r="L149" s="221"/>
      <c r="M149" s="222"/>
      <c r="N149" s="283"/>
    </row>
    <row r="150" spans="1:17" x14ac:dyDescent="0.2">
      <c r="A150" s="223" t="str">
        <f>IF(LEFT(A149,2)="ID",CONCATENATE(MID($A$141,SEARCH(" ",$A$141)+1,10),"001"),CONCATENATE(MID($A$141,SEARCH(" ",$A$141)+1,10),TEXT(RIGHT(A149,3)+1,"000")))</f>
        <v>RQI009</v>
      </c>
      <c r="B150" s="281"/>
      <c r="C150" s="287"/>
      <c r="D150" s="291"/>
      <c r="E150" s="291"/>
      <c r="F150" s="297"/>
      <c r="G150" s="297"/>
      <c r="H150" s="297"/>
      <c r="I150" s="297"/>
      <c r="J150" s="297"/>
      <c r="K150" s="220"/>
      <c r="L150" s="221"/>
      <c r="M150" s="222"/>
      <c r="N150" s="283"/>
    </row>
    <row r="151" spans="1:17" x14ac:dyDescent="0.2">
      <c r="A151" s="223" t="str">
        <f>IF(LEFT(A150,2)="ID",CONCATENATE(MID($A$141,SEARCH(" ",$A$141)+1,10),"001"),CONCATENATE(MID($A$141,SEARCH(" ",$A$141)+1,10),TEXT(RIGHT(A150,3)+1,"000")))</f>
        <v>RQI010</v>
      </c>
      <c r="B151" s="281"/>
      <c r="C151" s="287"/>
      <c r="D151" s="291"/>
      <c r="E151" s="291"/>
      <c r="F151" s="297"/>
      <c r="G151" s="297"/>
      <c r="H151" s="297"/>
      <c r="I151" s="297"/>
      <c r="J151" s="297"/>
      <c r="K151" s="220"/>
      <c r="L151" s="221"/>
      <c r="M151" s="222"/>
      <c r="N151" s="283"/>
    </row>
    <row r="152" spans="1:17" x14ac:dyDescent="0.2">
      <c r="A152" s="223" t="str">
        <f>IF(LEFT(A151,2)="ID",CONCATENATE(MID($A$141,SEARCH(" ",$A$141)+1,10),"001"),CONCATENATE(MID($A$141,SEARCH(" ",$A$141)+1,10),TEXT(RIGHT(A151,3)+1,"000")))</f>
        <v>RQI011</v>
      </c>
      <c r="B152" s="281"/>
      <c r="C152" s="287"/>
      <c r="D152" s="291"/>
      <c r="E152" s="291"/>
      <c r="F152" s="297"/>
      <c r="G152" s="297"/>
      <c r="H152" s="297"/>
      <c r="I152" s="297"/>
      <c r="J152" s="297"/>
      <c r="K152" s="220"/>
      <c r="L152" s="221"/>
      <c r="M152" s="222"/>
      <c r="N152" s="283"/>
    </row>
    <row r="153" spans="1:17" x14ac:dyDescent="0.2">
      <c r="A153" s="223" t="str">
        <f>IF(LEFT(A152,2)="ID",CONCATENATE(MID($A$141,SEARCH(" ",$A$141)+1,10),"001"),CONCATENATE(MID($A$141,SEARCH(" ",$A$141)+1,10),TEXT(RIGHT(A152,3)+1,"000")))</f>
        <v>RQI012</v>
      </c>
      <c r="B153" s="281"/>
      <c r="C153" s="287"/>
      <c r="D153" s="291"/>
      <c r="E153" s="291"/>
      <c r="F153" s="297"/>
      <c r="G153" s="297"/>
      <c r="H153" s="297"/>
      <c r="I153" s="297"/>
      <c r="J153" s="297"/>
      <c r="K153" s="220"/>
      <c r="L153" s="221"/>
      <c r="M153" s="222"/>
      <c r="N153" s="283"/>
    </row>
    <row r="154" spans="1:17" x14ac:dyDescent="0.2">
      <c r="A154" s="223" t="str">
        <f>IF(LEFT(A153,2)="ID",CONCATENATE(MID($A$141,SEARCH(" ",$A$141)+1,10),"001"),CONCATENATE(MID($A$141,SEARCH(" ",$A$141)+1,10),TEXT(RIGHT(A153,3)+1,"000")))</f>
        <v>RQI013</v>
      </c>
      <c r="B154" s="281"/>
      <c r="C154" s="287"/>
      <c r="D154" s="291"/>
      <c r="E154" s="291"/>
      <c r="F154" s="297"/>
      <c r="G154" s="297"/>
      <c r="H154" s="297"/>
      <c r="I154" s="297"/>
      <c r="J154" s="297"/>
      <c r="K154" s="220"/>
      <c r="L154" s="221"/>
      <c r="M154" s="222"/>
      <c r="N154" s="283"/>
    </row>
    <row r="155" spans="1:17" x14ac:dyDescent="0.2">
      <c r="A155" s="298"/>
      <c r="B155" s="298"/>
      <c r="C155" s="299"/>
      <c r="D155" s="300"/>
      <c r="E155" s="300"/>
      <c r="F155" s="300"/>
      <c r="G155" s="300"/>
      <c r="H155" s="300"/>
      <c r="I155" s="300"/>
      <c r="J155" s="300"/>
      <c r="K155" s="300"/>
      <c r="L155" s="300"/>
      <c r="M155" s="300"/>
      <c r="N155" s="300"/>
    </row>
    <row r="156" spans="1:17" ht="13.5" thickBot="1" x14ac:dyDescent="0.25">
      <c r="A156" s="203"/>
      <c r="B156" s="203"/>
      <c r="C156" s="19" t="s">
        <v>33</v>
      </c>
      <c r="D156" s="295"/>
      <c r="E156" s="295"/>
      <c r="F156" s="295"/>
      <c r="G156" s="295"/>
      <c r="H156" s="295"/>
      <c r="I156" s="295"/>
      <c r="J156" s="295"/>
      <c r="K156" s="19" t="s">
        <v>34</v>
      </c>
      <c r="L156" s="17"/>
      <c r="M156" s="17"/>
      <c r="N156" s="17"/>
    </row>
    <row r="157" spans="1:17" ht="26.25" thickBot="1" x14ac:dyDescent="0.25">
      <c r="A157" s="20" t="s">
        <v>165</v>
      </c>
      <c r="B157" s="20" t="s">
        <v>225</v>
      </c>
      <c r="C157" s="22" t="s">
        <v>226</v>
      </c>
      <c r="D157" s="274" t="s">
        <v>291</v>
      </c>
      <c r="E157" s="274" t="s">
        <v>301</v>
      </c>
      <c r="F157" s="274" t="s">
        <v>303</v>
      </c>
      <c r="G157" s="274" t="s">
        <v>304</v>
      </c>
      <c r="H157" s="274" t="s">
        <v>306</v>
      </c>
      <c r="I157" s="274" t="s">
        <v>305</v>
      </c>
      <c r="J157" s="274" t="s">
        <v>307</v>
      </c>
      <c r="K157" s="21" t="s">
        <v>4</v>
      </c>
      <c r="L157" s="21" t="s">
        <v>15</v>
      </c>
      <c r="M157" s="22" t="s">
        <v>36</v>
      </c>
      <c r="N157" s="21" t="s">
        <v>37</v>
      </c>
      <c r="O157" s="24" t="s">
        <v>39</v>
      </c>
      <c r="P157" s="274" t="s">
        <v>215</v>
      </c>
      <c r="Q157" s="23" t="s">
        <v>216</v>
      </c>
    </row>
    <row r="158" spans="1:17" ht="50.1" customHeight="1" thickBot="1" x14ac:dyDescent="0.25">
      <c r="A158" s="223" t="str">
        <f>IF(LEFT(A157,2)="ID",CONCATENATE(MID($A$157,SEARCH(" ",$A$157)+1,10),"001"),CONCATENATE(MID($A$157,SEARCH(" ",$A$157)+1,10),TEXT(RIGHT(A157,3)+1,"000")))</f>
        <v>RQS001</v>
      </c>
      <c r="B158" s="281" t="s">
        <v>230</v>
      </c>
      <c r="C158" s="287" t="s">
        <v>289</v>
      </c>
      <c r="D158" s="291" t="s">
        <v>42</v>
      </c>
      <c r="E158" s="291" t="s">
        <v>394</v>
      </c>
      <c r="F158" s="297"/>
      <c r="G158" s="297"/>
      <c r="H158" s="297"/>
      <c r="I158" s="297"/>
      <c r="J158" s="297"/>
      <c r="K158" s="220"/>
      <c r="L158" s="221"/>
      <c r="M158" s="222"/>
      <c r="N158" s="273"/>
      <c r="O158" s="25" t="str">
        <f t="shared" ref="O158" si="6">IF(M158="","",M158*100)</f>
        <v/>
      </c>
      <c r="P158" s="272"/>
      <c r="Q158" s="271"/>
    </row>
    <row r="159" spans="1:17" ht="50.1" customHeight="1" thickBot="1" x14ac:dyDescent="0.25">
      <c r="A159" s="223" t="str">
        <f t="shared" ref="A159:A220" si="7">IF(LEFT(A158,2)="ID",CONCATENATE(MID($A$157,SEARCH(" ",$A$157)+1,10),"001"),CONCATENATE(MID($A$157,SEARCH(" ",$A$157)+1,10),TEXT(RIGHT(A158,3)+1,"000")))</f>
        <v>RQS002</v>
      </c>
      <c r="B159" s="281" t="s">
        <v>299</v>
      </c>
      <c r="C159" s="287" t="s">
        <v>288</v>
      </c>
      <c r="D159" s="291" t="s">
        <v>42</v>
      </c>
      <c r="E159" s="291" t="s">
        <v>394</v>
      </c>
      <c r="F159" s="297"/>
      <c r="G159" s="297"/>
      <c r="H159" s="297"/>
      <c r="I159" s="297"/>
      <c r="J159" s="297"/>
      <c r="K159" s="220"/>
      <c r="L159" s="221"/>
      <c r="M159" s="222"/>
      <c r="N159" s="283"/>
      <c r="O159" s="25"/>
      <c r="P159" s="272"/>
      <c r="Q159" s="271"/>
    </row>
    <row r="160" spans="1:17" ht="50.1" customHeight="1" thickBot="1" x14ac:dyDescent="0.25">
      <c r="A160" s="223" t="str">
        <f t="shared" si="7"/>
        <v>RQS003</v>
      </c>
      <c r="B160" s="281" t="s">
        <v>228</v>
      </c>
      <c r="C160" s="287" t="s">
        <v>234</v>
      </c>
      <c r="D160" s="291" t="s">
        <v>42</v>
      </c>
      <c r="E160" s="291" t="s">
        <v>394</v>
      </c>
      <c r="F160" s="297"/>
      <c r="G160" s="297"/>
      <c r="H160" s="297"/>
      <c r="I160" s="297"/>
      <c r="J160" s="297"/>
      <c r="K160" s="220"/>
      <c r="L160" s="221"/>
      <c r="M160" s="222"/>
      <c r="N160" s="283"/>
      <c r="O160" s="25"/>
      <c r="P160" s="272"/>
      <c r="Q160" s="271"/>
    </row>
    <row r="161" spans="1:17" ht="50.1" customHeight="1" thickBot="1" x14ac:dyDescent="0.25">
      <c r="A161" s="223" t="str">
        <f t="shared" si="7"/>
        <v>RQS004</v>
      </c>
      <c r="B161" s="281" t="s">
        <v>299</v>
      </c>
      <c r="C161" s="287" t="s">
        <v>235</v>
      </c>
      <c r="D161" s="291" t="s">
        <v>42</v>
      </c>
      <c r="E161" s="291" t="s">
        <v>394</v>
      </c>
      <c r="F161" s="297"/>
      <c r="G161" s="297"/>
      <c r="H161" s="297"/>
      <c r="I161" s="297"/>
      <c r="J161" s="297"/>
      <c r="K161" s="220"/>
      <c r="L161" s="221"/>
      <c r="M161" s="222"/>
      <c r="N161" s="283"/>
      <c r="O161" s="25"/>
      <c r="P161" s="272"/>
      <c r="Q161" s="271"/>
    </row>
    <row r="162" spans="1:17" ht="50.1" customHeight="1" thickBot="1" x14ac:dyDescent="0.25">
      <c r="A162" s="223" t="str">
        <f t="shared" si="7"/>
        <v>RQS005</v>
      </c>
      <c r="B162" s="281" t="s">
        <v>229</v>
      </c>
      <c r="C162" s="287" t="s">
        <v>290</v>
      </c>
      <c r="D162" s="291" t="s">
        <v>42</v>
      </c>
      <c r="E162" s="291" t="s">
        <v>394</v>
      </c>
      <c r="F162" s="297"/>
      <c r="G162" s="297"/>
      <c r="H162" s="297"/>
      <c r="I162" s="297"/>
      <c r="J162" s="297"/>
      <c r="K162" s="220"/>
      <c r="L162" s="221"/>
      <c r="M162" s="222"/>
      <c r="N162" s="283"/>
      <c r="O162" s="25"/>
      <c r="P162" s="272"/>
      <c r="Q162" s="271"/>
    </row>
    <row r="163" spans="1:17" ht="50.1" customHeight="1" thickBot="1" x14ac:dyDescent="0.25">
      <c r="A163" s="223" t="str">
        <f t="shared" si="7"/>
        <v>RQS006</v>
      </c>
      <c r="B163" s="281" t="s">
        <v>229</v>
      </c>
      <c r="C163" s="287" t="s">
        <v>236</v>
      </c>
      <c r="D163" s="291" t="s">
        <v>42</v>
      </c>
      <c r="E163" s="291" t="s">
        <v>394</v>
      </c>
      <c r="F163" s="297"/>
      <c r="G163" s="297"/>
      <c r="H163" s="297"/>
      <c r="I163" s="297"/>
      <c r="J163" s="297"/>
      <c r="K163" s="220"/>
      <c r="L163" s="221"/>
      <c r="M163" s="222"/>
      <c r="N163" s="283"/>
      <c r="O163" s="25"/>
      <c r="P163" s="272"/>
      <c r="Q163" s="271"/>
    </row>
    <row r="164" spans="1:17" ht="50.1" customHeight="1" thickBot="1" x14ac:dyDescent="0.25">
      <c r="A164" s="223" t="str">
        <f t="shared" si="7"/>
        <v>RQS007</v>
      </c>
      <c r="B164" s="281" t="s">
        <v>229</v>
      </c>
      <c r="C164" s="287" t="s">
        <v>237</v>
      </c>
      <c r="D164" s="291" t="s">
        <v>42</v>
      </c>
      <c r="E164" s="291" t="s">
        <v>394</v>
      </c>
      <c r="F164" s="297"/>
      <c r="G164" s="297"/>
      <c r="H164" s="297"/>
      <c r="I164" s="297"/>
      <c r="J164" s="297"/>
      <c r="K164" s="220"/>
      <c r="L164" s="221"/>
      <c r="M164" s="222"/>
      <c r="N164" s="283"/>
      <c r="O164" s="25"/>
      <c r="P164" s="272"/>
      <c r="Q164" s="271"/>
    </row>
    <row r="165" spans="1:17" ht="50.1" customHeight="1" thickBot="1" x14ac:dyDescent="0.25">
      <c r="A165" s="223" t="str">
        <f t="shared" si="7"/>
        <v>RQS008</v>
      </c>
      <c r="B165" s="281" t="s">
        <v>229</v>
      </c>
      <c r="C165" s="287" t="s">
        <v>238</v>
      </c>
      <c r="D165" s="291" t="s">
        <v>42</v>
      </c>
      <c r="E165" s="291" t="s">
        <v>394</v>
      </c>
      <c r="F165" s="297"/>
      <c r="G165" s="297"/>
      <c r="H165" s="297"/>
      <c r="I165" s="297"/>
      <c r="J165" s="297"/>
      <c r="K165" s="220"/>
      <c r="L165" s="221"/>
      <c r="M165" s="222"/>
      <c r="N165" s="283"/>
      <c r="O165" s="25"/>
      <c r="P165" s="272"/>
      <c r="Q165" s="271"/>
    </row>
    <row r="166" spans="1:17" ht="50.1" customHeight="1" thickBot="1" x14ac:dyDescent="0.25">
      <c r="A166" s="223" t="str">
        <f t="shared" si="7"/>
        <v>RQS009</v>
      </c>
      <c r="B166" s="281" t="s">
        <v>230</v>
      </c>
      <c r="C166" s="287" t="s">
        <v>239</v>
      </c>
      <c r="D166" s="291" t="s">
        <v>42</v>
      </c>
      <c r="E166" s="291" t="s">
        <v>394</v>
      </c>
      <c r="F166" s="297"/>
      <c r="G166" s="297"/>
      <c r="H166" s="297"/>
      <c r="I166" s="297"/>
      <c r="J166" s="297"/>
      <c r="K166" s="220"/>
      <c r="L166" s="221"/>
      <c r="M166" s="222"/>
      <c r="N166" s="283"/>
      <c r="O166" s="25"/>
      <c r="P166" s="272"/>
      <c r="Q166" s="271"/>
    </row>
    <row r="167" spans="1:17" ht="50.1" customHeight="1" thickBot="1" x14ac:dyDescent="0.25">
      <c r="A167" s="223" t="str">
        <f t="shared" si="7"/>
        <v>RQS010</v>
      </c>
      <c r="B167" s="281" t="s">
        <v>230</v>
      </c>
      <c r="C167" s="287" t="s">
        <v>240</v>
      </c>
      <c r="D167" s="291" t="s">
        <v>42</v>
      </c>
      <c r="E167" s="291" t="s">
        <v>394</v>
      </c>
      <c r="F167" s="297"/>
      <c r="G167" s="297"/>
      <c r="H167" s="297"/>
      <c r="I167" s="297"/>
      <c r="J167" s="297"/>
      <c r="K167" s="220"/>
      <c r="L167" s="221"/>
      <c r="M167" s="222"/>
      <c r="N167" s="283"/>
      <c r="O167" s="25"/>
      <c r="P167" s="272"/>
      <c r="Q167" s="271"/>
    </row>
    <row r="168" spans="1:17" ht="50.1" customHeight="1" thickBot="1" x14ac:dyDescent="0.25">
      <c r="A168" s="223" t="str">
        <f t="shared" si="7"/>
        <v>RQS011</v>
      </c>
      <c r="B168" s="281" t="s">
        <v>230</v>
      </c>
      <c r="C168" s="287" t="s">
        <v>241</v>
      </c>
      <c r="D168" s="291" t="s">
        <v>42</v>
      </c>
      <c r="E168" s="291" t="s">
        <v>394</v>
      </c>
      <c r="F168" s="297"/>
      <c r="G168" s="297"/>
      <c r="H168" s="297"/>
      <c r="I168" s="297"/>
      <c r="J168" s="297"/>
      <c r="K168" s="220"/>
      <c r="L168" s="221"/>
      <c r="M168" s="222"/>
      <c r="N168" s="283"/>
      <c r="O168" s="25"/>
      <c r="P168" s="272"/>
      <c r="Q168" s="271"/>
    </row>
    <row r="169" spans="1:17" ht="50.1" customHeight="1" thickBot="1" x14ac:dyDescent="0.25">
      <c r="A169" s="223" t="str">
        <f t="shared" si="7"/>
        <v>RQS012</v>
      </c>
      <c r="B169" s="281" t="s">
        <v>230</v>
      </c>
      <c r="C169" s="287" t="s">
        <v>242</v>
      </c>
      <c r="D169" s="291" t="s">
        <v>42</v>
      </c>
      <c r="E169" s="291" t="s">
        <v>394</v>
      </c>
      <c r="F169" s="297"/>
      <c r="G169" s="297"/>
      <c r="H169" s="297"/>
      <c r="I169" s="297"/>
      <c r="J169" s="297"/>
      <c r="K169" s="220"/>
      <c r="L169" s="221"/>
      <c r="M169" s="222"/>
      <c r="N169" s="283"/>
      <c r="O169" s="25"/>
      <c r="P169" s="272"/>
      <c r="Q169" s="271"/>
    </row>
    <row r="170" spans="1:17" ht="50.1" customHeight="1" thickBot="1" x14ac:dyDescent="0.25">
      <c r="A170" s="223" t="str">
        <f t="shared" si="7"/>
        <v>RQS013</v>
      </c>
      <c r="B170" s="281" t="s">
        <v>230</v>
      </c>
      <c r="C170" s="287" t="s">
        <v>243</v>
      </c>
      <c r="D170" s="291" t="s">
        <v>42</v>
      </c>
      <c r="E170" s="291" t="s">
        <v>394</v>
      </c>
      <c r="F170" s="297"/>
      <c r="G170" s="297"/>
      <c r="H170" s="297"/>
      <c r="I170" s="297"/>
      <c r="J170" s="297"/>
      <c r="K170" s="220"/>
      <c r="L170" s="221"/>
      <c r="M170" s="222"/>
      <c r="N170" s="283"/>
      <c r="O170" s="25"/>
      <c r="P170" s="272"/>
      <c r="Q170" s="271"/>
    </row>
    <row r="171" spans="1:17" ht="50.1" customHeight="1" thickBot="1" x14ac:dyDescent="0.25">
      <c r="A171" s="223" t="str">
        <f t="shared" si="7"/>
        <v>RQS014</v>
      </c>
      <c r="B171" s="281" t="s">
        <v>230</v>
      </c>
      <c r="C171" s="287" t="s">
        <v>244</v>
      </c>
      <c r="D171" s="291" t="s">
        <v>42</v>
      </c>
      <c r="E171" s="291" t="s">
        <v>394</v>
      </c>
      <c r="F171" s="297"/>
      <c r="G171" s="297"/>
      <c r="H171" s="297"/>
      <c r="I171" s="297"/>
      <c r="J171" s="297"/>
      <c r="K171" s="220"/>
      <c r="L171" s="221"/>
      <c r="M171" s="222"/>
      <c r="N171" s="283"/>
      <c r="O171" s="25"/>
      <c r="P171" s="272"/>
      <c r="Q171" s="271"/>
    </row>
    <row r="172" spans="1:17" ht="50.1" customHeight="1" thickBot="1" x14ac:dyDescent="0.25">
      <c r="A172" s="223" t="str">
        <f t="shared" si="7"/>
        <v>RQS015</v>
      </c>
      <c r="B172" s="281" t="s">
        <v>230</v>
      </c>
      <c r="C172" s="287" t="s">
        <v>245</v>
      </c>
      <c r="D172" s="291" t="s">
        <v>42</v>
      </c>
      <c r="E172" s="291" t="s">
        <v>394</v>
      </c>
      <c r="F172" s="297"/>
      <c r="G172" s="297"/>
      <c r="H172" s="297"/>
      <c r="I172" s="297"/>
      <c r="J172" s="297"/>
      <c r="K172" s="220"/>
      <c r="L172" s="221"/>
      <c r="M172" s="222"/>
      <c r="N172" s="283"/>
      <c r="O172" s="25"/>
      <c r="P172" s="272"/>
      <c r="Q172" s="271"/>
    </row>
    <row r="173" spans="1:17" ht="50.1" customHeight="1" thickBot="1" x14ac:dyDescent="0.25">
      <c r="A173" s="223" t="str">
        <f t="shared" si="7"/>
        <v>RQS016</v>
      </c>
      <c r="B173" s="281" t="s">
        <v>230</v>
      </c>
      <c r="C173" s="287" t="s">
        <v>293</v>
      </c>
      <c r="D173" s="291" t="s">
        <v>42</v>
      </c>
      <c r="E173" s="291" t="s">
        <v>394</v>
      </c>
      <c r="F173" s="297"/>
      <c r="G173" s="297"/>
      <c r="H173" s="297"/>
      <c r="I173" s="297"/>
      <c r="J173" s="297"/>
      <c r="K173" s="220"/>
      <c r="L173" s="221"/>
      <c r="M173" s="222"/>
      <c r="N173" s="283"/>
      <c r="O173" s="25"/>
      <c r="P173" s="272"/>
      <c r="Q173" s="271"/>
    </row>
    <row r="174" spans="1:17" ht="50.1" customHeight="1" thickBot="1" x14ac:dyDescent="0.25">
      <c r="A174" s="223" t="str">
        <f t="shared" si="7"/>
        <v>RQS017</v>
      </c>
      <c r="B174" s="281" t="s">
        <v>230</v>
      </c>
      <c r="C174" s="287" t="s">
        <v>246</v>
      </c>
      <c r="D174" s="291" t="s">
        <v>42</v>
      </c>
      <c r="E174" s="291" t="s">
        <v>394</v>
      </c>
      <c r="F174" s="297"/>
      <c r="G174" s="297"/>
      <c r="H174" s="297"/>
      <c r="I174" s="297"/>
      <c r="J174" s="297"/>
      <c r="K174" s="220"/>
      <c r="L174" s="221"/>
      <c r="M174" s="222"/>
      <c r="N174" s="283"/>
      <c r="O174" s="25"/>
      <c r="P174" s="272"/>
      <c r="Q174" s="271"/>
    </row>
    <row r="175" spans="1:17" ht="50.1" customHeight="1" thickBot="1" x14ac:dyDescent="0.25">
      <c r="A175" s="223" t="str">
        <f t="shared" si="7"/>
        <v>RQS018</v>
      </c>
      <c r="B175" s="281" t="s">
        <v>230</v>
      </c>
      <c r="C175" s="287" t="s">
        <v>247</v>
      </c>
      <c r="D175" s="291" t="s">
        <v>42</v>
      </c>
      <c r="E175" s="291" t="s">
        <v>394</v>
      </c>
      <c r="F175" s="297"/>
      <c r="G175" s="297"/>
      <c r="H175" s="297"/>
      <c r="I175" s="297"/>
      <c r="J175" s="297"/>
      <c r="K175" s="220"/>
      <c r="L175" s="221"/>
      <c r="M175" s="222"/>
      <c r="N175" s="283"/>
      <c r="O175" s="25"/>
      <c r="P175" s="272"/>
      <c r="Q175" s="271"/>
    </row>
    <row r="176" spans="1:17" ht="50.1" customHeight="1" thickBot="1" x14ac:dyDescent="0.25">
      <c r="A176" s="223" t="str">
        <f t="shared" si="7"/>
        <v>RQS019</v>
      </c>
      <c r="B176" s="281" t="s">
        <v>230</v>
      </c>
      <c r="C176" s="287" t="s">
        <v>248</v>
      </c>
      <c r="D176" s="291" t="s">
        <v>42</v>
      </c>
      <c r="E176" s="291" t="s">
        <v>394</v>
      </c>
      <c r="F176" s="297"/>
      <c r="G176" s="297"/>
      <c r="H176" s="297"/>
      <c r="I176" s="297"/>
      <c r="J176" s="297"/>
      <c r="K176" s="220"/>
      <c r="L176" s="221"/>
      <c r="M176" s="222"/>
      <c r="N176" s="283"/>
      <c r="O176" s="25"/>
      <c r="P176" s="272"/>
      <c r="Q176" s="271"/>
    </row>
    <row r="177" spans="1:17" ht="50.1" customHeight="1" thickBot="1" x14ac:dyDescent="0.25">
      <c r="A177" s="223" t="str">
        <f t="shared" si="7"/>
        <v>RQS020</v>
      </c>
      <c r="B177" s="281" t="s">
        <v>230</v>
      </c>
      <c r="C177" s="287" t="s">
        <v>249</v>
      </c>
      <c r="D177" s="291" t="s">
        <v>42</v>
      </c>
      <c r="E177" s="291" t="s">
        <v>394</v>
      </c>
      <c r="F177" s="297"/>
      <c r="G177" s="297"/>
      <c r="H177" s="297"/>
      <c r="I177" s="297"/>
      <c r="J177" s="297"/>
      <c r="K177" s="220"/>
      <c r="L177" s="221"/>
      <c r="M177" s="222"/>
      <c r="N177" s="283"/>
      <c r="O177" s="25"/>
      <c r="P177" s="272"/>
      <c r="Q177" s="271"/>
    </row>
    <row r="178" spans="1:17" ht="50.1" customHeight="1" thickBot="1" x14ac:dyDescent="0.25">
      <c r="A178" s="223" t="str">
        <f t="shared" si="7"/>
        <v>RQS021</v>
      </c>
      <c r="B178" s="281" t="s">
        <v>230</v>
      </c>
      <c r="C178" s="287" t="s">
        <v>250</v>
      </c>
      <c r="D178" s="291" t="s">
        <v>42</v>
      </c>
      <c r="E178" s="291" t="s">
        <v>394</v>
      </c>
      <c r="F178" s="297"/>
      <c r="G178" s="297"/>
      <c r="H178" s="297"/>
      <c r="I178" s="297"/>
      <c r="J178" s="297"/>
      <c r="K178" s="220"/>
      <c r="L178" s="221"/>
      <c r="M178" s="222"/>
      <c r="N178" s="283"/>
      <c r="O178" s="25"/>
      <c r="P178" s="272"/>
      <c r="Q178" s="271"/>
    </row>
    <row r="179" spans="1:17" ht="50.1" customHeight="1" thickBot="1" x14ac:dyDescent="0.25">
      <c r="A179" s="223" t="str">
        <f t="shared" si="7"/>
        <v>RQS022</v>
      </c>
      <c r="B179" s="281" t="s">
        <v>230</v>
      </c>
      <c r="C179" s="287" t="s">
        <v>251</v>
      </c>
      <c r="D179" s="291" t="s">
        <v>42</v>
      </c>
      <c r="E179" s="291" t="s">
        <v>394</v>
      </c>
      <c r="F179" s="297"/>
      <c r="G179" s="297"/>
      <c r="H179" s="297"/>
      <c r="I179" s="297"/>
      <c r="J179" s="297"/>
      <c r="K179" s="220"/>
      <c r="L179" s="221"/>
      <c r="M179" s="222"/>
      <c r="N179" s="283"/>
      <c r="O179" s="25"/>
      <c r="P179" s="272"/>
      <c r="Q179" s="271"/>
    </row>
    <row r="180" spans="1:17" ht="50.1" customHeight="1" thickBot="1" x14ac:dyDescent="0.25">
      <c r="A180" s="223" t="str">
        <f t="shared" si="7"/>
        <v>RQS023</v>
      </c>
      <c r="B180" s="281" t="s">
        <v>230</v>
      </c>
      <c r="C180" s="287" t="s">
        <v>252</v>
      </c>
      <c r="D180" s="291" t="s">
        <v>42</v>
      </c>
      <c r="E180" s="291" t="s">
        <v>394</v>
      </c>
      <c r="F180" s="297"/>
      <c r="G180" s="297"/>
      <c r="H180" s="297"/>
      <c r="I180" s="297"/>
      <c r="J180" s="297"/>
      <c r="K180" s="220"/>
      <c r="L180" s="221"/>
      <c r="M180" s="222"/>
      <c r="N180" s="283"/>
      <c r="O180" s="25"/>
      <c r="P180" s="272"/>
      <c r="Q180" s="271"/>
    </row>
    <row r="181" spans="1:17" ht="50.1" customHeight="1" thickBot="1" x14ac:dyDescent="0.25">
      <c r="A181" s="223" t="str">
        <f t="shared" si="7"/>
        <v>RQS024</v>
      </c>
      <c r="B181" s="281" t="s">
        <v>230</v>
      </c>
      <c r="C181" s="287" t="s">
        <v>253</v>
      </c>
      <c r="D181" s="291" t="s">
        <v>42</v>
      </c>
      <c r="E181" s="291" t="s">
        <v>394</v>
      </c>
      <c r="F181" s="297"/>
      <c r="G181" s="297"/>
      <c r="H181" s="297"/>
      <c r="I181" s="297"/>
      <c r="J181" s="297"/>
      <c r="K181" s="220"/>
      <c r="L181" s="221"/>
      <c r="M181" s="222"/>
      <c r="N181" s="283"/>
      <c r="O181" s="25"/>
      <c r="P181" s="272"/>
      <c r="Q181" s="271"/>
    </row>
    <row r="182" spans="1:17" ht="50.1" customHeight="1" thickBot="1" x14ac:dyDescent="0.25">
      <c r="A182" s="223" t="str">
        <f t="shared" si="7"/>
        <v>RQS025</v>
      </c>
      <c r="B182" s="281" t="s">
        <v>230</v>
      </c>
      <c r="C182" s="287" t="s">
        <v>254</v>
      </c>
      <c r="D182" s="291" t="s">
        <v>42</v>
      </c>
      <c r="E182" s="291" t="s">
        <v>394</v>
      </c>
      <c r="F182" s="297"/>
      <c r="G182" s="297"/>
      <c r="H182" s="297"/>
      <c r="I182" s="297"/>
      <c r="J182" s="297"/>
      <c r="K182" s="220"/>
      <c r="L182" s="221"/>
      <c r="M182" s="222"/>
      <c r="N182" s="283"/>
      <c r="O182" s="25"/>
      <c r="P182" s="272"/>
      <c r="Q182" s="271"/>
    </row>
    <row r="183" spans="1:17" ht="50.1" customHeight="1" thickBot="1" x14ac:dyDescent="0.25">
      <c r="A183" s="223" t="str">
        <f t="shared" si="7"/>
        <v>RQS026</v>
      </c>
      <c r="B183" s="281" t="s">
        <v>230</v>
      </c>
      <c r="C183" s="287" t="s">
        <v>255</v>
      </c>
      <c r="D183" s="291" t="s">
        <v>42</v>
      </c>
      <c r="E183" s="291" t="s">
        <v>394</v>
      </c>
      <c r="F183" s="297"/>
      <c r="G183" s="297"/>
      <c r="H183" s="297"/>
      <c r="I183" s="297"/>
      <c r="J183" s="297"/>
      <c r="K183" s="220"/>
      <c r="L183" s="221"/>
      <c r="M183" s="222"/>
      <c r="N183" s="283"/>
      <c r="O183" s="25"/>
      <c r="P183" s="272"/>
      <c r="Q183" s="271"/>
    </row>
    <row r="184" spans="1:17" ht="64.5" thickBot="1" x14ac:dyDescent="0.25">
      <c r="A184" s="223" t="str">
        <f t="shared" si="7"/>
        <v>RQS027</v>
      </c>
      <c r="B184" s="281" t="s">
        <v>230</v>
      </c>
      <c r="C184" s="287" t="s">
        <v>256</v>
      </c>
      <c r="D184" s="291" t="s">
        <v>42</v>
      </c>
      <c r="E184" s="291" t="s">
        <v>394</v>
      </c>
      <c r="F184" s="297"/>
      <c r="G184" s="297"/>
      <c r="H184" s="297"/>
      <c r="I184" s="297"/>
      <c r="J184" s="297"/>
      <c r="K184" s="220"/>
      <c r="L184" s="221"/>
      <c r="M184" s="222"/>
      <c r="N184" s="283"/>
      <c r="O184" s="25"/>
      <c r="P184" s="272"/>
      <c r="Q184" s="271"/>
    </row>
    <row r="185" spans="1:17" ht="50.1" customHeight="1" thickBot="1" x14ac:dyDescent="0.25">
      <c r="A185" s="223" t="str">
        <f t="shared" si="7"/>
        <v>RQS028</v>
      </c>
      <c r="B185" s="281" t="s">
        <v>230</v>
      </c>
      <c r="C185" s="287" t="s">
        <v>257</v>
      </c>
      <c r="D185" s="291" t="s">
        <v>42</v>
      </c>
      <c r="E185" s="291" t="s">
        <v>394</v>
      </c>
      <c r="F185" s="297"/>
      <c r="G185" s="297"/>
      <c r="H185" s="297"/>
      <c r="I185" s="297"/>
      <c r="J185" s="297"/>
      <c r="K185" s="220"/>
      <c r="L185" s="221"/>
      <c r="M185" s="222"/>
      <c r="N185" s="283"/>
      <c r="O185" s="25"/>
      <c r="P185" s="272"/>
      <c r="Q185" s="271"/>
    </row>
    <row r="186" spans="1:17" ht="50.1" customHeight="1" thickBot="1" x14ac:dyDescent="0.25">
      <c r="A186" s="223" t="str">
        <f t="shared" si="7"/>
        <v>RQS029</v>
      </c>
      <c r="B186" s="281" t="s">
        <v>230</v>
      </c>
      <c r="C186" s="287" t="s">
        <v>258</v>
      </c>
      <c r="D186" s="291" t="s">
        <v>42</v>
      </c>
      <c r="E186" s="291" t="s">
        <v>394</v>
      </c>
      <c r="F186" s="297"/>
      <c r="G186" s="297"/>
      <c r="H186" s="297"/>
      <c r="I186" s="297"/>
      <c r="J186" s="297"/>
      <c r="K186" s="220"/>
      <c r="L186" s="221"/>
      <c r="M186" s="222"/>
      <c r="N186" s="283"/>
      <c r="O186" s="25"/>
      <c r="P186" s="272"/>
      <c r="Q186" s="271"/>
    </row>
    <row r="187" spans="1:17" ht="50.1" customHeight="1" thickBot="1" x14ac:dyDescent="0.25">
      <c r="A187" s="223" t="str">
        <f t="shared" si="7"/>
        <v>RQS030</v>
      </c>
      <c r="B187" s="281" t="s">
        <v>230</v>
      </c>
      <c r="C187" s="287" t="s">
        <v>259</v>
      </c>
      <c r="D187" s="291" t="s">
        <v>42</v>
      </c>
      <c r="E187" s="291" t="s">
        <v>394</v>
      </c>
      <c r="F187" s="297"/>
      <c r="G187" s="297"/>
      <c r="H187" s="297"/>
      <c r="I187" s="297"/>
      <c r="J187" s="297"/>
      <c r="K187" s="220"/>
      <c r="L187" s="221"/>
      <c r="M187" s="222"/>
      <c r="N187" s="283"/>
      <c r="O187" s="25"/>
      <c r="P187" s="272"/>
      <c r="Q187" s="271"/>
    </row>
    <row r="188" spans="1:17" ht="50.1" customHeight="1" thickBot="1" x14ac:dyDescent="0.25">
      <c r="A188" s="223" t="str">
        <f t="shared" si="7"/>
        <v>RQS031</v>
      </c>
      <c r="B188" s="281" t="s">
        <v>230</v>
      </c>
      <c r="C188" s="287" t="s">
        <v>260</v>
      </c>
      <c r="D188" s="291" t="s">
        <v>42</v>
      </c>
      <c r="E188" s="291" t="s">
        <v>394</v>
      </c>
      <c r="F188" s="297"/>
      <c r="G188" s="297"/>
      <c r="H188" s="297"/>
      <c r="I188" s="297"/>
      <c r="J188" s="297"/>
      <c r="K188" s="220"/>
      <c r="L188" s="221"/>
      <c r="M188" s="222"/>
      <c r="N188" s="283"/>
      <c r="O188" s="25"/>
      <c r="P188" s="272"/>
      <c r="Q188" s="271"/>
    </row>
    <row r="189" spans="1:17" ht="50.1" customHeight="1" thickBot="1" x14ac:dyDescent="0.25">
      <c r="A189" s="223" t="str">
        <f t="shared" si="7"/>
        <v>RQS032</v>
      </c>
      <c r="B189" s="281" t="s">
        <v>230</v>
      </c>
      <c r="C189" s="287" t="s">
        <v>261</v>
      </c>
      <c r="D189" s="291" t="s">
        <v>42</v>
      </c>
      <c r="E189" s="291" t="s">
        <v>394</v>
      </c>
      <c r="F189" s="297"/>
      <c r="G189" s="297"/>
      <c r="H189" s="297"/>
      <c r="I189" s="297"/>
      <c r="J189" s="297"/>
      <c r="K189" s="220"/>
      <c r="L189" s="221"/>
      <c r="M189" s="222"/>
      <c r="N189" s="283"/>
      <c r="O189" s="25"/>
      <c r="P189" s="272"/>
      <c r="Q189" s="271"/>
    </row>
    <row r="190" spans="1:17" ht="50.1" customHeight="1" thickBot="1" x14ac:dyDescent="0.25">
      <c r="A190" s="223" t="str">
        <f t="shared" si="7"/>
        <v>RQS033</v>
      </c>
      <c r="B190" s="281" t="s">
        <v>230</v>
      </c>
      <c r="C190" s="287" t="s">
        <v>262</v>
      </c>
      <c r="D190" s="291" t="s">
        <v>42</v>
      </c>
      <c r="E190" s="291" t="s">
        <v>394</v>
      </c>
      <c r="F190" s="297"/>
      <c r="G190" s="297"/>
      <c r="H190" s="297"/>
      <c r="I190" s="297"/>
      <c r="J190" s="297"/>
      <c r="K190" s="220"/>
      <c r="L190" s="221"/>
      <c r="M190" s="222"/>
      <c r="N190" s="283"/>
      <c r="O190" s="25"/>
      <c r="P190" s="272"/>
      <c r="Q190" s="271"/>
    </row>
    <row r="191" spans="1:17" ht="50.1" customHeight="1" thickBot="1" x14ac:dyDescent="0.25">
      <c r="A191" s="223" t="str">
        <f t="shared" si="7"/>
        <v>RQS034</v>
      </c>
      <c r="B191" s="281" t="s">
        <v>230</v>
      </c>
      <c r="C191" s="288" t="s">
        <v>263</v>
      </c>
      <c r="D191" s="291" t="s">
        <v>42</v>
      </c>
      <c r="E191" s="291" t="s">
        <v>394</v>
      </c>
      <c r="F191" s="297"/>
      <c r="G191" s="297"/>
      <c r="H191" s="297"/>
      <c r="I191" s="297"/>
      <c r="J191" s="297"/>
      <c r="K191" s="220"/>
      <c r="L191" s="221"/>
      <c r="M191" s="222"/>
      <c r="N191" s="283"/>
      <c r="O191" s="25"/>
      <c r="P191" s="272"/>
      <c r="Q191" s="271"/>
    </row>
    <row r="192" spans="1:17" ht="50.1" customHeight="1" thickBot="1" x14ac:dyDescent="0.25">
      <c r="A192" s="223" t="str">
        <f t="shared" si="7"/>
        <v>RQS035</v>
      </c>
      <c r="B192" s="281" t="s">
        <v>230</v>
      </c>
      <c r="C192" s="287" t="s">
        <v>294</v>
      </c>
      <c r="D192" s="291" t="s">
        <v>42</v>
      </c>
      <c r="E192" s="291" t="s">
        <v>394</v>
      </c>
      <c r="F192" s="297"/>
      <c r="G192" s="297"/>
      <c r="H192" s="297"/>
      <c r="I192" s="297"/>
      <c r="J192" s="297"/>
      <c r="K192" s="220"/>
      <c r="L192" s="221"/>
      <c r="M192" s="222"/>
      <c r="N192" s="283"/>
      <c r="O192" s="25"/>
      <c r="P192" s="272"/>
      <c r="Q192" s="271"/>
    </row>
    <row r="193" spans="1:17" ht="50.1" customHeight="1" thickBot="1" x14ac:dyDescent="0.25">
      <c r="A193" s="223" t="str">
        <f t="shared" si="7"/>
        <v>RQS036</v>
      </c>
      <c r="B193" s="281" t="s">
        <v>230</v>
      </c>
      <c r="C193" s="287" t="s">
        <v>264</v>
      </c>
      <c r="D193" s="291" t="s">
        <v>42</v>
      </c>
      <c r="E193" s="291" t="s">
        <v>394</v>
      </c>
      <c r="F193" s="297"/>
      <c r="G193" s="297"/>
      <c r="H193" s="297"/>
      <c r="I193" s="297"/>
      <c r="J193" s="297"/>
      <c r="K193" s="220"/>
      <c r="L193" s="221"/>
      <c r="M193" s="222"/>
      <c r="N193" s="283"/>
      <c r="O193" s="25"/>
      <c r="P193" s="272"/>
      <c r="Q193" s="271"/>
    </row>
    <row r="194" spans="1:17" ht="128.25" thickBot="1" x14ac:dyDescent="0.25">
      <c r="A194" s="223" t="str">
        <f t="shared" si="7"/>
        <v>RQS037</v>
      </c>
      <c r="B194" s="281" t="s">
        <v>230</v>
      </c>
      <c r="C194" s="287" t="s">
        <v>265</v>
      </c>
      <c r="D194" s="291" t="s">
        <v>42</v>
      </c>
      <c r="E194" s="291" t="s">
        <v>394</v>
      </c>
      <c r="F194" s="297"/>
      <c r="G194" s="297"/>
      <c r="H194" s="297"/>
      <c r="I194" s="297"/>
      <c r="J194" s="297"/>
      <c r="K194" s="220"/>
      <c r="L194" s="221"/>
      <c r="M194" s="222"/>
      <c r="N194" s="283"/>
      <c r="O194" s="25"/>
      <c r="P194" s="272"/>
      <c r="Q194" s="271"/>
    </row>
    <row r="195" spans="1:17" ht="77.25" thickBot="1" x14ac:dyDescent="0.25">
      <c r="A195" s="223" t="str">
        <f t="shared" si="7"/>
        <v>RQS038</v>
      </c>
      <c r="B195" s="281" t="s">
        <v>299</v>
      </c>
      <c r="C195" s="287" t="s">
        <v>266</v>
      </c>
      <c r="D195" s="291" t="s">
        <v>42</v>
      </c>
      <c r="E195" s="291" t="s">
        <v>394</v>
      </c>
      <c r="F195" s="297"/>
      <c r="G195" s="297"/>
      <c r="H195" s="297"/>
      <c r="I195" s="297"/>
      <c r="J195" s="297"/>
      <c r="K195" s="220"/>
      <c r="L195" s="221"/>
      <c r="M195" s="222"/>
      <c r="N195" s="283"/>
      <c r="O195" s="25"/>
      <c r="P195" s="272"/>
      <c r="Q195" s="271"/>
    </row>
    <row r="196" spans="1:17" ht="50.1" customHeight="1" thickBot="1" x14ac:dyDescent="0.25">
      <c r="A196" s="223" t="str">
        <f t="shared" si="7"/>
        <v>RQS039</v>
      </c>
      <c r="B196" s="281" t="s">
        <v>299</v>
      </c>
      <c r="C196" s="287" t="s">
        <v>267</v>
      </c>
      <c r="D196" s="291" t="s">
        <v>42</v>
      </c>
      <c r="E196" s="291" t="s">
        <v>394</v>
      </c>
      <c r="F196" s="297"/>
      <c r="G196" s="297"/>
      <c r="H196" s="297"/>
      <c r="I196" s="297"/>
      <c r="J196" s="297"/>
      <c r="K196" s="220"/>
      <c r="L196" s="221"/>
      <c r="M196" s="222"/>
      <c r="N196" s="283"/>
      <c r="O196" s="25"/>
      <c r="P196" s="272"/>
      <c r="Q196" s="271"/>
    </row>
    <row r="197" spans="1:17" ht="50.1" customHeight="1" thickBot="1" x14ac:dyDescent="0.25">
      <c r="A197" s="223" t="str">
        <f t="shared" si="7"/>
        <v>RQS040</v>
      </c>
      <c r="B197" s="281" t="s">
        <v>299</v>
      </c>
      <c r="C197" s="287" t="s">
        <v>268</v>
      </c>
      <c r="D197" s="291" t="s">
        <v>42</v>
      </c>
      <c r="E197" s="291" t="s">
        <v>394</v>
      </c>
      <c r="F197" s="297"/>
      <c r="G197" s="297"/>
      <c r="H197" s="297"/>
      <c r="I197" s="297"/>
      <c r="J197" s="297"/>
      <c r="K197" s="220"/>
      <c r="L197" s="221"/>
      <c r="M197" s="222"/>
      <c r="N197" s="283"/>
      <c r="O197" s="25"/>
      <c r="P197" s="272"/>
      <c r="Q197" s="271"/>
    </row>
    <row r="198" spans="1:17" ht="153.75" thickBot="1" x14ac:dyDescent="0.25">
      <c r="A198" s="223" t="str">
        <f t="shared" si="7"/>
        <v>RQS041</v>
      </c>
      <c r="B198" s="281" t="s">
        <v>299</v>
      </c>
      <c r="C198" s="287" t="s">
        <v>269</v>
      </c>
      <c r="D198" s="291" t="s">
        <v>42</v>
      </c>
      <c r="E198" s="291" t="s">
        <v>394</v>
      </c>
      <c r="F198" s="297"/>
      <c r="G198" s="297"/>
      <c r="H198" s="297"/>
      <c r="I198" s="297"/>
      <c r="J198" s="297"/>
      <c r="K198" s="220"/>
      <c r="L198" s="221"/>
      <c r="M198" s="222"/>
      <c r="N198" s="283"/>
      <c r="O198" s="25"/>
      <c r="P198" s="272"/>
      <c r="Q198" s="271"/>
    </row>
    <row r="199" spans="1:17" ht="50.1" customHeight="1" thickBot="1" x14ac:dyDescent="0.25">
      <c r="A199" s="223" t="str">
        <f t="shared" si="7"/>
        <v>RQS042</v>
      </c>
      <c r="B199" s="281" t="s">
        <v>231</v>
      </c>
      <c r="C199" s="287" t="s">
        <v>270</v>
      </c>
      <c r="D199" s="291" t="s">
        <v>42</v>
      </c>
      <c r="E199" s="291" t="s">
        <v>394</v>
      </c>
      <c r="F199" s="297"/>
      <c r="G199" s="297"/>
      <c r="H199" s="297"/>
      <c r="I199" s="297"/>
      <c r="J199" s="297"/>
      <c r="K199" s="220"/>
      <c r="L199" s="221"/>
      <c r="M199" s="222"/>
      <c r="N199" s="283"/>
      <c r="O199" s="25"/>
      <c r="P199" s="272"/>
      <c r="Q199" s="271"/>
    </row>
    <row r="200" spans="1:17" ht="50.1" customHeight="1" thickBot="1" x14ac:dyDescent="0.25">
      <c r="A200" s="223" t="str">
        <f t="shared" si="7"/>
        <v>RQS043</v>
      </c>
      <c r="B200" s="281" t="s">
        <v>231</v>
      </c>
      <c r="C200" s="287" t="s">
        <v>271</v>
      </c>
      <c r="D200" s="291" t="s">
        <v>42</v>
      </c>
      <c r="E200" s="291" t="s">
        <v>394</v>
      </c>
      <c r="F200" s="297"/>
      <c r="G200" s="297"/>
      <c r="H200" s="297"/>
      <c r="I200" s="297"/>
      <c r="J200" s="297"/>
      <c r="K200" s="220"/>
      <c r="L200" s="221"/>
      <c r="M200" s="222"/>
      <c r="N200" s="283"/>
      <c r="O200" s="25"/>
      <c r="P200" s="272"/>
      <c r="Q200" s="271"/>
    </row>
    <row r="201" spans="1:17" ht="50.1" customHeight="1" thickBot="1" x14ac:dyDescent="0.25">
      <c r="A201" s="223" t="str">
        <f t="shared" si="7"/>
        <v>RQS044</v>
      </c>
      <c r="B201" s="281" t="s">
        <v>231</v>
      </c>
      <c r="C201" s="287" t="s">
        <v>272</v>
      </c>
      <c r="D201" s="291" t="s">
        <v>42</v>
      </c>
      <c r="E201" s="291" t="s">
        <v>394</v>
      </c>
      <c r="F201" s="297"/>
      <c r="G201" s="297"/>
      <c r="H201" s="297"/>
      <c r="I201" s="297"/>
      <c r="J201" s="297"/>
      <c r="K201" s="220"/>
      <c r="L201" s="221"/>
      <c r="M201" s="222"/>
      <c r="N201" s="283"/>
      <c r="O201" s="25"/>
      <c r="P201" s="272"/>
      <c r="Q201" s="271"/>
    </row>
    <row r="202" spans="1:17" ht="50.1" customHeight="1" thickBot="1" x14ac:dyDescent="0.25">
      <c r="A202" s="223" t="str">
        <f t="shared" si="7"/>
        <v>RQS045</v>
      </c>
      <c r="B202" s="281" t="s">
        <v>231</v>
      </c>
      <c r="C202" s="287" t="s">
        <v>295</v>
      </c>
      <c r="D202" s="291" t="s">
        <v>42</v>
      </c>
      <c r="E202" s="291" t="s">
        <v>394</v>
      </c>
      <c r="F202" s="297"/>
      <c r="G202" s="297"/>
      <c r="H202" s="297"/>
      <c r="I202" s="297"/>
      <c r="J202" s="297"/>
      <c r="K202" s="220"/>
      <c r="L202" s="221"/>
      <c r="M202" s="222"/>
      <c r="N202" s="283"/>
      <c r="O202" s="25"/>
      <c r="P202" s="272"/>
      <c r="Q202" s="271"/>
    </row>
    <row r="203" spans="1:17" ht="50.1" customHeight="1" thickBot="1" x14ac:dyDescent="0.25">
      <c r="A203" s="223" t="str">
        <f t="shared" si="7"/>
        <v>RQS046</v>
      </c>
      <c r="B203" s="281" t="s">
        <v>231</v>
      </c>
      <c r="C203" s="287" t="s">
        <v>273</v>
      </c>
      <c r="D203" s="291" t="s">
        <v>42</v>
      </c>
      <c r="E203" s="291" t="s">
        <v>394</v>
      </c>
      <c r="F203" s="297"/>
      <c r="G203" s="297"/>
      <c r="H203" s="297"/>
      <c r="I203" s="297"/>
      <c r="J203" s="297"/>
      <c r="K203" s="220"/>
      <c r="L203" s="221"/>
      <c r="M203" s="222"/>
      <c r="N203" s="283"/>
      <c r="O203" s="25"/>
      <c r="P203" s="272"/>
      <c r="Q203" s="271"/>
    </row>
    <row r="204" spans="1:17" ht="50.1" customHeight="1" thickBot="1" x14ac:dyDescent="0.25">
      <c r="A204" s="223" t="str">
        <f t="shared" si="7"/>
        <v>RQS047</v>
      </c>
      <c r="B204" s="281" t="s">
        <v>231</v>
      </c>
      <c r="C204" s="287" t="s">
        <v>274</v>
      </c>
      <c r="D204" s="291" t="s">
        <v>42</v>
      </c>
      <c r="E204" s="291" t="s">
        <v>394</v>
      </c>
      <c r="F204" s="297"/>
      <c r="G204" s="297"/>
      <c r="H204" s="297"/>
      <c r="I204" s="297"/>
      <c r="J204" s="297"/>
      <c r="K204" s="220"/>
      <c r="L204" s="221"/>
      <c r="M204" s="222"/>
      <c r="N204" s="283"/>
      <c r="O204" s="25"/>
      <c r="P204" s="272"/>
      <c r="Q204" s="271"/>
    </row>
    <row r="205" spans="1:17" ht="50.1" customHeight="1" thickBot="1" x14ac:dyDescent="0.25">
      <c r="A205" s="223" t="str">
        <f t="shared" si="7"/>
        <v>RQS048</v>
      </c>
      <c r="B205" s="281" t="s">
        <v>231</v>
      </c>
      <c r="C205" s="287" t="s">
        <v>275</v>
      </c>
      <c r="D205" s="291" t="s">
        <v>42</v>
      </c>
      <c r="E205" s="291" t="s">
        <v>394</v>
      </c>
      <c r="F205" s="297"/>
      <c r="G205" s="297"/>
      <c r="H205" s="297"/>
      <c r="I205" s="297"/>
      <c r="J205" s="297"/>
      <c r="K205" s="220"/>
      <c r="L205" s="221"/>
      <c r="M205" s="222"/>
      <c r="N205" s="283"/>
      <c r="O205" s="25"/>
      <c r="P205" s="272"/>
      <c r="Q205" s="271"/>
    </row>
    <row r="206" spans="1:17" ht="50.1" customHeight="1" thickBot="1" x14ac:dyDescent="0.25">
      <c r="A206" s="223" t="str">
        <f t="shared" si="7"/>
        <v>RQS049</v>
      </c>
      <c r="B206" s="281" t="s">
        <v>231</v>
      </c>
      <c r="C206" s="287" t="s">
        <v>276</v>
      </c>
      <c r="D206" s="291" t="s">
        <v>42</v>
      </c>
      <c r="E206" s="291" t="s">
        <v>394</v>
      </c>
      <c r="F206" s="297"/>
      <c r="G206" s="297"/>
      <c r="H206" s="297"/>
      <c r="I206" s="297"/>
      <c r="J206" s="297"/>
      <c r="K206" s="220"/>
      <c r="L206" s="221"/>
      <c r="M206" s="222"/>
      <c r="N206" s="283"/>
      <c r="O206" s="25"/>
      <c r="P206" s="272"/>
      <c r="Q206" s="271"/>
    </row>
    <row r="207" spans="1:17" ht="50.1" customHeight="1" thickBot="1" x14ac:dyDescent="0.25">
      <c r="A207" s="223" t="str">
        <f t="shared" si="7"/>
        <v>RQS050</v>
      </c>
      <c r="B207" s="281" t="s">
        <v>231</v>
      </c>
      <c r="C207" s="287" t="s">
        <v>277</v>
      </c>
      <c r="D207" s="291" t="s">
        <v>42</v>
      </c>
      <c r="E207" s="291" t="s">
        <v>394</v>
      </c>
      <c r="F207" s="297"/>
      <c r="G207" s="297"/>
      <c r="H207" s="297"/>
      <c r="I207" s="297"/>
      <c r="J207" s="297"/>
      <c r="K207" s="220"/>
      <c r="L207" s="221"/>
      <c r="M207" s="222"/>
      <c r="N207" s="283"/>
      <c r="O207" s="25"/>
      <c r="P207" s="272"/>
      <c r="Q207" s="271"/>
    </row>
    <row r="208" spans="1:17" ht="50.1" customHeight="1" thickBot="1" x14ac:dyDescent="0.25">
      <c r="A208" s="223" t="str">
        <f t="shared" si="7"/>
        <v>RQS051</v>
      </c>
      <c r="B208" s="281" t="s">
        <v>231</v>
      </c>
      <c r="C208" s="287" t="s">
        <v>278</v>
      </c>
      <c r="D208" s="291" t="s">
        <v>42</v>
      </c>
      <c r="E208" s="291" t="s">
        <v>394</v>
      </c>
      <c r="F208" s="297"/>
      <c r="G208" s="297"/>
      <c r="H208" s="297"/>
      <c r="I208" s="297"/>
      <c r="J208" s="297"/>
      <c r="K208" s="220"/>
      <c r="L208" s="221"/>
      <c r="M208" s="222"/>
      <c r="N208" s="283"/>
      <c r="O208" s="25"/>
      <c r="P208" s="272"/>
      <c r="Q208" s="271"/>
    </row>
    <row r="209" spans="1:17" ht="50.1" customHeight="1" thickBot="1" x14ac:dyDescent="0.25">
      <c r="A209" s="223" t="str">
        <f t="shared" si="7"/>
        <v>RQS052</v>
      </c>
      <c r="B209" s="281" t="s">
        <v>231</v>
      </c>
      <c r="C209" s="287" t="s">
        <v>279</v>
      </c>
      <c r="D209" s="291" t="s">
        <v>42</v>
      </c>
      <c r="E209" s="291" t="s">
        <v>394</v>
      </c>
      <c r="F209" s="297"/>
      <c r="G209" s="297"/>
      <c r="H209" s="297"/>
      <c r="I209" s="297"/>
      <c r="J209" s="297"/>
      <c r="K209" s="220"/>
      <c r="L209" s="221"/>
      <c r="M209" s="222"/>
      <c r="N209" s="283"/>
      <c r="O209" s="25"/>
      <c r="P209" s="272"/>
      <c r="Q209" s="271"/>
    </row>
    <row r="210" spans="1:17" ht="50.1" customHeight="1" thickBot="1" x14ac:dyDescent="0.25">
      <c r="A210" s="223" t="str">
        <f t="shared" si="7"/>
        <v>RQS053</v>
      </c>
      <c r="B210" s="281" t="s">
        <v>231</v>
      </c>
      <c r="C210" s="287" t="s">
        <v>280</v>
      </c>
      <c r="D210" s="291" t="s">
        <v>42</v>
      </c>
      <c r="E210" s="291" t="s">
        <v>394</v>
      </c>
      <c r="F210" s="297"/>
      <c r="G210" s="297"/>
      <c r="H210" s="297"/>
      <c r="I210" s="297"/>
      <c r="J210" s="297"/>
      <c r="K210" s="220"/>
      <c r="L210" s="221"/>
      <c r="M210" s="222"/>
      <c r="N210" s="283"/>
      <c r="O210" s="25"/>
      <c r="P210" s="272"/>
      <c r="Q210" s="271"/>
    </row>
    <row r="211" spans="1:17" ht="50.1" customHeight="1" thickBot="1" x14ac:dyDescent="0.25">
      <c r="A211" s="223" t="str">
        <f t="shared" si="7"/>
        <v>RQS054</v>
      </c>
      <c r="B211" s="281" t="s">
        <v>231</v>
      </c>
      <c r="C211" s="287" t="s">
        <v>281</v>
      </c>
      <c r="D211" s="291" t="s">
        <v>42</v>
      </c>
      <c r="E211" s="291" t="s">
        <v>394</v>
      </c>
      <c r="F211" s="297"/>
      <c r="G211" s="297"/>
      <c r="H211" s="297"/>
      <c r="I211" s="297"/>
      <c r="J211" s="297"/>
      <c r="K211" s="220"/>
      <c r="L211" s="221"/>
      <c r="M211" s="222"/>
      <c r="N211" s="283"/>
      <c r="O211" s="25"/>
      <c r="P211" s="272"/>
      <c r="Q211" s="271"/>
    </row>
    <row r="212" spans="1:17" ht="50.1" customHeight="1" thickBot="1" x14ac:dyDescent="0.25">
      <c r="A212" s="223" t="str">
        <f t="shared" si="7"/>
        <v>RQS055</v>
      </c>
      <c r="B212" s="281" t="s">
        <v>231</v>
      </c>
      <c r="C212" s="287" t="s">
        <v>282</v>
      </c>
      <c r="D212" s="291" t="s">
        <v>42</v>
      </c>
      <c r="E212" s="291" t="s">
        <v>394</v>
      </c>
      <c r="F212" s="297"/>
      <c r="G212" s="297"/>
      <c r="H212" s="297"/>
      <c r="I212" s="297"/>
      <c r="J212" s="297"/>
      <c r="K212" s="220"/>
      <c r="L212" s="221"/>
      <c r="M212" s="222"/>
      <c r="N212" s="283"/>
      <c r="O212" s="25"/>
      <c r="P212" s="272"/>
      <c r="Q212" s="271"/>
    </row>
    <row r="213" spans="1:17" ht="50.1" customHeight="1" thickBot="1" x14ac:dyDescent="0.25">
      <c r="A213" s="223" t="str">
        <f t="shared" si="7"/>
        <v>RQS056</v>
      </c>
      <c r="B213" s="281" t="s">
        <v>232</v>
      </c>
      <c r="C213" s="287" t="s">
        <v>283</v>
      </c>
      <c r="D213" s="291" t="s">
        <v>42</v>
      </c>
      <c r="E213" s="291" t="s">
        <v>394</v>
      </c>
      <c r="F213" s="297"/>
      <c r="G213" s="297"/>
      <c r="H213" s="297"/>
      <c r="I213" s="297"/>
      <c r="J213" s="297"/>
      <c r="K213" s="220"/>
      <c r="L213" s="221"/>
      <c r="M213" s="222"/>
      <c r="N213" s="283"/>
      <c r="O213" s="25"/>
      <c r="P213" s="272"/>
      <c r="Q213" s="271"/>
    </row>
    <row r="214" spans="1:17" ht="50.1" customHeight="1" thickBot="1" x14ac:dyDescent="0.25">
      <c r="A214" s="223" t="str">
        <f t="shared" si="7"/>
        <v>RQS057</v>
      </c>
      <c r="B214" s="281" t="s">
        <v>299</v>
      </c>
      <c r="C214" s="287" t="s">
        <v>284</v>
      </c>
      <c r="D214" s="291" t="s">
        <v>42</v>
      </c>
      <c r="E214" s="291" t="s">
        <v>394</v>
      </c>
      <c r="F214" s="297"/>
      <c r="G214" s="297"/>
      <c r="H214" s="297"/>
      <c r="I214" s="297"/>
      <c r="J214" s="297"/>
      <c r="K214" s="220"/>
      <c r="L214" s="221"/>
      <c r="M214" s="222"/>
      <c r="N214" s="283"/>
      <c r="O214" s="25"/>
      <c r="P214" s="272"/>
      <c r="Q214" s="271"/>
    </row>
    <row r="215" spans="1:17" ht="50.1" customHeight="1" thickBot="1" x14ac:dyDescent="0.25">
      <c r="A215" s="223" t="str">
        <f t="shared" si="7"/>
        <v>RQS058</v>
      </c>
      <c r="B215" s="281" t="s">
        <v>299</v>
      </c>
      <c r="C215" s="287" t="s">
        <v>285</v>
      </c>
      <c r="D215" s="291" t="s">
        <v>42</v>
      </c>
      <c r="E215" s="291" t="s">
        <v>394</v>
      </c>
      <c r="F215" s="297"/>
      <c r="G215" s="297"/>
      <c r="H215" s="297"/>
      <c r="I215" s="297"/>
      <c r="J215" s="297"/>
      <c r="K215" s="220"/>
      <c r="L215" s="221"/>
      <c r="M215" s="222"/>
      <c r="N215" s="283"/>
      <c r="O215" s="25"/>
      <c r="P215" s="272"/>
      <c r="Q215" s="271"/>
    </row>
    <row r="216" spans="1:17" ht="50.1" customHeight="1" thickBot="1" x14ac:dyDescent="0.25">
      <c r="A216" s="223" t="str">
        <f t="shared" si="7"/>
        <v>RQS059</v>
      </c>
      <c r="B216" s="281" t="s">
        <v>299</v>
      </c>
      <c r="C216" s="287" t="s">
        <v>286</v>
      </c>
      <c r="D216" s="291" t="s">
        <v>42</v>
      </c>
      <c r="E216" s="291" t="s">
        <v>394</v>
      </c>
      <c r="F216" s="297"/>
      <c r="G216" s="297"/>
      <c r="H216" s="297"/>
      <c r="I216" s="297"/>
      <c r="J216" s="297"/>
      <c r="K216" s="220"/>
      <c r="L216" s="221"/>
      <c r="M216" s="222"/>
      <c r="N216" s="283"/>
      <c r="O216" s="25"/>
      <c r="P216" s="272"/>
      <c r="Q216" s="271"/>
    </row>
    <row r="217" spans="1:17" ht="50.1" customHeight="1" thickBot="1" x14ac:dyDescent="0.25">
      <c r="A217" s="223" t="str">
        <f t="shared" si="7"/>
        <v>RQS060</v>
      </c>
      <c r="B217" s="281" t="s">
        <v>299</v>
      </c>
      <c r="C217" s="287" t="s">
        <v>287</v>
      </c>
      <c r="D217" s="291" t="s">
        <v>42</v>
      </c>
      <c r="E217" s="291" t="s">
        <v>394</v>
      </c>
      <c r="F217" s="297"/>
      <c r="G217" s="297"/>
      <c r="H217" s="297"/>
      <c r="I217" s="297"/>
      <c r="J217" s="297"/>
      <c r="K217" s="220"/>
      <c r="L217" s="221"/>
      <c r="M217" s="222"/>
      <c r="N217" s="283"/>
      <c r="O217" s="25"/>
      <c r="P217" s="272"/>
      <c r="Q217" s="271"/>
    </row>
    <row r="218" spans="1:17" ht="50.1" customHeight="1" thickBot="1" x14ac:dyDescent="0.25">
      <c r="A218" s="223" t="str">
        <f t="shared" si="7"/>
        <v>RQS061</v>
      </c>
      <c r="B218" s="281" t="s">
        <v>299</v>
      </c>
      <c r="C218" s="287" t="s">
        <v>296</v>
      </c>
      <c r="D218" s="291" t="s">
        <v>42</v>
      </c>
      <c r="E218" s="291" t="s">
        <v>394</v>
      </c>
      <c r="F218" s="297"/>
      <c r="G218" s="297"/>
      <c r="H218" s="297"/>
      <c r="I218" s="297"/>
      <c r="J218" s="297"/>
      <c r="K218" s="220"/>
      <c r="L218" s="221"/>
      <c r="M218" s="222"/>
      <c r="N218" s="283"/>
      <c r="O218" s="25"/>
      <c r="P218" s="272"/>
      <c r="Q218" s="271"/>
    </row>
    <row r="219" spans="1:17" ht="90" thickBot="1" x14ac:dyDescent="0.25">
      <c r="A219" s="223" t="str">
        <f t="shared" si="7"/>
        <v>RQS062</v>
      </c>
      <c r="B219" s="281" t="s">
        <v>299</v>
      </c>
      <c r="C219" s="287" t="s">
        <v>297</v>
      </c>
      <c r="D219" s="291" t="s">
        <v>42</v>
      </c>
      <c r="E219" s="291" t="s">
        <v>394</v>
      </c>
      <c r="F219" s="297"/>
      <c r="G219" s="297"/>
      <c r="H219" s="297"/>
      <c r="I219" s="297"/>
      <c r="J219" s="297"/>
      <c r="K219" s="220"/>
      <c r="L219" s="221"/>
      <c r="M219" s="222"/>
      <c r="N219" s="283"/>
      <c r="O219" s="25"/>
      <c r="P219" s="272"/>
      <c r="Q219" s="271"/>
    </row>
    <row r="220" spans="1:17" ht="50.1" customHeight="1" x14ac:dyDescent="0.2">
      <c r="A220" s="223" t="str">
        <f t="shared" si="7"/>
        <v>RQS063</v>
      </c>
      <c r="B220" s="281" t="s">
        <v>233</v>
      </c>
      <c r="C220" s="287" t="s">
        <v>298</v>
      </c>
      <c r="D220" s="291" t="s">
        <v>42</v>
      </c>
      <c r="E220" s="291" t="s">
        <v>394</v>
      </c>
      <c r="F220" s="297"/>
      <c r="G220" s="297"/>
      <c r="H220" s="297"/>
      <c r="I220" s="297"/>
      <c r="J220" s="297"/>
      <c r="K220" s="220"/>
      <c r="L220" s="221"/>
      <c r="M220" s="222"/>
      <c r="N220" s="283"/>
      <c r="O220" s="25"/>
      <c r="P220" s="272"/>
      <c r="Q220" s="271"/>
    </row>
    <row r="222" spans="1:17" x14ac:dyDescent="0.2">
      <c r="A222" s="203"/>
      <c r="B222" s="203"/>
      <c r="C222" s="19" t="s">
        <v>33</v>
      </c>
      <c r="D222" s="295"/>
      <c r="E222" s="295"/>
      <c r="F222" s="295"/>
      <c r="G222" s="295"/>
      <c r="H222" s="295"/>
      <c r="I222" s="295"/>
      <c r="J222" s="295"/>
      <c r="K222" s="19" t="s">
        <v>34</v>
      </c>
      <c r="L222" s="17"/>
      <c r="M222" s="17"/>
      <c r="N222" s="17"/>
    </row>
  </sheetData>
  <mergeCells count="2">
    <mergeCell ref="K2:L2"/>
    <mergeCell ref="F6:J6"/>
  </mergeCells>
  <dataValidations count="6">
    <dataValidation type="list" allowBlank="1" showInputMessage="1" showErrorMessage="1" sqref="K155">
      <formula1>$V$2:$V$4</formula1>
    </dataValidation>
    <dataValidation type="list" allowBlank="1" showInputMessage="1" showErrorMessage="1" sqref="L155">
      <formula1>$T$2:$T$7</formula1>
    </dataValidation>
    <dataValidation type="list" allowBlank="1" showInputMessage="1" showErrorMessage="1" sqref="K158:K220 K142:K154 K8:K82 K86:K138">
      <formula1>$V$2:$V$5</formula1>
    </dataValidation>
    <dataValidation type="list" allowBlank="1" showInputMessage="1" showErrorMessage="1" sqref="D158:D220 D142:D154 D8:D82 D86:D138">
      <formula1>$X$2:$X$3</formula1>
    </dataValidation>
    <dataValidation type="list" allowBlank="1" showInputMessage="1" showErrorMessage="1" sqref="L158:L220 L142:L154 L8:L82 L86:L138">
      <formula1>$T$2:$T$6</formula1>
    </dataValidation>
    <dataValidation type="list" allowBlank="1" showInputMessage="1" showErrorMessage="1" sqref="E158:E220 E142:E154 E8:E82 E86:E138">
      <formula1>$Z$2:$Z$7</formula1>
    </dataValidation>
  </dataValidations>
  <pageMargins left="0.511811024" right="0.511811024" top="0.78740157499999996" bottom="0.78740157499999996" header="0.31496062000000002" footer="0.31496062000000002"/>
  <pageSetup paperSize="9" orientation="portrait" r:id="rId1"/>
  <ignoredErrors>
    <ignoredError sqref="A111"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0">
    <pageSetUpPr fitToPage="1"/>
  </sheetPr>
  <dimension ref="A2:P284"/>
  <sheetViews>
    <sheetView showGridLines="0" zoomScale="85" zoomScaleNormal="85" workbookViewId="0">
      <selection activeCell="K13" sqref="K13"/>
    </sheetView>
  </sheetViews>
  <sheetFormatPr defaultRowHeight="12.75" outlineLevelRow="1" x14ac:dyDescent="0.2"/>
  <cols>
    <col min="1" max="1" width="7.28515625" customWidth="1"/>
    <col min="2" max="2" width="31.42578125" customWidth="1"/>
    <col min="3" max="5" width="15.85546875" customWidth="1"/>
    <col min="6" max="6" width="15.85546875" style="5" customWidth="1"/>
    <col min="7" max="7" width="16.7109375" style="5" customWidth="1"/>
    <col min="8" max="8" width="16.140625" customWidth="1"/>
    <col min="9" max="9" width="16.85546875" customWidth="1"/>
    <col min="10" max="10" width="15.85546875" customWidth="1"/>
    <col min="11" max="15" width="15.85546875" style="5" customWidth="1"/>
    <col min="16" max="16384" width="9.140625" style="5"/>
  </cols>
  <sheetData>
    <row r="2" spans="1:16" ht="12.75" customHeight="1" x14ac:dyDescent="0.2">
      <c r="A2" s="368" t="s">
        <v>56</v>
      </c>
      <c r="B2" s="368"/>
      <c r="C2" s="368"/>
      <c r="D2" s="368"/>
      <c r="E2" s="368"/>
      <c r="F2" s="368"/>
      <c r="G2" s="368"/>
      <c r="H2" s="368"/>
      <c r="I2" s="368"/>
      <c r="J2" s="368"/>
      <c r="K2" s="368"/>
      <c r="L2" s="368"/>
      <c r="M2" s="368"/>
      <c r="N2" s="368"/>
      <c r="O2" s="104"/>
      <c r="P2" s="104"/>
    </row>
    <row r="3" spans="1:16" ht="12.75" customHeight="1" x14ac:dyDescent="0.2">
      <c r="A3" s="368"/>
      <c r="B3" s="368"/>
      <c r="C3" s="368"/>
      <c r="D3" s="368"/>
      <c r="E3" s="368"/>
      <c r="F3" s="368"/>
      <c r="G3" s="368"/>
      <c r="H3" s="368"/>
      <c r="I3" s="368"/>
      <c r="J3" s="368"/>
      <c r="K3" s="368"/>
      <c r="L3" s="368"/>
      <c r="M3" s="368"/>
      <c r="N3" s="368"/>
      <c r="O3" s="104"/>
      <c r="P3" s="104"/>
    </row>
    <row r="4" spans="1:16" ht="12.75" customHeight="1" x14ac:dyDescent="0.2">
      <c r="A4" s="368"/>
      <c r="B4" s="368"/>
      <c r="C4" s="368"/>
      <c r="D4" s="368"/>
      <c r="E4" s="368"/>
      <c r="F4" s="368"/>
      <c r="G4" s="368"/>
      <c r="H4" s="368"/>
      <c r="I4" s="368"/>
      <c r="J4" s="368"/>
      <c r="K4" s="368"/>
      <c r="L4" s="368"/>
      <c r="M4" s="368"/>
      <c r="N4" s="368"/>
      <c r="O4" s="104"/>
      <c r="P4" s="104"/>
    </row>
    <row r="5" spans="1:16" ht="12.75" customHeight="1" x14ac:dyDescent="0.2">
      <c r="A5" s="368"/>
      <c r="B5" s="368"/>
      <c r="C5" s="368"/>
      <c r="D5" s="368"/>
      <c r="E5" s="368"/>
      <c r="F5" s="368"/>
      <c r="G5" s="368"/>
      <c r="H5" s="368"/>
      <c r="I5" s="368"/>
      <c r="J5" s="368"/>
      <c r="K5" s="368"/>
      <c r="L5" s="368"/>
      <c r="M5" s="368"/>
      <c r="N5" s="368"/>
      <c r="O5" s="104"/>
      <c r="P5" s="104"/>
    </row>
    <row r="7" spans="1:16" x14ac:dyDescent="0.2">
      <c r="F7"/>
      <c r="G7"/>
      <c r="K7"/>
      <c r="L7"/>
      <c r="M7"/>
      <c r="N7"/>
      <c r="O7"/>
    </row>
    <row r="8" spans="1:16" ht="15.75" x14ac:dyDescent="0.2">
      <c r="A8" s="5"/>
      <c r="B8" s="5"/>
      <c r="C8" s="5"/>
      <c r="D8" s="60" t="s">
        <v>3</v>
      </c>
      <c r="E8" s="369" t="e">
        <f>IF(#REF!="","Prop D",#REF!)</f>
        <v>#REF!</v>
      </c>
      <c r="F8" s="370"/>
      <c r="G8" s="370"/>
      <c r="H8" s="370"/>
      <c r="I8" s="371"/>
      <c r="K8"/>
      <c r="L8" s="2"/>
    </row>
    <row r="9" spans="1:16" x14ac:dyDescent="0.2">
      <c r="A9" s="1"/>
      <c r="F9"/>
      <c r="G9"/>
      <c r="J9" s="1"/>
    </row>
    <row r="10" spans="1:16" ht="18" x14ac:dyDescent="0.25">
      <c r="A10" s="321" t="s">
        <v>66</v>
      </c>
      <c r="B10" s="321"/>
      <c r="C10" s="321"/>
      <c r="D10" s="321"/>
      <c r="E10" s="321"/>
      <c r="F10" s="321"/>
      <c r="G10" s="321"/>
      <c r="H10" s="321"/>
      <c r="I10" s="321"/>
      <c r="J10" s="321"/>
      <c r="K10" s="321"/>
      <c r="L10" s="321"/>
      <c r="M10" s="321"/>
      <c r="N10" s="321"/>
      <c r="O10" s="104"/>
      <c r="P10" s="104"/>
    </row>
    <row r="11" spans="1:16" x14ac:dyDescent="0.2">
      <c r="A11" s="1"/>
      <c r="F11"/>
      <c r="G11"/>
      <c r="J11" s="1"/>
    </row>
    <row r="12" spans="1:16" ht="25.5" x14ac:dyDescent="0.2">
      <c r="A12" s="166" t="s">
        <v>2</v>
      </c>
      <c r="B12" s="348" t="s">
        <v>1</v>
      </c>
      <c r="C12" s="348"/>
      <c r="D12" s="348"/>
      <c r="E12" s="348"/>
      <c r="F12" s="90" t="s">
        <v>13</v>
      </c>
      <c r="G12" s="91" t="s">
        <v>14</v>
      </c>
      <c r="H12" s="171" t="s">
        <v>40</v>
      </c>
      <c r="I12" s="171" t="s">
        <v>7</v>
      </c>
      <c r="J12" s="92" t="s">
        <v>0</v>
      </c>
      <c r="K12" s="93" t="s">
        <v>9</v>
      </c>
      <c r="L12" s="166" t="s">
        <v>57</v>
      </c>
      <c r="M12" s="166" t="s">
        <v>58</v>
      </c>
    </row>
    <row r="13" spans="1:16" ht="18" x14ac:dyDescent="0.2">
      <c r="A13" s="46" t="e">
        <f>#REF!</f>
        <v>#REF!</v>
      </c>
      <c r="B13" s="181" t="e">
        <f>#REF!</f>
        <v>#REF!</v>
      </c>
      <c r="C13" s="182"/>
      <c r="D13" s="182"/>
      <c r="E13" s="183"/>
      <c r="F13" s="47" t="s">
        <v>8</v>
      </c>
      <c r="G13" s="47" t="s">
        <v>8</v>
      </c>
      <c r="H13" s="48"/>
      <c r="I13" s="48"/>
      <c r="J13" s="48"/>
      <c r="K13" s="49" t="str">
        <f>IF(COUNTA(I14:I19)=0,"",IF(COUNTIF(I14:I19,"Não Atende")&lt;&gt;0,"Não Atende","Atende"))</f>
        <v/>
      </c>
      <c r="L13" s="169"/>
      <c r="M13" s="170"/>
    </row>
    <row r="14" spans="1:16" ht="12.75" customHeight="1" outlineLevel="1" x14ac:dyDescent="0.2">
      <c r="A14" s="62" t="e">
        <f>#REF!</f>
        <v>#REF!</v>
      </c>
      <c r="B14" s="372" t="e">
        <f>#REF!</f>
        <v>#REF!</v>
      </c>
      <c r="C14" s="372"/>
      <c r="D14" s="372"/>
      <c r="E14" s="372"/>
      <c r="F14" s="53" t="s">
        <v>8</v>
      </c>
      <c r="G14" s="53" t="s">
        <v>8</v>
      </c>
      <c r="H14" s="54" t="s">
        <v>8</v>
      </c>
      <c r="I14" s="28"/>
      <c r="J14" s="54" t="s">
        <v>8</v>
      </c>
      <c r="K14" s="56" t="s">
        <v>8</v>
      </c>
      <c r="L14" s="3"/>
      <c r="M14" s="29"/>
    </row>
    <row r="15" spans="1:16" ht="12.75" customHeight="1" outlineLevel="1" x14ac:dyDescent="0.2">
      <c r="A15" s="62" t="e">
        <f>#REF!</f>
        <v>#REF!</v>
      </c>
      <c r="B15" s="379" t="e">
        <f>#REF!</f>
        <v>#REF!</v>
      </c>
      <c r="C15" s="380"/>
      <c r="D15" s="380"/>
      <c r="E15" s="381"/>
      <c r="F15" s="53" t="s">
        <v>8</v>
      </c>
      <c r="G15" s="53" t="s">
        <v>8</v>
      </c>
      <c r="H15" s="54" t="s">
        <v>8</v>
      </c>
      <c r="I15" s="28"/>
      <c r="J15" s="54" t="s">
        <v>8</v>
      </c>
      <c r="K15" s="56" t="s">
        <v>8</v>
      </c>
      <c r="L15" s="3"/>
      <c r="M15" s="29"/>
    </row>
    <row r="16" spans="1:16" ht="12.75" customHeight="1" outlineLevel="1" x14ac:dyDescent="0.2">
      <c r="A16" s="62" t="e">
        <f>#REF!</f>
        <v>#REF!</v>
      </c>
      <c r="B16" s="379" t="e">
        <f>#REF!</f>
        <v>#REF!</v>
      </c>
      <c r="C16" s="380"/>
      <c r="D16" s="380"/>
      <c r="E16" s="381"/>
      <c r="F16" s="53" t="s">
        <v>8</v>
      </c>
      <c r="G16" s="53" t="s">
        <v>8</v>
      </c>
      <c r="H16" s="54" t="s">
        <v>8</v>
      </c>
      <c r="I16" s="28"/>
      <c r="J16" s="54" t="s">
        <v>8</v>
      </c>
      <c r="K16" s="56" t="s">
        <v>8</v>
      </c>
      <c r="L16" s="3"/>
      <c r="M16" s="29"/>
    </row>
    <row r="17" spans="1:16" ht="12.75" customHeight="1" outlineLevel="1" x14ac:dyDescent="0.2">
      <c r="A17" s="62" t="e">
        <f>#REF!</f>
        <v>#REF!</v>
      </c>
      <c r="B17" s="379" t="e">
        <f>#REF!</f>
        <v>#REF!</v>
      </c>
      <c r="C17" s="380"/>
      <c r="D17" s="380"/>
      <c r="E17" s="381"/>
      <c r="F17" s="53" t="s">
        <v>8</v>
      </c>
      <c r="G17" s="53" t="s">
        <v>8</v>
      </c>
      <c r="H17" s="54" t="s">
        <v>8</v>
      </c>
      <c r="I17" s="28"/>
      <c r="J17" s="54" t="s">
        <v>8</v>
      </c>
      <c r="K17" s="56" t="s">
        <v>8</v>
      </c>
      <c r="L17" s="3"/>
      <c r="M17" s="29"/>
    </row>
    <row r="18" spans="1:16" ht="12.75" customHeight="1" outlineLevel="1" x14ac:dyDescent="0.2">
      <c r="A18" s="62" t="e">
        <f>#REF!</f>
        <v>#REF!</v>
      </c>
      <c r="B18" s="379" t="e">
        <f>#REF!</f>
        <v>#REF!</v>
      </c>
      <c r="C18" s="380"/>
      <c r="D18" s="380"/>
      <c r="E18" s="381"/>
      <c r="F18" s="53" t="s">
        <v>8</v>
      </c>
      <c r="G18" s="53" t="s">
        <v>8</v>
      </c>
      <c r="H18" s="54" t="s">
        <v>8</v>
      </c>
      <c r="I18" s="28"/>
      <c r="J18" s="54" t="s">
        <v>8</v>
      </c>
      <c r="K18" s="56" t="s">
        <v>8</v>
      </c>
      <c r="L18" s="3"/>
      <c r="M18" s="29"/>
    </row>
    <row r="19" spans="1:16" outlineLevel="1" x14ac:dyDescent="0.2">
      <c r="A19" s="26"/>
      <c r="B19" s="26"/>
      <c r="C19" s="26"/>
      <c r="D19" s="26"/>
      <c r="E19" s="26"/>
      <c r="F19" s="89"/>
      <c r="G19" s="89"/>
      <c r="H19" s="26"/>
      <c r="I19" s="26"/>
      <c r="J19" s="26"/>
    </row>
    <row r="20" spans="1:16" outlineLevel="1" x14ac:dyDescent="0.2"/>
    <row r="21" spans="1:16" ht="18" outlineLevel="1" x14ac:dyDescent="0.25">
      <c r="A21" s="321" t="s">
        <v>103</v>
      </c>
      <c r="B21" s="321"/>
      <c r="C21" s="321"/>
      <c r="D21" s="321"/>
      <c r="E21" s="321"/>
      <c r="F21" s="321"/>
      <c r="G21" s="321"/>
      <c r="H21" s="321"/>
      <c r="I21" s="321"/>
      <c r="J21" s="321"/>
      <c r="K21" s="321"/>
      <c r="L21" s="321"/>
      <c r="M21" s="321"/>
      <c r="N21" s="104"/>
      <c r="O21" s="104"/>
      <c r="P21" s="104"/>
    </row>
    <row r="22" spans="1:16" outlineLevel="1" x14ac:dyDescent="0.2"/>
    <row r="23" spans="1:16" ht="25.5" outlineLevel="1" x14ac:dyDescent="0.2">
      <c r="A23" s="68" t="s">
        <v>2</v>
      </c>
      <c r="B23" s="373" t="s">
        <v>1</v>
      </c>
      <c r="C23" s="374"/>
      <c r="D23" s="374"/>
      <c r="E23" s="375"/>
      <c r="F23" s="69" t="s">
        <v>13</v>
      </c>
      <c r="G23" s="70" t="s">
        <v>14</v>
      </c>
      <c r="H23" s="71" t="s">
        <v>40</v>
      </c>
      <c r="I23" s="71" t="s">
        <v>7</v>
      </c>
      <c r="J23" s="72" t="s">
        <v>0</v>
      </c>
      <c r="K23" s="73" t="s">
        <v>9</v>
      </c>
      <c r="L23" s="68" t="s">
        <v>57</v>
      </c>
      <c r="M23" s="74" t="s">
        <v>58</v>
      </c>
    </row>
    <row r="24" spans="1:16" ht="18" customHeight="1" x14ac:dyDescent="0.2">
      <c r="A24" s="75" t="e">
        <f>#REF!</f>
        <v>#REF!</v>
      </c>
      <c r="B24" s="181" t="e">
        <f>#REF!</f>
        <v>#REF!</v>
      </c>
      <c r="C24" s="182"/>
      <c r="D24" s="182"/>
      <c r="E24" s="183"/>
      <c r="F24" s="50" t="e">
        <f>IF(#REF!="","",#REF!)</f>
        <v>#REF!</v>
      </c>
      <c r="G24" s="50" t="e">
        <f>IF(#REF!="","",#REF!)</f>
        <v>#REF!</v>
      </c>
      <c r="H24" s="76" t="e">
        <f>IF(#REF!="","",#REF!)</f>
        <v>#REF!</v>
      </c>
      <c r="I24" s="76"/>
      <c r="J24" s="79"/>
      <c r="K24" s="52">
        <f>SUM(K25:K30)-K30</f>
        <v>0</v>
      </c>
      <c r="L24" s="77"/>
      <c r="M24" s="61"/>
    </row>
    <row r="25" spans="1:16" ht="12.75" customHeight="1" outlineLevel="1" x14ac:dyDescent="0.2">
      <c r="A25" s="62" t="e">
        <f>#REF!</f>
        <v>#REF!</v>
      </c>
      <c r="B25" s="376" t="e">
        <f>#REF!</f>
        <v>#REF!</v>
      </c>
      <c r="C25" s="377"/>
      <c r="D25" s="377"/>
      <c r="E25" s="378"/>
      <c r="F25" s="78" t="e">
        <f>IF(#REF!="","",#REF!)</f>
        <v>#REF!</v>
      </c>
      <c r="G25" s="57" t="e">
        <f>#REF!</f>
        <v>#REF!</v>
      </c>
      <c r="H25" s="55" t="e">
        <f>IF(#REF!="","",#REF!)</f>
        <v>#REF!</v>
      </c>
      <c r="I25" s="28"/>
      <c r="J25" s="58" t="str">
        <f>IF($K$13="Não Atende",0,IF(I25="","",IF(H25="",VLOOKUP(I25,Parâmetros!$B$3:$C$6,2,0),VLOOKUP(I25,Parâmetros!$B$3:$C$6,2,0)*VLOOKUP(H25,Parâmetros!$E$3:$G$5,2,0))))</f>
        <v/>
      </c>
      <c r="K25" s="59">
        <f>IF(J25="",0,((G25*J25)*$F$24)*0.9*100)</f>
        <v>0</v>
      </c>
      <c r="L25" s="3"/>
      <c r="M25" s="29"/>
    </row>
    <row r="26" spans="1:16" ht="12.75" customHeight="1" outlineLevel="1" x14ac:dyDescent="0.2">
      <c r="A26" s="122" t="e">
        <f>#REF!</f>
        <v>#REF!</v>
      </c>
      <c r="B26" s="376" t="e">
        <f>#REF!</f>
        <v>#REF!</v>
      </c>
      <c r="C26" s="377"/>
      <c r="D26" s="377"/>
      <c r="E26" s="378"/>
      <c r="F26" s="78" t="e">
        <f>IF(#REF!="","",#REF!)</f>
        <v>#REF!</v>
      </c>
      <c r="G26" s="57" t="e">
        <f>#REF!</f>
        <v>#REF!</v>
      </c>
      <c r="H26" s="55" t="e">
        <f>IF(#REF!="","",#REF!)</f>
        <v>#REF!</v>
      </c>
      <c r="I26" s="28"/>
      <c r="J26" s="58" t="str">
        <f>IF($K$13="Não Atende",0,IF(I26="","",IF(H26="",VLOOKUP(I26,Parâmetros!$B$3:$C$6,2,0),VLOOKUP(I26,Parâmetros!$B$3:$C$6,2,0)*VLOOKUP(H26,Parâmetros!$E$3:$G$5,2,0))))</f>
        <v/>
      </c>
      <c r="K26" s="59">
        <f t="shared" ref="K26:K29" si="0">IF(J26="",0,((G26*J26)*$F$24)*0.9*100)</f>
        <v>0</v>
      </c>
      <c r="L26" s="3"/>
      <c r="M26" s="29"/>
    </row>
    <row r="27" spans="1:16" ht="12.75" customHeight="1" outlineLevel="1" x14ac:dyDescent="0.2">
      <c r="A27" s="62" t="e">
        <f>#REF!</f>
        <v>#REF!</v>
      </c>
      <c r="B27" s="376" t="e">
        <f>#REF!</f>
        <v>#REF!</v>
      </c>
      <c r="C27" s="377"/>
      <c r="D27" s="377"/>
      <c r="E27" s="378"/>
      <c r="F27" s="78" t="e">
        <f>IF(#REF!="","",#REF!)</f>
        <v>#REF!</v>
      </c>
      <c r="G27" s="57" t="e">
        <f>#REF!</f>
        <v>#REF!</v>
      </c>
      <c r="H27" s="55" t="e">
        <f>IF(#REF!="","",#REF!)</f>
        <v>#REF!</v>
      </c>
      <c r="I27" s="28"/>
      <c r="J27" s="58" t="str">
        <f>IF($K$13="Não Atende",0,IF(I27="","",IF(H27="",VLOOKUP(I27,Parâmetros!$B$3:$C$6,2,0),VLOOKUP(I27,Parâmetros!$B$3:$C$6,2,0)*VLOOKUP(H27,Parâmetros!$E$3:$G$5,2,0))))</f>
        <v/>
      </c>
      <c r="K27" s="59">
        <f t="shared" si="0"/>
        <v>0</v>
      </c>
      <c r="L27" s="3"/>
      <c r="M27" s="29"/>
    </row>
    <row r="28" spans="1:16" ht="12.75" customHeight="1" outlineLevel="1" x14ac:dyDescent="0.2">
      <c r="A28" s="122" t="e">
        <f>#REF!</f>
        <v>#REF!</v>
      </c>
      <c r="B28" s="376" t="e">
        <f>#REF!</f>
        <v>#REF!</v>
      </c>
      <c r="C28" s="377"/>
      <c r="D28" s="377"/>
      <c r="E28" s="378"/>
      <c r="F28" s="78" t="e">
        <f>IF(#REF!="","",#REF!)</f>
        <v>#REF!</v>
      </c>
      <c r="G28" s="57" t="e">
        <f>#REF!</f>
        <v>#REF!</v>
      </c>
      <c r="H28" s="55" t="e">
        <f>IF(#REF!="","",#REF!)</f>
        <v>#REF!</v>
      </c>
      <c r="I28" s="28"/>
      <c r="J28" s="58" t="str">
        <f>IF($K$13="Não Atende",0,IF(I28="","",IF(H28="",VLOOKUP(I28,Parâmetros!$B$3:$C$6,2,0),VLOOKUP(I28,Parâmetros!$B$3:$C$6,2,0)*VLOOKUP(H28,Parâmetros!$E$3:$G$5,2,0))))</f>
        <v/>
      </c>
      <c r="K28" s="59">
        <f t="shared" si="0"/>
        <v>0</v>
      </c>
      <c r="L28" s="3"/>
      <c r="M28" s="29"/>
    </row>
    <row r="29" spans="1:16" outlineLevel="1" x14ac:dyDescent="0.2">
      <c r="A29" s="62" t="e">
        <f>#REF!</f>
        <v>#REF!</v>
      </c>
      <c r="B29" s="376" t="e">
        <f>#REF!</f>
        <v>#REF!</v>
      </c>
      <c r="C29" s="377"/>
      <c r="D29" s="377"/>
      <c r="E29" s="378"/>
      <c r="F29" s="78" t="e">
        <f>IF(#REF!="","",#REF!)</f>
        <v>#REF!</v>
      </c>
      <c r="G29" s="57" t="e">
        <f>#REF!</f>
        <v>#REF!</v>
      </c>
      <c r="H29" s="55" t="e">
        <f>IF(#REF!="","",#REF!)</f>
        <v>#REF!</v>
      </c>
      <c r="I29" s="28"/>
      <c r="J29" s="58" t="str">
        <f>IF($K$13="Não Atende",0,IF(I29="","",IF(H29="",VLOOKUP(I29,Parâmetros!$B$3:$C$6,2,0),VLOOKUP(I29,Parâmetros!$B$3:$C$6,2,0)*VLOOKUP(H29,Parâmetros!$E$3:$G$5,2,0))))</f>
        <v/>
      </c>
      <c r="K29" s="59">
        <f t="shared" si="0"/>
        <v>0</v>
      </c>
      <c r="L29" s="3"/>
      <c r="M29" s="29"/>
    </row>
    <row r="30" spans="1:16" ht="18" x14ac:dyDescent="0.2">
      <c r="A30" s="75" t="e">
        <f>#REF!</f>
        <v>#REF!</v>
      </c>
      <c r="B30" s="181" t="e">
        <f>#REF!</f>
        <v>#REF!</v>
      </c>
      <c r="C30" s="182"/>
      <c r="D30" s="182"/>
      <c r="E30" s="183"/>
      <c r="F30" s="50" t="e">
        <f>IF(#REF!="","",#REF!)</f>
        <v>#REF!</v>
      </c>
      <c r="G30" s="50" t="e">
        <f>IF(#REF!="","",#REF!)</f>
        <v>#REF!</v>
      </c>
      <c r="H30" s="76" t="e">
        <f>IF(#REF!="","",#REF!)</f>
        <v>#REF!</v>
      </c>
      <c r="I30" s="48"/>
      <c r="J30" s="79"/>
      <c r="K30" s="52">
        <f>SUM(K31:K45)-K45</f>
        <v>0</v>
      </c>
      <c r="L30" s="77"/>
      <c r="M30" s="61"/>
    </row>
    <row r="31" spans="1:16" s="121" customFormat="1" ht="15" customHeight="1" outlineLevel="1" x14ac:dyDescent="0.2">
      <c r="A31" s="178"/>
      <c r="B31" s="177" t="s">
        <v>163</v>
      </c>
      <c r="C31" s="176"/>
      <c r="D31" s="176"/>
      <c r="E31" s="176"/>
      <c r="F31" s="179"/>
      <c r="G31" s="179"/>
      <c r="H31" s="179"/>
      <c r="I31" s="175"/>
      <c r="J31" s="179"/>
      <c r="K31" s="179"/>
      <c r="L31" s="179"/>
      <c r="M31" s="180"/>
      <c r="P31" s="5"/>
    </row>
    <row r="32" spans="1:16" ht="84.95" customHeight="1" outlineLevel="1" x14ac:dyDescent="0.2">
      <c r="A32" s="122" t="e">
        <f>#REF!</f>
        <v>#REF!</v>
      </c>
      <c r="B32" s="376" t="e">
        <f>#REF!</f>
        <v>#REF!</v>
      </c>
      <c r="C32" s="377"/>
      <c r="D32" s="377"/>
      <c r="E32" s="378"/>
      <c r="F32" s="53" t="e">
        <f>IF(#REF!="","",#REF!)</f>
        <v>#REF!</v>
      </c>
      <c r="G32" s="57" t="e">
        <f>#REF!</f>
        <v>#REF!</v>
      </c>
      <c r="H32" s="55" t="e">
        <f>IF(#REF!="","",#REF!)</f>
        <v>#REF!</v>
      </c>
      <c r="I32" s="28"/>
      <c r="J32" s="58" t="str">
        <f>IF($K$13="Não Atende",0,IF(I32="","",IF(H32="",VLOOKUP(I32,Parâmetros!$B$3:$C$6,2,0),VLOOKUP(I32,Parâmetros!$B$3:$C$6,2,0)*VLOOKUP(H32,Parâmetros!$E$3:$G$5,2,0))))</f>
        <v/>
      </c>
      <c r="K32" s="59">
        <f>IF(J32="",0,((G32*J32)*$F$30)*0.9*100)</f>
        <v>0</v>
      </c>
      <c r="L32" s="3"/>
      <c r="M32" s="29"/>
    </row>
    <row r="33" spans="1:16" s="121" customFormat="1" ht="15" customHeight="1" outlineLevel="1" x14ac:dyDescent="0.2">
      <c r="A33" s="178"/>
      <c r="B33" s="177" t="s">
        <v>130</v>
      </c>
      <c r="C33" s="176"/>
      <c r="D33" s="176"/>
      <c r="E33" s="176"/>
      <c r="F33" s="179"/>
      <c r="G33" s="179"/>
      <c r="H33" s="179"/>
      <c r="I33" s="175"/>
      <c r="J33" s="179"/>
      <c r="K33" s="179"/>
      <c r="L33" s="179"/>
      <c r="M33" s="180"/>
      <c r="P33" s="5"/>
    </row>
    <row r="34" spans="1:16" outlineLevel="1" x14ac:dyDescent="0.2">
      <c r="A34" s="122" t="e">
        <f>#REF!</f>
        <v>#REF!</v>
      </c>
      <c r="B34" s="376" t="e">
        <f>#REF!</f>
        <v>#REF!</v>
      </c>
      <c r="C34" s="377"/>
      <c r="D34" s="377"/>
      <c r="E34" s="378"/>
      <c r="F34" s="53" t="e">
        <f>IF(#REF!="","",#REF!)</f>
        <v>#REF!</v>
      </c>
      <c r="G34" s="57" t="e">
        <f>#REF!</f>
        <v>#REF!</v>
      </c>
      <c r="H34" s="55" t="e">
        <f>IF(#REF!="","",#REF!)</f>
        <v>#REF!</v>
      </c>
      <c r="I34" s="28"/>
      <c r="J34" s="58" t="str">
        <f>IF($K$13="Não Atende",0,IF(I34="","",IF(H34="",VLOOKUP(I34,Parâmetros!$B$3:$C$6,2,0),VLOOKUP(I34,Parâmetros!$B$3:$C$6,2,0)*VLOOKUP(H34,Parâmetros!$E$3:$G$5,2,0))))</f>
        <v/>
      </c>
      <c r="K34" s="59">
        <f t="shared" ref="K34" si="1">IF(J34="",0,((G34*J34)*$F$30)*0.9*100)</f>
        <v>0</v>
      </c>
      <c r="L34" s="3"/>
      <c r="M34" s="29"/>
    </row>
    <row r="35" spans="1:16" s="121" customFormat="1" ht="15" customHeight="1" outlineLevel="1" x14ac:dyDescent="0.2">
      <c r="A35" s="178"/>
      <c r="B35" s="177" t="s">
        <v>131</v>
      </c>
      <c r="C35" s="176"/>
      <c r="D35" s="176"/>
      <c r="E35" s="176"/>
      <c r="F35" s="179"/>
      <c r="G35" s="179"/>
      <c r="H35" s="179"/>
      <c r="I35" s="175"/>
      <c r="J35" s="179"/>
      <c r="K35" s="179"/>
      <c r="L35" s="179"/>
      <c r="M35" s="180"/>
      <c r="P35" s="5"/>
    </row>
    <row r="36" spans="1:16" ht="12.75" customHeight="1" outlineLevel="1" x14ac:dyDescent="0.2">
      <c r="A36" s="122" t="e">
        <f>#REF!</f>
        <v>#REF!</v>
      </c>
      <c r="B36" s="376" t="e">
        <f>#REF!</f>
        <v>#REF!</v>
      </c>
      <c r="C36" s="377"/>
      <c r="D36" s="377"/>
      <c r="E36" s="378"/>
      <c r="F36" s="53" t="e">
        <f>IF(#REF!="","",#REF!)</f>
        <v>#REF!</v>
      </c>
      <c r="G36" s="57" t="e">
        <f>#REF!</f>
        <v>#REF!</v>
      </c>
      <c r="H36" s="55" t="e">
        <f>IF(#REF!="","",#REF!)</f>
        <v>#REF!</v>
      </c>
      <c r="I36" s="28"/>
      <c r="J36" s="58" t="str">
        <f>IF($K$13="Não Atende",0,IF(I36="","",IF(H36="",VLOOKUP(I36,Parâmetros!$B$3:$C$6,2,0),VLOOKUP(I36,Parâmetros!$B$3:$C$6,2,0)*VLOOKUP(H36,Parâmetros!$E$3:$G$5,2,0))))</f>
        <v/>
      </c>
      <c r="K36" s="59">
        <f t="shared" ref="K36" si="2">IF(J36="",0,((G36*J36)*$F$30)*0.9*100)</f>
        <v>0</v>
      </c>
      <c r="L36" s="3"/>
      <c r="M36" s="29"/>
    </row>
    <row r="37" spans="1:16" s="121" customFormat="1" ht="15" customHeight="1" outlineLevel="1" x14ac:dyDescent="0.2">
      <c r="A37" s="178"/>
      <c r="B37" s="177" t="s">
        <v>132</v>
      </c>
      <c r="C37" s="177"/>
      <c r="D37" s="177"/>
      <c r="E37" s="177"/>
      <c r="F37" s="179"/>
      <c r="G37" s="179"/>
      <c r="H37" s="179"/>
      <c r="I37" s="175"/>
      <c r="J37" s="179"/>
      <c r="K37" s="179"/>
      <c r="L37" s="179"/>
      <c r="M37" s="180"/>
      <c r="P37" s="5"/>
    </row>
    <row r="38" spans="1:16" ht="12.75" customHeight="1" outlineLevel="1" x14ac:dyDescent="0.2">
      <c r="A38" s="122" t="e">
        <f>#REF!</f>
        <v>#REF!</v>
      </c>
      <c r="B38" s="376" t="e">
        <f>#REF!</f>
        <v>#REF!</v>
      </c>
      <c r="C38" s="377"/>
      <c r="D38" s="377"/>
      <c r="E38" s="378"/>
      <c r="F38" s="53" t="e">
        <f>IF(#REF!="","",#REF!)</f>
        <v>#REF!</v>
      </c>
      <c r="G38" s="57" t="e">
        <f>#REF!</f>
        <v>#REF!</v>
      </c>
      <c r="H38" s="55" t="e">
        <f>IF(#REF!="","",#REF!)</f>
        <v>#REF!</v>
      </c>
      <c r="I38" s="28"/>
      <c r="J38" s="58" t="str">
        <f>IF($K$13="Não Atende",0,IF(I38="","",IF(H38="",VLOOKUP(I38,Parâmetros!$B$3:$C$6,2,0),VLOOKUP(I38,Parâmetros!$B$3:$C$6,2,0)*VLOOKUP(H38,Parâmetros!$E$3:$G$5,2,0))))</f>
        <v/>
      </c>
      <c r="K38" s="59">
        <f t="shared" ref="K38" si="3">IF(J38="",0,((G38*J38)*$F$30)*0.9*100)</f>
        <v>0</v>
      </c>
      <c r="L38" s="3"/>
      <c r="M38" s="29"/>
    </row>
    <row r="39" spans="1:16" s="121" customFormat="1" ht="15" customHeight="1" outlineLevel="1" x14ac:dyDescent="0.2">
      <c r="A39" s="178"/>
      <c r="B39" s="177" t="s">
        <v>133</v>
      </c>
      <c r="C39" s="177"/>
      <c r="D39" s="177"/>
      <c r="E39" s="177"/>
      <c r="F39" s="179"/>
      <c r="G39" s="179"/>
      <c r="H39" s="179"/>
      <c r="I39" s="175"/>
      <c r="J39" s="179"/>
      <c r="K39" s="179"/>
      <c r="L39" s="179"/>
      <c r="M39" s="180"/>
      <c r="P39" s="5"/>
    </row>
    <row r="40" spans="1:16" ht="12.75" customHeight="1" outlineLevel="1" x14ac:dyDescent="0.2">
      <c r="A40" s="122" t="e">
        <f>#REF!</f>
        <v>#REF!</v>
      </c>
      <c r="B40" s="376" t="e">
        <f>#REF!</f>
        <v>#REF!</v>
      </c>
      <c r="C40" s="377"/>
      <c r="D40" s="377"/>
      <c r="E40" s="378"/>
      <c r="F40" s="53" t="e">
        <f>IF(#REF!="","",#REF!)</f>
        <v>#REF!</v>
      </c>
      <c r="G40" s="57" t="e">
        <f>#REF!</f>
        <v>#REF!</v>
      </c>
      <c r="H40" s="55" t="e">
        <f>IF(#REF!="","",#REF!)</f>
        <v>#REF!</v>
      </c>
      <c r="I40" s="28"/>
      <c r="J40" s="58" t="str">
        <f>IF($K$13="Não Atende",0,IF(I40="","",IF(H40="",VLOOKUP(I40,Parâmetros!$B$3:$C$6,2,0),VLOOKUP(I40,Parâmetros!$B$3:$C$6,2,0)*VLOOKUP(H40,Parâmetros!$E$3:$G$5,2,0))))</f>
        <v/>
      </c>
      <c r="K40" s="59">
        <f>IF(J40="",0,((G40*J40)*$F$30)*0.9*100)</f>
        <v>0</v>
      </c>
      <c r="L40" s="3"/>
      <c r="M40" s="29"/>
    </row>
    <row r="41" spans="1:16" s="121" customFormat="1" ht="15" customHeight="1" outlineLevel="1" x14ac:dyDescent="0.2">
      <c r="A41" s="178"/>
      <c r="B41" s="177" t="s">
        <v>134</v>
      </c>
      <c r="C41" s="177"/>
      <c r="D41" s="177"/>
      <c r="E41" s="177"/>
      <c r="F41" s="179"/>
      <c r="G41" s="179"/>
      <c r="H41" s="179"/>
      <c r="I41" s="175"/>
      <c r="J41" s="179"/>
      <c r="K41" s="179"/>
      <c r="L41" s="179"/>
      <c r="M41" s="180"/>
      <c r="P41" s="5"/>
    </row>
    <row r="42" spans="1:16" ht="12.75" customHeight="1" outlineLevel="1" x14ac:dyDescent="0.2">
      <c r="A42" s="122" t="e">
        <f>#REF!</f>
        <v>#REF!</v>
      </c>
      <c r="B42" s="376" t="e">
        <f>#REF!</f>
        <v>#REF!</v>
      </c>
      <c r="C42" s="377"/>
      <c r="D42" s="377"/>
      <c r="E42" s="378"/>
      <c r="F42" s="53" t="e">
        <f>IF(#REF!="","",#REF!)</f>
        <v>#REF!</v>
      </c>
      <c r="G42" s="57" t="e">
        <f>#REF!</f>
        <v>#REF!</v>
      </c>
      <c r="H42" s="55" t="e">
        <f>IF(#REF!="","",#REF!)</f>
        <v>#REF!</v>
      </c>
      <c r="I42" s="28"/>
      <c r="J42" s="58" t="str">
        <f>IF($K$13="Não Atende",0,IF(I42="","",IF(H42="",VLOOKUP(I42,Parâmetros!$B$3:$C$6,2,0),VLOOKUP(I42,Parâmetros!$B$3:$C$6,2,0)*VLOOKUP(H42,Parâmetros!$E$3:$G$5,2,0))))</f>
        <v/>
      </c>
      <c r="K42" s="59">
        <f t="shared" ref="K42" si="4">IF(J42="",0,((G42*J42)*$F$30)*0.9*100)</f>
        <v>0</v>
      </c>
      <c r="L42" s="3"/>
      <c r="M42" s="29"/>
    </row>
    <row r="43" spans="1:16" s="121" customFormat="1" ht="15" customHeight="1" outlineLevel="1" x14ac:dyDescent="0.2">
      <c r="A43" s="178"/>
      <c r="B43" s="177" t="s">
        <v>135</v>
      </c>
      <c r="C43" s="177"/>
      <c r="D43" s="177"/>
      <c r="E43" s="177"/>
      <c r="F43" s="179"/>
      <c r="G43" s="179"/>
      <c r="H43" s="179"/>
      <c r="I43" s="175"/>
      <c r="J43" s="179"/>
      <c r="K43" s="179"/>
      <c r="L43" s="179"/>
      <c r="M43" s="180"/>
      <c r="P43" s="5"/>
    </row>
    <row r="44" spans="1:16" ht="12.75" customHeight="1" outlineLevel="1" x14ac:dyDescent="0.2">
      <c r="A44" s="122" t="e">
        <f>#REF!</f>
        <v>#REF!</v>
      </c>
      <c r="B44" s="376" t="e">
        <f>#REF!</f>
        <v>#REF!</v>
      </c>
      <c r="C44" s="377"/>
      <c r="D44" s="377"/>
      <c r="E44" s="378"/>
      <c r="F44" s="53" t="e">
        <f>IF(#REF!="","",#REF!)</f>
        <v>#REF!</v>
      </c>
      <c r="G44" s="57" t="e">
        <f>#REF!</f>
        <v>#REF!</v>
      </c>
      <c r="H44" s="55" t="e">
        <f>IF(#REF!="","",#REF!)</f>
        <v>#REF!</v>
      </c>
      <c r="I44" s="28"/>
      <c r="J44" s="58" t="str">
        <f>IF($K$13="Não Atende",0,IF(I44="","",IF(H44="",VLOOKUP(I44,Parâmetros!$B$3:$C$6,2,0),VLOOKUP(I44,Parâmetros!$B$3:$C$6,2,0)*VLOOKUP(H44,Parâmetros!$E$3:$G$5,2,0))))</f>
        <v/>
      </c>
      <c r="K44" s="59">
        <f>IF(J44="",0,((G44*J44)*$F$30)*0.9*100)</f>
        <v>0</v>
      </c>
      <c r="L44" s="3"/>
      <c r="M44" s="29"/>
    </row>
    <row r="45" spans="1:16" ht="18" x14ac:dyDescent="0.2">
      <c r="A45" s="75" t="e">
        <f>#REF!</f>
        <v>#REF!</v>
      </c>
      <c r="B45" s="181" t="e">
        <f>#REF!</f>
        <v>#REF!</v>
      </c>
      <c r="C45" s="182"/>
      <c r="D45" s="182"/>
      <c r="E45" s="183"/>
      <c r="F45" s="50" t="e">
        <f>IF(#REF!="","",#REF!)</f>
        <v>#REF!</v>
      </c>
      <c r="G45" s="50" t="e">
        <f>IF(#REF!="","",#REF!)</f>
        <v>#REF!</v>
      </c>
      <c r="H45" s="76" t="e">
        <f>IF(#REF!="","",#REF!)</f>
        <v>#REF!</v>
      </c>
      <c r="I45" s="48"/>
      <c r="J45" s="79"/>
      <c r="K45" s="52">
        <f>SUM(K46:K51)-K51</f>
        <v>0</v>
      </c>
      <c r="L45" s="77"/>
      <c r="M45" s="61"/>
    </row>
    <row r="46" spans="1:16" ht="13.5" customHeight="1" outlineLevel="1" x14ac:dyDescent="0.2">
      <c r="A46" s="193" t="e">
        <f>#REF!</f>
        <v>#REF!</v>
      </c>
      <c r="B46" s="332" t="e">
        <f>#REF!</f>
        <v>#REF!</v>
      </c>
      <c r="C46" s="333"/>
      <c r="D46" s="333"/>
      <c r="E46" s="334"/>
      <c r="F46" s="78" t="e">
        <f>IF(#REF!="","",#REF!)</f>
        <v>#REF!</v>
      </c>
      <c r="G46" s="194" t="e">
        <f>#REF!</f>
        <v>#REF!</v>
      </c>
      <c r="H46" s="195" t="e">
        <f>IF(#REF!="","",#REF!)</f>
        <v>#REF!</v>
      </c>
      <c r="I46" s="28"/>
      <c r="J46" s="196" t="str">
        <f>IF($K$13="Não Atende",0,IF(I46="","",IF(H46="",VLOOKUP(I46,Parâmetros!$B$3:$C$6,2,0),VLOOKUP(I46,Parâmetros!$B$3:$C$6,2,0)*VLOOKUP(H46,Parâmetros!$E$3:$G$5,2,0))))</f>
        <v/>
      </c>
      <c r="K46" s="197">
        <f>IF(J46="",0,((G46*J46)*$F$45)*0.9*100)</f>
        <v>0</v>
      </c>
      <c r="L46" s="198"/>
      <c r="M46" s="188"/>
    </row>
    <row r="47" spans="1:16" ht="13.5" customHeight="1" outlineLevel="1" x14ac:dyDescent="0.2">
      <c r="A47" s="193" t="e">
        <f>#REF!</f>
        <v>#REF!</v>
      </c>
      <c r="B47" s="332" t="e">
        <f>#REF!</f>
        <v>#REF!</v>
      </c>
      <c r="C47" s="333"/>
      <c r="D47" s="333"/>
      <c r="E47" s="334"/>
      <c r="F47" s="78" t="e">
        <f>IF(#REF!="","",#REF!)</f>
        <v>#REF!</v>
      </c>
      <c r="G47" s="194" t="e">
        <f>#REF!</f>
        <v>#REF!</v>
      </c>
      <c r="H47" s="195" t="e">
        <f>IF(#REF!="","",#REF!)</f>
        <v>#REF!</v>
      </c>
      <c r="I47" s="28"/>
      <c r="J47" s="196" t="str">
        <f>IF($K$13="Não Atende",0,IF(I47="","",IF(H47="",VLOOKUP(I47,Parâmetros!$B$3:$C$6,2,0),VLOOKUP(I47,Parâmetros!$B$3:$C$6,2,0)*VLOOKUP(H47,Parâmetros!$E$3:$G$5,2,0))))</f>
        <v/>
      </c>
      <c r="K47" s="197">
        <f>IF(J47="",0,((G47*J47)*$F$45)*0.9*100)</f>
        <v>0</v>
      </c>
      <c r="L47" s="198"/>
      <c r="M47" s="188"/>
    </row>
    <row r="48" spans="1:16" ht="13.5" customHeight="1" outlineLevel="1" x14ac:dyDescent="0.2">
      <c r="A48" s="193" t="e">
        <f>#REF!</f>
        <v>#REF!</v>
      </c>
      <c r="B48" s="332" t="e">
        <f>#REF!</f>
        <v>#REF!</v>
      </c>
      <c r="C48" s="333"/>
      <c r="D48" s="333"/>
      <c r="E48" s="334"/>
      <c r="F48" s="78" t="e">
        <f>IF(#REF!="","",#REF!)</f>
        <v>#REF!</v>
      </c>
      <c r="G48" s="194" t="e">
        <f>#REF!</f>
        <v>#REF!</v>
      </c>
      <c r="H48" s="195" t="e">
        <f>IF(#REF!="","",#REF!)</f>
        <v>#REF!</v>
      </c>
      <c r="I48" s="28"/>
      <c r="J48" s="196" t="str">
        <f>IF($K$13="Não Atende",0,IF(I48="","",IF(H48="",VLOOKUP(I48,Parâmetros!$B$3:$C$6,2,0),VLOOKUP(I48,Parâmetros!$B$3:$C$6,2,0)*VLOOKUP(H48,Parâmetros!$E$3:$G$5,2,0))))</f>
        <v/>
      </c>
      <c r="K48" s="197">
        <f>IF(J48="",0,((G48*J48)*$F$45)*0.9*100)</f>
        <v>0</v>
      </c>
      <c r="L48" s="198"/>
      <c r="M48" s="188"/>
    </row>
    <row r="49" spans="1:16" ht="13.5" customHeight="1" outlineLevel="1" x14ac:dyDescent="0.2">
      <c r="A49" s="193" t="e">
        <f>#REF!</f>
        <v>#REF!</v>
      </c>
      <c r="B49" s="332" t="e">
        <f>#REF!</f>
        <v>#REF!</v>
      </c>
      <c r="C49" s="333"/>
      <c r="D49" s="333"/>
      <c r="E49" s="334"/>
      <c r="F49" s="78" t="e">
        <f>IF(#REF!="","",#REF!)</f>
        <v>#REF!</v>
      </c>
      <c r="G49" s="194" t="e">
        <f>#REF!</f>
        <v>#REF!</v>
      </c>
      <c r="H49" s="195" t="e">
        <f>IF(#REF!="","",#REF!)</f>
        <v>#REF!</v>
      </c>
      <c r="I49" s="28"/>
      <c r="J49" s="196" t="str">
        <f>IF($K$13="Não Atende",0,IF(I49="","",IF(H49="",VLOOKUP(I49,Parâmetros!$B$3:$C$6,2,0),VLOOKUP(I49,Parâmetros!$B$3:$C$6,2,0)*VLOOKUP(H49,Parâmetros!$E$3:$G$5,2,0))))</f>
        <v/>
      </c>
      <c r="K49" s="197">
        <f>IF(J49="",0,((G49*J49)*$F$45)*0.9*100)</f>
        <v>0</v>
      </c>
      <c r="L49" s="198"/>
      <c r="M49" s="188"/>
    </row>
    <row r="50" spans="1:16" ht="13.5" customHeight="1" outlineLevel="1" x14ac:dyDescent="0.2">
      <c r="A50" s="193" t="e">
        <f>#REF!</f>
        <v>#REF!</v>
      </c>
      <c r="B50" s="332" t="e">
        <f>#REF!</f>
        <v>#REF!</v>
      </c>
      <c r="C50" s="333"/>
      <c r="D50" s="333"/>
      <c r="E50" s="334"/>
      <c r="F50" s="78" t="e">
        <f>IF(#REF!="","",#REF!)</f>
        <v>#REF!</v>
      </c>
      <c r="G50" s="194" t="e">
        <f>#REF!</f>
        <v>#REF!</v>
      </c>
      <c r="H50" s="195" t="e">
        <f>IF(#REF!="","",#REF!)</f>
        <v>#REF!</v>
      </c>
      <c r="I50" s="28"/>
      <c r="J50" s="196" t="str">
        <f>IF($K$13="Não Atende",0,IF(I50="","",IF(H50="",VLOOKUP(I50,Parâmetros!$B$3:$C$6,2,0),VLOOKUP(I50,Parâmetros!$B$3:$C$6,2,0)*VLOOKUP(H50,Parâmetros!$E$3:$G$5,2,0))))</f>
        <v/>
      </c>
      <c r="K50" s="197">
        <f>IF(J50="",0,((G50*J50)*$F$45)*0.9*100)</f>
        <v>0</v>
      </c>
      <c r="L50" s="198"/>
      <c r="M50" s="188"/>
    </row>
    <row r="51" spans="1:16" ht="18.75" customHeight="1" x14ac:dyDescent="0.2">
      <c r="A51" s="199" t="e">
        <f>#REF!</f>
        <v>#REF!</v>
      </c>
      <c r="B51" s="181" t="e">
        <f>#REF!</f>
        <v>#REF!</v>
      </c>
      <c r="C51" s="182"/>
      <c r="D51" s="182"/>
      <c r="E51" s="183"/>
      <c r="F51" s="200" t="e">
        <f>IF(#REF!="","",#REF!)</f>
        <v>#REF!</v>
      </c>
      <c r="G51" s="50" t="e">
        <f>IF(#REF!="","",#REF!)</f>
        <v>#REF!</v>
      </c>
      <c r="H51" s="48" t="e">
        <f>IF(#REF!="","",#REF!)</f>
        <v>#REF!</v>
      </c>
      <c r="I51" s="48"/>
      <c r="J51" s="51"/>
      <c r="K51" s="52">
        <f>SUM(K52:K53)</f>
        <v>0</v>
      </c>
      <c r="L51" s="184"/>
      <c r="M51" s="185"/>
    </row>
    <row r="52" spans="1:16" ht="13.5" customHeight="1" outlineLevel="1" x14ac:dyDescent="0.2">
      <c r="A52" s="122" t="e">
        <f>#REF!</f>
        <v>#REF!</v>
      </c>
      <c r="B52" s="382" t="e">
        <f>#REF!</f>
        <v>#REF!</v>
      </c>
      <c r="C52" s="383"/>
      <c r="D52" s="383"/>
      <c r="E52" s="384"/>
      <c r="F52" s="53" t="e">
        <f>IF(#REF!="","",#REF!)</f>
        <v>#REF!</v>
      </c>
      <c r="G52" s="57" t="e">
        <f>#REF!</f>
        <v>#REF!</v>
      </c>
      <c r="H52" s="55" t="e">
        <f>IF(#REF!="","",#REF!)</f>
        <v>#REF!</v>
      </c>
      <c r="I52" s="28"/>
      <c r="J52" s="58" t="str">
        <f>IF($K$13="Não Atende",0,IF(I52="","",IF(H52="",VLOOKUP(I52,Parâmetros!$B$3:$C$6,2,0),VLOOKUP(I52,Parâmetros!$B$3:$C$6,2,0)*VLOOKUP(H52,Parâmetros!$E$3:$G$5,2,0))))</f>
        <v/>
      </c>
      <c r="K52" s="59">
        <f t="shared" ref="K52" si="5">IF(J52="",0,((G52*J52)*$F$51)*0.9*100)</f>
        <v>0</v>
      </c>
      <c r="L52" s="3"/>
      <c r="M52" s="29"/>
    </row>
    <row r="53" spans="1:16" ht="12.75" customHeight="1" outlineLevel="1" x14ac:dyDescent="0.2">
      <c r="D53" s="6"/>
      <c r="E53" s="6"/>
      <c r="H53" s="7"/>
    </row>
    <row r="54" spans="1:16" outlineLevel="1" x14ac:dyDescent="0.2"/>
    <row r="55" spans="1:16" ht="18" outlineLevel="1" x14ac:dyDescent="0.25">
      <c r="A55" s="321" t="s">
        <v>104</v>
      </c>
      <c r="B55" s="321"/>
      <c r="C55" s="321"/>
      <c r="D55" s="321"/>
      <c r="E55" s="321"/>
      <c r="F55" s="321"/>
      <c r="G55" s="321"/>
      <c r="H55" s="321"/>
      <c r="I55" s="321"/>
      <c r="J55" s="321"/>
      <c r="K55" s="321"/>
      <c r="L55" s="321"/>
      <c r="M55" s="321"/>
      <c r="N55" s="321"/>
      <c r="O55" s="104"/>
      <c r="P55" s="104"/>
    </row>
    <row r="56" spans="1:16" outlineLevel="1" x14ac:dyDescent="0.2"/>
    <row r="57" spans="1:16" ht="25.5" outlineLevel="1" x14ac:dyDescent="0.2">
      <c r="A57" s="166" t="s">
        <v>2</v>
      </c>
      <c r="B57" s="348" t="s">
        <v>1</v>
      </c>
      <c r="C57" s="348"/>
      <c r="D57" s="348"/>
      <c r="E57" s="348"/>
      <c r="F57" s="90" t="s">
        <v>13</v>
      </c>
      <c r="G57" s="70" t="s">
        <v>14</v>
      </c>
      <c r="H57" s="71" t="s">
        <v>40</v>
      </c>
      <c r="I57" s="71" t="s">
        <v>7</v>
      </c>
      <c r="J57" s="72" t="s">
        <v>0</v>
      </c>
      <c r="K57" s="73" t="s">
        <v>9</v>
      </c>
      <c r="L57" s="68" t="s">
        <v>57</v>
      </c>
      <c r="M57" s="74" t="s">
        <v>58</v>
      </c>
    </row>
    <row r="58" spans="1:16" ht="18.75" thickBot="1" x14ac:dyDescent="0.25">
      <c r="A58" s="75">
        <v>6</v>
      </c>
      <c r="B58" s="356" t="s">
        <v>140</v>
      </c>
      <c r="C58" s="356"/>
      <c r="D58" s="356"/>
      <c r="E58" s="356"/>
      <c r="F58" s="50" t="e">
        <f>IF(#REF!="","",#REF!)</f>
        <v>#REF!</v>
      </c>
      <c r="G58" s="50" t="e">
        <f>IF(#REF!="","",#REF!)</f>
        <v>#REF!</v>
      </c>
      <c r="H58" s="76"/>
      <c r="I58" s="107" t="s">
        <v>4</v>
      </c>
      <c r="J58" s="108">
        <f>IF($K$13="Não Atende",0,IF(I58="","",IF(H58="",VLOOKUP(I58,Parâmetros!$B$3:$C$6,2,0),VLOOKUP(I58,Parâmetros!$B$3:$C$6,2,0)*VLOOKUP(H58,Parâmetros!$E$3:$G$5,2,0))))</f>
        <v>2</v>
      </c>
      <c r="K58" s="52">
        <f>IF(AND(E60="Sim",OR($K$13="",$K$13="Atende")),IF(#REF!="",0,#REF!*VLOOKUP(#REF!,Parâmetros!$U$3:$V$12,2,0)),0)</f>
        <v>0</v>
      </c>
      <c r="L58" s="123"/>
      <c r="M58" s="124"/>
    </row>
    <row r="59" spans="1:16" outlineLevel="1" x14ac:dyDescent="0.2"/>
    <row r="60" spans="1:16" outlineLevel="1" x14ac:dyDescent="0.2">
      <c r="A60" s="5"/>
      <c r="B60" s="349" t="s">
        <v>102</v>
      </c>
      <c r="C60" s="349"/>
      <c r="D60" s="350"/>
      <c r="E60" s="129"/>
      <c r="F60"/>
      <c r="G60" s="346"/>
      <c r="H60" s="346"/>
      <c r="I60" s="346"/>
      <c r="J60" s="346"/>
      <c r="L60"/>
    </row>
    <row r="61" spans="1:16" ht="27" customHeight="1" outlineLevel="1" x14ac:dyDescent="0.2">
      <c r="A61" s="5"/>
      <c r="B61" s="161"/>
      <c r="C61" s="161"/>
      <c r="D61" s="102"/>
      <c r="E61" s="109"/>
      <c r="F61" s="80"/>
      <c r="G61" s="167"/>
      <c r="H61" s="167"/>
      <c r="I61" s="167"/>
      <c r="J61" s="167"/>
      <c r="K61" s="26"/>
      <c r="L61"/>
    </row>
    <row r="62" spans="1:16" outlineLevel="1" x14ac:dyDescent="0.2">
      <c r="A62" s="5"/>
      <c r="B62" s="349" t="s">
        <v>129</v>
      </c>
      <c r="C62" s="349"/>
      <c r="D62" s="349"/>
      <c r="E62" s="335"/>
      <c r="F62" s="351"/>
      <c r="G62" s="351"/>
      <c r="H62" s="351"/>
      <c r="I62" s="351"/>
      <c r="J62" s="352"/>
      <c r="L62"/>
    </row>
    <row r="63" spans="1:16" ht="12.75" customHeight="1" outlineLevel="1" x14ac:dyDescent="0.2">
      <c r="A63" s="5"/>
      <c r="B63" s="103"/>
      <c r="C63" s="84"/>
      <c r="D63" s="85"/>
      <c r="E63" s="353"/>
      <c r="F63" s="354"/>
      <c r="G63" s="354"/>
      <c r="H63" s="354"/>
      <c r="I63" s="354"/>
      <c r="J63" s="355"/>
      <c r="L63"/>
    </row>
    <row r="64" spans="1:16" outlineLevel="1" x14ac:dyDescent="0.2">
      <c r="A64" s="5"/>
      <c r="B64" s="5"/>
      <c r="C64" s="84"/>
      <c r="D64" s="85"/>
      <c r="E64" s="105"/>
      <c r="F64" s="105"/>
      <c r="G64" s="105"/>
      <c r="H64" s="105"/>
      <c r="I64" s="105"/>
      <c r="J64" s="105"/>
      <c r="L64"/>
    </row>
    <row r="65" spans="1:13" ht="25.5" outlineLevel="1" x14ac:dyDescent="0.2">
      <c r="A65" s="166" t="s">
        <v>2</v>
      </c>
      <c r="B65" s="348" t="s">
        <v>1</v>
      </c>
      <c r="C65" s="348"/>
      <c r="D65" s="348"/>
      <c r="E65" s="348"/>
      <c r="F65" s="90" t="s">
        <v>13</v>
      </c>
      <c r="G65" s="70" t="s">
        <v>14</v>
      </c>
      <c r="H65" s="71" t="s">
        <v>40</v>
      </c>
      <c r="I65" s="71" t="s">
        <v>7</v>
      </c>
      <c r="J65" s="72" t="s">
        <v>0</v>
      </c>
      <c r="K65" s="73" t="s">
        <v>9</v>
      </c>
      <c r="L65" s="68" t="s">
        <v>57</v>
      </c>
      <c r="M65" s="74" t="s">
        <v>58</v>
      </c>
    </row>
    <row r="66" spans="1:13" ht="18.75" thickBot="1" x14ac:dyDescent="0.25">
      <c r="A66" s="75">
        <v>7</v>
      </c>
      <c r="B66" s="356" t="s">
        <v>136</v>
      </c>
      <c r="C66" s="356"/>
      <c r="D66" s="356"/>
      <c r="E66" s="356"/>
      <c r="F66" s="50" t="e">
        <f>IF(#REF!="","",#REF!)</f>
        <v>#REF!</v>
      </c>
      <c r="G66" s="50" t="e">
        <f>IF(#REF!="","",#REF!)</f>
        <v>#REF!</v>
      </c>
      <c r="H66" s="76"/>
      <c r="I66" s="107" t="s">
        <v>4</v>
      </c>
      <c r="J66" s="108">
        <f>IF($K$13="Não Atende",0,IF(I66="","",IF(H66="",VLOOKUP(I66,Parâmetros!$B$3:$C$6,2,0),VLOOKUP(I66,Parâmetros!$B$3:$C$6,2,0)*VLOOKUP(H66,Parâmetros!$E$3:$G$5,2,0))))</f>
        <v>2</v>
      </c>
      <c r="K66" s="52">
        <f>IF(AND(E68="Sim",OR($K$13="",$K$13="Atende")),IF(#REF!="",0,#REF!*VLOOKUP(#REF!,Parâmetros!$U$3:$V$12,2,0)),0)</f>
        <v>0</v>
      </c>
      <c r="L66" s="123"/>
      <c r="M66" s="124"/>
    </row>
    <row r="67" spans="1:13" ht="27" customHeight="1" outlineLevel="1" x14ac:dyDescent="0.2">
      <c r="A67" s="5"/>
      <c r="B67" s="5"/>
      <c r="C67" s="84"/>
      <c r="D67" s="85"/>
      <c r="E67" s="105"/>
      <c r="F67" s="105"/>
      <c r="G67" s="105"/>
      <c r="H67" s="105"/>
      <c r="I67" s="105"/>
      <c r="J67" s="105"/>
      <c r="L67"/>
    </row>
    <row r="68" spans="1:13" ht="24" customHeight="1" outlineLevel="1" x14ac:dyDescent="0.2">
      <c r="A68" s="346" t="s">
        <v>67</v>
      </c>
      <c r="B68" s="346"/>
      <c r="C68" s="346"/>
      <c r="D68" s="346"/>
      <c r="E68" s="128"/>
      <c r="F68"/>
      <c r="G68"/>
      <c r="H68" s="5"/>
      <c r="I68" s="5"/>
      <c r="K68"/>
      <c r="L68"/>
    </row>
    <row r="69" spans="1:13" ht="27" customHeight="1" outlineLevel="1" x14ac:dyDescent="0.2">
      <c r="A69" s="5"/>
      <c r="B69" s="5"/>
      <c r="F69"/>
      <c r="G69"/>
      <c r="H69" s="5"/>
      <c r="I69" s="5"/>
      <c r="K69"/>
      <c r="L69"/>
    </row>
    <row r="70" spans="1:13" outlineLevel="1" x14ac:dyDescent="0.2">
      <c r="A70" s="5"/>
      <c r="B70" s="346" t="s">
        <v>68</v>
      </c>
      <c r="C70" s="346"/>
      <c r="D70" s="347"/>
      <c r="E70" s="129"/>
      <c r="F70" s="80"/>
      <c r="G70" s="103"/>
      <c r="H70" s="103"/>
      <c r="I70" s="346" t="s">
        <v>69</v>
      </c>
      <c r="J70" s="346"/>
      <c r="K70" s="335"/>
      <c r="L70" s="336"/>
      <c r="M70" s="337"/>
    </row>
    <row r="71" spans="1:13" outlineLevel="1" x14ac:dyDescent="0.2">
      <c r="A71" s="5"/>
      <c r="B71" s="110"/>
      <c r="C71" s="111"/>
      <c r="D71" s="88"/>
      <c r="E71" s="130"/>
      <c r="F71" s="80"/>
      <c r="G71" s="80"/>
      <c r="H71" s="103"/>
      <c r="I71" s="103"/>
      <c r="J71" s="80"/>
      <c r="K71" s="338"/>
      <c r="L71" s="339"/>
      <c r="M71" s="340"/>
    </row>
    <row r="72" spans="1:13" outlineLevel="1" x14ac:dyDescent="0.2">
      <c r="A72" s="5"/>
      <c r="B72" s="110"/>
      <c r="C72" s="111"/>
      <c r="D72" s="88"/>
      <c r="E72" s="130"/>
      <c r="F72" s="80"/>
      <c r="G72" s="80"/>
      <c r="H72" s="103"/>
      <c r="I72" s="103"/>
      <c r="J72" s="80"/>
      <c r="K72" s="341"/>
      <c r="L72" s="342"/>
      <c r="M72" s="343"/>
    </row>
    <row r="73" spans="1:13" outlineLevel="1" x14ac:dyDescent="0.2">
      <c r="A73" s="5"/>
      <c r="B73" s="110"/>
      <c r="C73" s="111"/>
      <c r="D73" s="88"/>
      <c r="E73" s="130"/>
      <c r="F73" s="80"/>
      <c r="G73" s="80"/>
      <c r="H73" s="103"/>
      <c r="I73" s="103"/>
      <c r="J73" s="80"/>
      <c r="K73"/>
      <c r="L73"/>
    </row>
    <row r="74" spans="1:13" ht="29.25" customHeight="1" outlineLevel="1" x14ac:dyDescent="0.2">
      <c r="A74" s="5"/>
      <c r="B74" s="346" t="s">
        <v>70</v>
      </c>
      <c r="C74" s="346"/>
      <c r="D74" s="347"/>
      <c r="E74" s="129"/>
      <c r="F74" s="80"/>
      <c r="G74" s="320" t="s">
        <v>87</v>
      </c>
      <c r="H74" s="320"/>
      <c r="I74" s="320"/>
      <c r="J74" s="320"/>
      <c r="K74" s="128"/>
      <c r="L74"/>
    </row>
    <row r="75" spans="1:13" outlineLevel="1" x14ac:dyDescent="0.2">
      <c r="A75" s="5"/>
      <c r="B75" s="110"/>
      <c r="C75" s="111"/>
      <c r="D75" s="88"/>
      <c r="E75" s="130"/>
      <c r="F75" s="80"/>
      <c r="G75" s="80"/>
      <c r="H75" s="103"/>
      <c r="I75" s="103"/>
      <c r="J75" s="80"/>
      <c r="K75"/>
      <c r="L75"/>
    </row>
    <row r="76" spans="1:13" ht="12.75" customHeight="1" outlineLevel="1" x14ac:dyDescent="0.2">
      <c r="A76" s="5"/>
      <c r="B76" s="320" t="s">
        <v>71</v>
      </c>
      <c r="C76" s="320"/>
      <c r="D76" s="385"/>
      <c r="E76" s="129"/>
      <c r="F76" s="80"/>
      <c r="G76" s="320"/>
      <c r="H76" s="320"/>
      <c r="I76" s="320"/>
      <c r="J76" s="320"/>
      <c r="L76"/>
    </row>
    <row r="77" spans="1:13" ht="12.75" customHeight="1" outlineLevel="1" x14ac:dyDescent="0.2">
      <c r="A77" s="5"/>
      <c r="B77" s="164"/>
      <c r="C77" s="164"/>
      <c r="D77" s="164"/>
      <c r="E77" s="109"/>
      <c r="F77" s="80"/>
      <c r="G77" s="164"/>
      <c r="H77" s="164"/>
      <c r="I77" s="164"/>
      <c r="J77" s="164"/>
      <c r="K77" s="26"/>
      <c r="L77"/>
    </row>
    <row r="78" spans="1:13" ht="25.5" outlineLevel="1" x14ac:dyDescent="0.2">
      <c r="A78" s="166" t="s">
        <v>2</v>
      </c>
      <c r="B78" s="348" t="s">
        <v>1</v>
      </c>
      <c r="C78" s="348"/>
      <c r="D78" s="348"/>
      <c r="E78" s="348"/>
      <c r="F78" s="90" t="s">
        <v>13</v>
      </c>
      <c r="G78" s="70" t="s">
        <v>14</v>
      </c>
      <c r="H78" s="71" t="s">
        <v>40</v>
      </c>
      <c r="I78" s="71" t="s">
        <v>7</v>
      </c>
      <c r="J78" s="72" t="s">
        <v>0</v>
      </c>
      <c r="K78" s="73" t="s">
        <v>9</v>
      </c>
      <c r="L78" s="68" t="s">
        <v>57</v>
      </c>
      <c r="M78" s="74" t="s">
        <v>58</v>
      </c>
    </row>
    <row r="79" spans="1:13" ht="18.75" thickBot="1" x14ac:dyDescent="0.25">
      <c r="A79" s="75">
        <v>8</v>
      </c>
      <c r="B79" s="356" t="s">
        <v>139</v>
      </c>
      <c r="C79" s="356"/>
      <c r="D79" s="356"/>
      <c r="E79" s="356"/>
      <c r="F79" s="50" t="e">
        <f>IF(#REF!="","",#REF!)</f>
        <v>#REF!</v>
      </c>
      <c r="G79" s="50" t="e">
        <f>IF(#REF!="","",#REF!)</f>
        <v>#REF!</v>
      </c>
      <c r="H79" s="76"/>
      <c r="I79" s="107" t="s">
        <v>4</v>
      </c>
      <c r="J79" s="108">
        <f>IF($K$13="Não Atende",0,IF(I79="","",IF(H79="",VLOOKUP(I79,Parâmetros!$B$3:$C$6,2,0),VLOOKUP(I79,Parâmetros!$B$3:$C$6,2,0)*VLOOKUP(H79,Parâmetros!$E$3:$G$5,2,0))))</f>
        <v>2</v>
      </c>
      <c r="K79" s="52">
        <f>IF(AND(OR(E81="Sim",E100="Sim"),OR($K$13="",$K$13="Atende")),IF(#REF!="",0,#REF!*VLOOKUP(#REF!,Parâmetros!$U$3:$V$12,2,0)),0)</f>
        <v>0</v>
      </c>
      <c r="L79" s="123"/>
      <c r="M79" s="124"/>
    </row>
    <row r="80" spans="1:13" outlineLevel="1" x14ac:dyDescent="0.2">
      <c r="A80" s="81"/>
      <c r="E80" s="5"/>
      <c r="G80"/>
      <c r="J80" s="5"/>
    </row>
    <row r="81" spans="1:11" ht="25.5" customHeight="1" outlineLevel="1" x14ac:dyDescent="0.2">
      <c r="A81" s="320" t="s">
        <v>83</v>
      </c>
      <c r="B81" s="320"/>
      <c r="C81" s="320"/>
      <c r="D81" s="320"/>
      <c r="E81" s="128"/>
      <c r="G81" s="320" t="s">
        <v>222</v>
      </c>
      <c r="H81" s="320"/>
      <c r="I81" s="320"/>
      <c r="J81" s="320"/>
      <c r="K81" s="280"/>
    </row>
    <row r="82" spans="1:11" ht="12.75" customHeight="1" outlineLevel="1" x14ac:dyDescent="0.2">
      <c r="A82" s="81"/>
      <c r="E82" s="5"/>
      <c r="G82"/>
      <c r="J82" s="5"/>
    </row>
    <row r="83" spans="1:11" ht="12.75" customHeight="1" outlineLevel="1" x14ac:dyDescent="0.2">
      <c r="A83" s="99"/>
      <c r="B83" s="112" t="s">
        <v>84</v>
      </c>
      <c r="C83" s="99"/>
      <c r="D83" s="99"/>
      <c r="E83" s="99"/>
      <c r="G83"/>
      <c r="J83" s="5"/>
    </row>
    <row r="84" spans="1:11" ht="12.75" customHeight="1" outlineLevel="1" x14ac:dyDescent="0.2">
      <c r="A84" s="87"/>
      <c r="B84" s="87"/>
      <c r="C84" s="87"/>
      <c r="D84" s="87"/>
      <c r="E84" s="87"/>
      <c r="G84"/>
      <c r="J84" s="5"/>
    </row>
    <row r="85" spans="1:11" ht="12.75" customHeight="1" outlineLevel="1" x14ac:dyDescent="0.2">
      <c r="A85" s="5"/>
      <c r="B85" s="81"/>
      <c r="C85" s="81"/>
      <c r="D85" s="97"/>
      <c r="E85" s="97"/>
      <c r="F85" s="86" t="s">
        <v>138</v>
      </c>
      <c r="G85" s="97"/>
      <c r="H85" s="97"/>
      <c r="I85" s="97"/>
      <c r="J85" s="5"/>
    </row>
    <row r="86" spans="1:11" ht="25.5" outlineLevel="1" x14ac:dyDescent="0.2">
      <c r="A86" s="5"/>
      <c r="B86" s="387" t="s">
        <v>72</v>
      </c>
      <c r="C86" s="387"/>
      <c r="D86" s="125" t="s">
        <v>100</v>
      </c>
      <c r="E86" s="83" t="s">
        <v>219</v>
      </c>
      <c r="F86" s="83" t="s">
        <v>220</v>
      </c>
      <c r="G86" s="83" t="s">
        <v>221</v>
      </c>
      <c r="H86" s="83" t="s">
        <v>101</v>
      </c>
      <c r="I86" s="227" t="s">
        <v>6</v>
      </c>
    </row>
    <row r="87" spans="1:11" ht="12.75" customHeight="1" outlineLevel="1" x14ac:dyDescent="0.2">
      <c r="A87" s="5"/>
      <c r="B87" s="357" t="s">
        <v>73</v>
      </c>
      <c r="C87" s="357"/>
      <c r="D87" s="126"/>
      <c r="E87" s="113"/>
      <c r="F87" s="113"/>
      <c r="G87" s="82"/>
      <c r="H87" s="82"/>
      <c r="I87" s="120" t="str">
        <f t="shared" ref="I87:I96" si="6">IF(SUM(D87:H87)=0,"",SUM(D87:H87))</f>
        <v/>
      </c>
    </row>
    <row r="88" spans="1:11" ht="12.75" customHeight="1" outlineLevel="1" x14ac:dyDescent="0.2">
      <c r="A88" s="5"/>
      <c r="B88" s="357" t="s">
        <v>74</v>
      </c>
      <c r="C88" s="357"/>
      <c r="D88" s="126"/>
      <c r="E88" s="113"/>
      <c r="F88" s="113"/>
      <c r="G88" s="82"/>
      <c r="H88" s="82"/>
      <c r="I88" s="120" t="str">
        <f t="shared" si="6"/>
        <v/>
      </c>
    </row>
    <row r="89" spans="1:11" ht="12.75" customHeight="1" outlineLevel="1" x14ac:dyDescent="0.2">
      <c r="A89" s="5"/>
      <c r="B89" s="357" t="s">
        <v>75</v>
      </c>
      <c r="C89" s="357"/>
      <c r="D89" s="126"/>
      <c r="E89" s="113"/>
      <c r="F89" s="113"/>
      <c r="G89" s="82"/>
      <c r="H89" s="82"/>
      <c r="I89" s="120" t="str">
        <f t="shared" si="6"/>
        <v/>
      </c>
    </row>
    <row r="90" spans="1:11" outlineLevel="1" x14ac:dyDescent="0.2">
      <c r="A90" s="5"/>
      <c r="B90" s="357" t="s">
        <v>76</v>
      </c>
      <c r="C90" s="357"/>
      <c r="D90" s="126"/>
      <c r="E90" s="113"/>
      <c r="F90" s="113"/>
      <c r="G90" s="82"/>
      <c r="H90" s="82"/>
      <c r="I90" s="120" t="str">
        <f t="shared" si="6"/>
        <v/>
      </c>
    </row>
    <row r="91" spans="1:11" outlineLevel="1" x14ac:dyDescent="0.2">
      <c r="A91" s="5"/>
      <c r="B91" s="357" t="s">
        <v>77</v>
      </c>
      <c r="C91" s="357"/>
      <c r="D91" s="126"/>
      <c r="E91" s="113"/>
      <c r="F91" s="113"/>
      <c r="G91" s="82"/>
      <c r="H91" s="82"/>
      <c r="I91" s="120" t="str">
        <f t="shared" si="6"/>
        <v/>
      </c>
    </row>
    <row r="92" spans="1:11" outlineLevel="1" x14ac:dyDescent="0.2">
      <c r="A92" s="5"/>
      <c r="B92" s="357" t="s">
        <v>78</v>
      </c>
      <c r="C92" s="357"/>
      <c r="D92" s="126"/>
      <c r="E92" s="113"/>
      <c r="F92" s="113"/>
      <c r="G92" s="82"/>
      <c r="H92" s="82"/>
      <c r="I92" s="120" t="str">
        <f t="shared" si="6"/>
        <v/>
      </c>
    </row>
    <row r="93" spans="1:11" outlineLevel="1" x14ac:dyDescent="0.2">
      <c r="A93" s="5"/>
      <c r="B93" s="357" t="s">
        <v>79</v>
      </c>
      <c r="C93" s="357"/>
      <c r="D93" s="126"/>
      <c r="E93" s="113"/>
      <c r="F93" s="113"/>
      <c r="G93" s="82"/>
      <c r="H93" s="82"/>
      <c r="I93" s="120" t="str">
        <f t="shared" si="6"/>
        <v/>
      </c>
    </row>
    <row r="94" spans="1:11" outlineLevel="1" x14ac:dyDescent="0.2">
      <c r="A94" s="5"/>
      <c r="B94" s="357" t="s">
        <v>80</v>
      </c>
      <c r="C94" s="357"/>
      <c r="D94" s="126"/>
      <c r="E94" s="113"/>
      <c r="F94" s="113"/>
      <c r="G94" s="82"/>
      <c r="H94" s="82"/>
      <c r="I94" s="120" t="str">
        <f t="shared" si="6"/>
        <v/>
      </c>
    </row>
    <row r="95" spans="1:11" ht="12.75" customHeight="1" outlineLevel="1" x14ac:dyDescent="0.2">
      <c r="A95" s="5"/>
      <c r="B95" s="357" t="s">
        <v>81</v>
      </c>
      <c r="C95" s="357"/>
      <c r="D95" s="126"/>
      <c r="E95" s="113"/>
      <c r="F95" s="113"/>
      <c r="G95" s="82"/>
      <c r="H95" s="82"/>
      <c r="I95" s="120" t="str">
        <f t="shared" si="6"/>
        <v/>
      </c>
    </row>
    <row r="96" spans="1:11" outlineLevel="1" x14ac:dyDescent="0.2">
      <c r="A96" s="5"/>
      <c r="B96" s="357" t="s">
        <v>82</v>
      </c>
      <c r="C96" s="357"/>
      <c r="D96" s="126"/>
      <c r="E96" s="113"/>
      <c r="F96" s="113"/>
      <c r="G96" s="82"/>
      <c r="H96" s="82"/>
      <c r="I96" s="120" t="str">
        <f t="shared" si="6"/>
        <v/>
      </c>
    </row>
    <row r="97" spans="1:12" outlineLevel="1" x14ac:dyDescent="0.2">
      <c r="A97" s="5"/>
      <c r="B97" s="386" t="s">
        <v>6</v>
      </c>
      <c r="C97" s="386"/>
      <c r="D97" s="127" t="str">
        <f>IF(SUM(D87:D96)=0,"",SUM(D87:D96))</f>
        <v/>
      </c>
      <c r="E97" s="120" t="str">
        <f t="shared" ref="E97:I97" si="7">IF(SUM(E87:E96)=0,"",SUM(E87:E96))</f>
        <v/>
      </c>
      <c r="F97" s="120" t="str">
        <f t="shared" si="7"/>
        <v/>
      </c>
      <c r="G97" s="120" t="str">
        <f t="shared" si="7"/>
        <v/>
      </c>
      <c r="H97" s="120" t="str">
        <f t="shared" si="7"/>
        <v/>
      </c>
      <c r="I97" s="120" t="str">
        <f t="shared" si="7"/>
        <v/>
      </c>
      <c r="J97" s="5"/>
    </row>
    <row r="98" spans="1:12" outlineLevel="1" x14ac:dyDescent="0.2">
      <c r="A98" s="5"/>
      <c r="C98" s="81"/>
      <c r="F98"/>
      <c r="H98" s="5"/>
      <c r="K98"/>
    </row>
    <row r="99" spans="1:12" outlineLevel="1" x14ac:dyDescent="0.2">
      <c r="H99" s="5"/>
      <c r="I99" s="5"/>
      <c r="K99"/>
      <c r="L99"/>
    </row>
    <row r="100" spans="1:12" ht="25.5" customHeight="1" outlineLevel="1" x14ac:dyDescent="0.2">
      <c r="A100" s="346" t="s">
        <v>85</v>
      </c>
      <c r="B100" s="346"/>
      <c r="C100" s="346"/>
      <c r="D100" s="347"/>
      <c r="E100" s="128"/>
    </row>
    <row r="101" spans="1:12" ht="12.75" customHeight="1" outlineLevel="1" x14ac:dyDescent="0.2">
      <c r="B101" s="81"/>
    </row>
    <row r="102" spans="1:12" ht="12.75" customHeight="1" outlineLevel="1" x14ac:dyDescent="0.2">
      <c r="A102" s="5"/>
      <c r="B102" s="112" t="s">
        <v>86</v>
      </c>
      <c r="C102" s="98"/>
      <c r="D102" s="98"/>
      <c r="E102" s="98"/>
      <c r="F102" s="98"/>
      <c r="H102" s="5"/>
      <c r="K102"/>
    </row>
    <row r="103" spans="1:12" ht="12.75" customHeight="1" outlineLevel="1" x14ac:dyDescent="0.2">
      <c r="B103" s="81"/>
    </row>
    <row r="104" spans="1:12" ht="12.75" customHeight="1" outlineLevel="1" x14ac:dyDescent="0.2">
      <c r="A104" s="5"/>
      <c r="C104" s="81"/>
      <c r="D104" s="97"/>
      <c r="E104" s="97"/>
      <c r="F104" s="86" t="s">
        <v>138</v>
      </c>
      <c r="G104" s="97"/>
      <c r="H104" s="97"/>
      <c r="I104" s="97"/>
      <c r="J104" s="5"/>
    </row>
    <row r="105" spans="1:12" ht="25.5" outlineLevel="1" x14ac:dyDescent="0.2">
      <c r="A105" s="5"/>
      <c r="B105" s="387" t="s">
        <v>72</v>
      </c>
      <c r="C105" s="387"/>
      <c r="D105" s="83" t="s">
        <v>100</v>
      </c>
      <c r="E105" s="83" t="s">
        <v>219</v>
      </c>
      <c r="F105" s="83" t="s">
        <v>220</v>
      </c>
      <c r="G105" s="83" t="s">
        <v>221</v>
      </c>
      <c r="H105" s="83" t="s">
        <v>101</v>
      </c>
      <c r="I105" s="227" t="s">
        <v>6</v>
      </c>
    </row>
    <row r="106" spans="1:12" ht="12.75" customHeight="1" outlineLevel="1" x14ac:dyDescent="0.2">
      <c r="A106" s="5"/>
      <c r="B106" s="357" t="s">
        <v>73</v>
      </c>
      <c r="C106" s="357"/>
      <c r="D106" s="113"/>
      <c r="E106" s="113"/>
      <c r="F106" s="113"/>
      <c r="G106" s="82"/>
      <c r="H106" s="82"/>
      <c r="I106" s="120" t="str">
        <f t="shared" ref="I106:I115" si="8">IF(SUM(D106:H106)=0,"",SUM(D106:H106))</f>
        <v/>
      </c>
    </row>
    <row r="107" spans="1:12" ht="12.75" customHeight="1" outlineLevel="1" x14ac:dyDescent="0.2">
      <c r="A107" s="5"/>
      <c r="B107" s="357" t="s">
        <v>74</v>
      </c>
      <c r="C107" s="357"/>
      <c r="D107" s="113"/>
      <c r="E107" s="113"/>
      <c r="F107" s="113"/>
      <c r="G107" s="82"/>
      <c r="H107" s="82"/>
      <c r="I107" s="120" t="str">
        <f t="shared" si="8"/>
        <v/>
      </c>
    </row>
    <row r="108" spans="1:12" ht="12.75" customHeight="1" outlineLevel="1" x14ac:dyDescent="0.2">
      <c r="A108" s="5"/>
      <c r="B108" s="357" t="s">
        <v>75</v>
      </c>
      <c r="C108" s="357"/>
      <c r="D108" s="113"/>
      <c r="E108" s="113"/>
      <c r="F108" s="113"/>
      <c r="G108" s="82"/>
      <c r="H108" s="82"/>
      <c r="I108" s="120" t="str">
        <f t="shared" si="8"/>
        <v/>
      </c>
    </row>
    <row r="109" spans="1:12" outlineLevel="1" x14ac:dyDescent="0.2">
      <c r="A109" s="5"/>
      <c r="B109" s="357" t="s">
        <v>76</v>
      </c>
      <c r="C109" s="357"/>
      <c r="D109" s="113"/>
      <c r="E109" s="113"/>
      <c r="F109" s="113"/>
      <c r="G109" s="82"/>
      <c r="H109" s="82"/>
      <c r="I109" s="120" t="str">
        <f t="shared" si="8"/>
        <v/>
      </c>
    </row>
    <row r="110" spans="1:12" outlineLevel="1" x14ac:dyDescent="0.2">
      <c r="A110" s="5"/>
      <c r="B110" s="357" t="s">
        <v>77</v>
      </c>
      <c r="C110" s="357"/>
      <c r="D110" s="113"/>
      <c r="E110" s="113"/>
      <c r="F110" s="113"/>
      <c r="G110" s="82"/>
      <c r="H110" s="82"/>
      <c r="I110" s="120" t="str">
        <f t="shared" si="8"/>
        <v/>
      </c>
    </row>
    <row r="111" spans="1:12" outlineLevel="1" x14ac:dyDescent="0.2">
      <c r="A111" s="5"/>
      <c r="B111" s="357" t="s">
        <v>78</v>
      </c>
      <c r="C111" s="357"/>
      <c r="D111" s="113"/>
      <c r="E111" s="113"/>
      <c r="F111" s="113"/>
      <c r="G111" s="82"/>
      <c r="H111" s="82"/>
      <c r="I111" s="120" t="str">
        <f t="shared" si="8"/>
        <v/>
      </c>
    </row>
    <row r="112" spans="1:12" outlineLevel="1" x14ac:dyDescent="0.2">
      <c r="A112" s="5"/>
      <c r="B112" s="357" t="s">
        <v>79</v>
      </c>
      <c r="C112" s="357"/>
      <c r="D112" s="113"/>
      <c r="E112" s="113"/>
      <c r="F112" s="113"/>
      <c r="G112" s="82"/>
      <c r="H112" s="82"/>
      <c r="I112" s="120" t="str">
        <f t="shared" si="8"/>
        <v/>
      </c>
    </row>
    <row r="113" spans="1:13" outlineLevel="1" x14ac:dyDescent="0.2">
      <c r="A113" s="5"/>
      <c r="B113" s="357" t="s">
        <v>80</v>
      </c>
      <c r="C113" s="357"/>
      <c r="D113" s="113"/>
      <c r="E113" s="113"/>
      <c r="F113" s="113"/>
      <c r="G113" s="82"/>
      <c r="H113" s="82"/>
      <c r="I113" s="120" t="str">
        <f t="shared" si="8"/>
        <v/>
      </c>
    </row>
    <row r="114" spans="1:13" outlineLevel="1" x14ac:dyDescent="0.2">
      <c r="A114" s="5"/>
      <c r="B114" s="357" t="s">
        <v>81</v>
      </c>
      <c r="C114" s="357"/>
      <c r="D114" s="113"/>
      <c r="E114" s="113"/>
      <c r="F114" s="113"/>
      <c r="G114" s="82"/>
      <c r="H114" s="82"/>
      <c r="I114" s="120" t="str">
        <f t="shared" si="8"/>
        <v/>
      </c>
    </row>
    <row r="115" spans="1:13" ht="12.75" customHeight="1" outlineLevel="1" x14ac:dyDescent="0.2">
      <c r="A115" s="5"/>
      <c r="B115" s="357" t="s">
        <v>82</v>
      </c>
      <c r="C115" s="357"/>
      <c r="D115" s="113"/>
      <c r="E115" s="113"/>
      <c r="F115" s="113"/>
      <c r="G115" s="82"/>
      <c r="H115" s="82"/>
      <c r="I115" s="120" t="str">
        <f t="shared" si="8"/>
        <v/>
      </c>
    </row>
    <row r="116" spans="1:13" outlineLevel="1" x14ac:dyDescent="0.2">
      <c r="A116" s="5"/>
      <c r="B116" s="386" t="s">
        <v>6</v>
      </c>
      <c r="C116" s="386"/>
      <c r="D116" s="120" t="str">
        <f>IF(SUM(D106:D115)=0,"",SUM(D106:D115))</f>
        <v/>
      </c>
      <c r="E116" s="120" t="str">
        <f t="shared" ref="E116:I116" si="9">IF(SUM(E106:E115)=0,"",SUM(E106:E115))</f>
        <v/>
      </c>
      <c r="F116" s="120" t="str">
        <f t="shared" si="9"/>
        <v/>
      </c>
      <c r="G116" s="120" t="str">
        <f t="shared" si="9"/>
        <v/>
      </c>
      <c r="H116" s="120" t="str">
        <f t="shared" si="9"/>
        <v/>
      </c>
      <c r="I116" s="120" t="str">
        <f t="shared" si="9"/>
        <v/>
      </c>
      <c r="J116" s="5"/>
    </row>
    <row r="117" spans="1:13" outlineLevel="1" x14ac:dyDescent="0.2">
      <c r="A117" s="5"/>
      <c r="C117" s="81"/>
      <c r="F117"/>
      <c r="H117" s="5"/>
      <c r="K117"/>
    </row>
    <row r="118" spans="1:13" outlineLevel="1" x14ac:dyDescent="0.2">
      <c r="B118" s="81"/>
    </row>
    <row r="119" spans="1:13" ht="25.5" outlineLevel="1" x14ac:dyDescent="0.2">
      <c r="A119" s="166" t="s">
        <v>2</v>
      </c>
      <c r="B119" s="348" t="s">
        <v>1</v>
      </c>
      <c r="C119" s="348"/>
      <c r="D119" s="348"/>
      <c r="E119" s="348"/>
      <c r="F119" s="90" t="s">
        <v>13</v>
      </c>
      <c r="G119" s="70" t="s">
        <v>14</v>
      </c>
      <c r="H119" s="71" t="s">
        <v>40</v>
      </c>
      <c r="I119" s="71" t="s">
        <v>7</v>
      </c>
      <c r="J119" s="72" t="s">
        <v>0</v>
      </c>
      <c r="K119" s="73" t="s">
        <v>9</v>
      </c>
      <c r="L119" s="68" t="s">
        <v>57</v>
      </c>
      <c r="M119" s="74" t="s">
        <v>58</v>
      </c>
    </row>
    <row r="120" spans="1:13" ht="18.75" thickBot="1" x14ac:dyDescent="0.25">
      <c r="A120" s="75">
        <v>9</v>
      </c>
      <c r="B120" s="356" t="s">
        <v>142</v>
      </c>
      <c r="C120" s="356"/>
      <c r="D120" s="356"/>
      <c r="E120" s="356"/>
      <c r="F120" s="50" t="e">
        <f>IF(#REF!="","",#REF!)</f>
        <v>#REF!</v>
      </c>
      <c r="G120" s="50" t="e">
        <f>IF(#REF!="","",#REF!)</f>
        <v>#REF!</v>
      </c>
      <c r="H120" s="76"/>
      <c r="I120" s="107" t="s">
        <v>4</v>
      </c>
      <c r="J120" s="108">
        <f>IF($K$13="Não Atende",0,IF(I120="","",IF(H120="",VLOOKUP(I120,Parâmetros!$B$3:$C$6,2,0),VLOOKUP(I120,Parâmetros!$B$3:$C$6,2,0)*VLOOKUP(H120,Parâmetros!$E$3:$G$5,2,0))))</f>
        <v>2</v>
      </c>
      <c r="K120" s="52">
        <f>IF(AND(F122="Sim",OR($K$13="",$K$13="Atende")),IF(#REF!="",0,#REF!*VLOOKUP(#REF!,Parâmetros!$U$3:$V$12,2,0)),0)</f>
        <v>0</v>
      </c>
      <c r="L120" s="123"/>
      <c r="M120" s="124"/>
    </row>
    <row r="121" spans="1:13" outlineLevel="1" x14ac:dyDescent="0.2">
      <c r="C121" s="4"/>
    </row>
    <row r="122" spans="1:13" outlineLevel="1" x14ac:dyDescent="0.2">
      <c r="B122" s="320" t="s">
        <v>147</v>
      </c>
      <c r="C122" s="320"/>
      <c r="D122" s="320"/>
      <c r="E122" s="320"/>
      <c r="F122" s="128"/>
    </row>
    <row r="123" spans="1:13" outlineLevel="1" x14ac:dyDescent="0.2">
      <c r="C123" s="4"/>
    </row>
    <row r="124" spans="1:13" outlineLevel="1" x14ac:dyDescent="0.2">
      <c r="A124" s="395" t="s">
        <v>88</v>
      </c>
      <c r="B124" s="395"/>
      <c r="C124" s="395"/>
      <c r="D124" s="395"/>
      <c r="E124" s="395"/>
      <c r="F124" s="397"/>
      <c r="G124" s="398"/>
      <c r="H124" s="398"/>
      <c r="I124" s="398"/>
      <c r="J124" s="399"/>
    </row>
    <row r="125" spans="1:13" ht="12.75" customHeight="1" outlineLevel="1" x14ac:dyDescent="0.2">
      <c r="F125" s="400"/>
      <c r="G125" s="401"/>
      <c r="H125" s="401"/>
      <c r="I125" s="401"/>
      <c r="J125" s="402"/>
    </row>
    <row r="126" spans="1:13" outlineLevel="1" x14ac:dyDescent="0.2">
      <c r="F126" s="403"/>
      <c r="G126" s="404"/>
      <c r="H126" s="404"/>
      <c r="I126" s="404"/>
      <c r="J126" s="405"/>
    </row>
    <row r="127" spans="1:13" outlineLevel="1" x14ac:dyDescent="0.2"/>
    <row r="128" spans="1:13" outlineLevel="1" x14ac:dyDescent="0.2"/>
    <row r="129" spans="1:13" ht="25.5" outlineLevel="1" x14ac:dyDescent="0.2">
      <c r="A129" s="166" t="s">
        <v>2</v>
      </c>
      <c r="B129" s="348" t="s">
        <v>1</v>
      </c>
      <c r="C129" s="348"/>
      <c r="D129" s="348"/>
      <c r="E129" s="348"/>
      <c r="F129" s="90" t="s">
        <v>13</v>
      </c>
      <c r="G129" s="70" t="s">
        <v>14</v>
      </c>
      <c r="H129" s="71" t="s">
        <v>40</v>
      </c>
      <c r="I129" s="71" t="s">
        <v>7</v>
      </c>
      <c r="J129" s="72" t="s">
        <v>0</v>
      </c>
      <c r="K129" s="73" t="s">
        <v>9</v>
      </c>
      <c r="L129" s="68" t="s">
        <v>57</v>
      </c>
      <c r="M129" s="74" t="s">
        <v>58</v>
      </c>
    </row>
    <row r="130" spans="1:13" ht="18.75" thickBot="1" x14ac:dyDescent="0.25">
      <c r="A130" s="75">
        <v>10</v>
      </c>
      <c r="B130" s="356" t="s">
        <v>223</v>
      </c>
      <c r="C130" s="356"/>
      <c r="D130" s="356"/>
      <c r="E130" s="356"/>
      <c r="F130" s="50" t="e">
        <f>IF(#REF!="","",#REF!)</f>
        <v>#REF!</v>
      </c>
      <c r="G130" s="50" t="e">
        <f>IF(#REF!="","",#REF!)</f>
        <v>#REF!</v>
      </c>
      <c r="H130" s="76"/>
      <c r="I130" s="107" t="s">
        <v>4</v>
      </c>
      <c r="J130" s="108">
        <f>IF($K$13="Não Atende",0,IF(I130="","",IF(H130="",VLOOKUP(I130,Parâmetros!$B$3:$C$6,2,0),VLOOKUP(I130,Parâmetros!$B$3:$C$6,2,0)*VLOOKUP(H130,Parâmetros!$E$3:$G$5,2,0))))</f>
        <v>2</v>
      </c>
      <c r="K130" s="52">
        <f>IF(AND(D132="Sim",OR($K$13="",$K$13="Atende")),IF(#REF!="",0,#REF!*VLOOKUP(#REF!,Parâmetros!$U$3:$V$12,2,0)),0)</f>
        <v>0</v>
      </c>
      <c r="L130" s="123"/>
      <c r="M130" s="124"/>
    </row>
    <row r="131" spans="1:13" ht="12.75" customHeight="1" outlineLevel="1" x14ac:dyDescent="0.2">
      <c r="E131" s="5"/>
      <c r="G131"/>
      <c r="J131" s="5"/>
    </row>
    <row r="132" spans="1:13" outlineLevel="1" x14ac:dyDescent="0.2">
      <c r="A132" s="349" t="s">
        <v>148</v>
      </c>
      <c r="B132" s="349"/>
      <c r="C132" s="350"/>
      <c r="D132" s="131"/>
      <c r="E132" s="5"/>
    </row>
    <row r="133" spans="1:13" outlineLevel="1" x14ac:dyDescent="0.2">
      <c r="E133" s="5"/>
    </row>
    <row r="134" spans="1:13" outlineLevel="1" x14ac:dyDescent="0.2">
      <c r="A134" s="394" t="s">
        <v>89</v>
      </c>
      <c r="B134" s="394"/>
      <c r="C134" s="396"/>
      <c r="D134" s="144"/>
      <c r="E134" s="80"/>
      <c r="F134" s="103"/>
      <c r="G134" s="103"/>
      <c r="H134" s="143"/>
      <c r="I134" s="143"/>
      <c r="J134" s="209" t="s">
        <v>90</v>
      </c>
      <c r="K134" s="391"/>
      <c r="L134" s="392"/>
      <c r="M134" s="393"/>
    </row>
    <row r="135" spans="1:13" outlineLevel="1" x14ac:dyDescent="0.2">
      <c r="A135" s="80"/>
      <c r="B135" s="80"/>
      <c r="C135" s="80"/>
      <c r="D135" s="80"/>
      <c r="E135" s="80"/>
      <c r="F135" s="103"/>
      <c r="G135" s="103"/>
      <c r="H135" s="80"/>
      <c r="I135" s="80"/>
      <c r="J135" s="80"/>
    </row>
    <row r="136" spans="1:13" outlineLevel="1" x14ac:dyDescent="0.2">
      <c r="A136" s="80"/>
      <c r="B136" s="394" t="s">
        <v>91</v>
      </c>
      <c r="C136" s="394"/>
      <c r="D136" s="144"/>
      <c r="E136" s="80"/>
      <c r="F136" s="103"/>
      <c r="G136" s="103"/>
      <c r="H136" s="143"/>
      <c r="I136" s="143"/>
      <c r="J136" s="209" t="s">
        <v>92</v>
      </c>
      <c r="K136" s="388"/>
      <c r="L136" s="389"/>
      <c r="M136" s="390"/>
    </row>
    <row r="137" spans="1:13" ht="12.75" customHeight="1" outlineLevel="1" x14ac:dyDescent="0.2">
      <c r="A137" s="80"/>
      <c r="B137" s="80"/>
      <c r="C137" s="80"/>
      <c r="D137" s="80"/>
      <c r="E137" s="80"/>
      <c r="F137" s="103"/>
      <c r="G137" s="103"/>
      <c r="H137" s="80"/>
      <c r="I137" s="80"/>
      <c r="J137" s="80"/>
    </row>
    <row r="138" spans="1:13" outlineLevel="1" x14ac:dyDescent="0.2">
      <c r="A138" s="80"/>
      <c r="B138" s="394" t="s">
        <v>93</v>
      </c>
      <c r="C138" s="394"/>
      <c r="D138" s="335"/>
      <c r="E138" s="421"/>
      <c r="F138" s="103"/>
      <c r="G138" s="103"/>
      <c r="H138" s="103"/>
      <c r="I138" s="143"/>
      <c r="J138" s="209" t="s">
        <v>115</v>
      </c>
      <c r="K138" s="131"/>
    </row>
    <row r="139" spans="1:13" outlineLevel="1" x14ac:dyDescent="0.2">
      <c r="A139" s="80"/>
      <c r="B139" s="211"/>
      <c r="C139" s="211"/>
      <c r="D139" s="422"/>
      <c r="E139" s="423"/>
      <c r="F139" s="103"/>
      <c r="G139" s="103"/>
      <c r="H139" s="211"/>
      <c r="I139" s="211"/>
      <c r="J139" s="211"/>
      <c r="K139" s="89"/>
    </row>
    <row r="140" spans="1:13" outlineLevel="1" x14ac:dyDescent="0.2">
      <c r="A140" s="80"/>
      <c r="B140" s="211"/>
      <c r="C140" s="211"/>
      <c r="D140" s="422"/>
      <c r="E140" s="423"/>
      <c r="F140" s="103"/>
      <c r="G140" s="103"/>
      <c r="H140" s="211"/>
      <c r="I140" s="211"/>
      <c r="J140" s="210" t="s">
        <v>110</v>
      </c>
      <c r="K140" s="131"/>
    </row>
    <row r="141" spans="1:13" outlineLevel="1" x14ac:dyDescent="0.2">
      <c r="A141" s="80"/>
      <c r="B141" s="211"/>
      <c r="C141" s="211"/>
      <c r="D141" s="422"/>
      <c r="E141" s="423"/>
      <c r="F141" s="103"/>
      <c r="G141" s="103"/>
      <c r="H141" s="211"/>
      <c r="I141" s="211"/>
      <c r="J141" s="211"/>
      <c r="K141" s="89"/>
    </row>
    <row r="142" spans="1:13" outlineLevel="1" x14ac:dyDescent="0.2">
      <c r="A142" s="80"/>
      <c r="B142" s="211"/>
      <c r="C142" s="211"/>
      <c r="D142" s="424"/>
      <c r="E142" s="425"/>
      <c r="F142" s="103"/>
      <c r="G142" s="103"/>
      <c r="H142" s="80"/>
      <c r="I142" s="142"/>
      <c r="J142" s="80"/>
    </row>
    <row r="143" spans="1:13" outlineLevel="1" x14ac:dyDescent="0.2">
      <c r="A143" s="80"/>
      <c r="B143" s="211"/>
      <c r="C143" s="211"/>
      <c r="D143" s="109"/>
      <c r="E143" s="80"/>
      <c r="F143" s="103"/>
      <c r="G143" s="103"/>
      <c r="H143" s="211"/>
      <c r="I143" s="211"/>
      <c r="J143" s="211"/>
      <c r="K143" s="89"/>
    </row>
    <row r="144" spans="1:13" outlineLevel="1" x14ac:dyDescent="0.2">
      <c r="A144" s="143"/>
      <c r="B144" s="143"/>
      <c r="C144" s="211" t="s">
        <v>152</v>
      </c>
      <c r="D144" s="397"/>
      <c r="E144" s="426"/>
      <c r="F144" s="427"/>
      <c r="G144" s="212"/>
      <c r="H144" s="143"/>
      <c r="I144" s="143"/>
      <c r="J144" s="209" t="s">
        <v>109</v>
      </c>
      <c r="K144" s="397"/>
      <c r="L144" s="398"/>
      <c r="M144" s="399"/>
    </row>
    <row r="145" spans="1:13" outlineLevel="1" x14ac:dyDescent="0.2">
      <c r="A145" s="80"/>
      <c r="B145" s="211"/>
      <c r="C145" s="211"/>
      <c r="D145" s="428"/>
      <c r="E145" s="429"/>
      <c r="F145" s="430"/>
      <c r="G145" s="212"/>
      <c r="H145" s="211"/>
      <c r="I145" s="211"/>
      <c r="J145" s="211"/>
      <c r="K145" s="400"/>
      <c r="L145" s="401"/>
      <c r="M145" s="402"/>
    </row>
    <row r="146" spans="1:13" ht="28.5" customHeight="1" outlineLevel="1" x14ac:dyDescent="0.2">
      <c r="A146" s="80"/>
      <c r="B146" s="211"/>
      <c r="C146" s="211"/>
      <c r="D146" s="428"/>
      <c r="E146" s="429"/>
      <c r="F146" s="430"/>
      <c r="G146" s="212"/>
      <c r="H146" s="211"/>
      <c r="I146" s="211"/>
      <c r="J146" s="211"/>
      <c r="K146" s="400"/>
      <c r="L146" s="401"/>
      <c r="M146" s="402"/>
    </row>
    <row r="147" spans="1:13" outlineLevel="1" x14ac:dyDescent="0.2">
      <c r="A147" s="80"/>
      <c r="B147" s="211"/>
      <c r="C147" s="211"/>
      <c r="D147" s="428"/>
      <c r="E147" s="429"/>
      <c r="F147" s="430"/>
      <c r="G147" s="212"/>
      <c r="H147" s="211"/>
      <c r="I147" s="211"/>
      <c r="J147" s="211"/>
      <c r="K147" s="400"/>
      <c r="L147" s="401"/>
      <c r="M147" s="402"/>
    </row>
    <row r="148" spans="1:13" ht="21.75" customHeight="1" outlineLevel="1" x14ac:dyDescent="0.2">
      <c r="A148" s="80"/>
      <c r="B148" s="211"/>
      <c r="C148" s="211"/>
      <c r="D148" s="428"/>
      <c r="E148" s="429"/>
      <c r="F148" s="430"/>
      <c r="G148" s="212"/>
      <c r="H148" s="211"/>
      <c r="I148" s="211"/>
      <c r="J148" s="211"/>
      <c r="K148" s="400"/>
      <c r="L148" s="401"/>
      <c r="M148" s="402"/>
    </row>
    <row r="149" spans="1:13" outlineLevel="1" x14ac:dyDescent="0.2">
      <c r="A149" s="80"/>
      <c r="B149" s="211"/>
      <c r="C149" s="211"/>
      <c r="D149" s="428"/>
      <c r="E149" s="429"/>
      <c r="F149" s="430"/>
      <c r="G149" s="212"/>
      <c r="H149" s="211"/>
      <c r="I149" s="211"/>
      <c r="J149" s="211"/>
      <c r="K149" s="400"/>
      <c r="L149" s="401"/>
      <c r="M149" s="402"/>
    </row>
    <row r="150" spans="1:13" outlineLevel="1" x14ac:dyDescent="0.2">
      <c r="A150" s="80"/>
      <c r="B150" s="211"/>
      <c r="C150" s="211"/>
      <c r="D150" s="428"/>
      <c r="E150" s="429"/>
      <c r="F150" s="430"/>
      <c r="G150" s="212"/>
      <c r="H150" s="211"/>
      <c r="I150" s="211"/>
      <c r="J150" s="211"/>
      <c r="K150" s="400"/>
      <c r="L150" s="401"/>
      <c r="M150" s="402"/>
    </row>
    <row r="151" spans="1:13" outlineLevel="1" x14ac:dyDescent="0.2">
      <c r="A151" s="80"/>
      <c r="B151" s="211"/>
      <c r="C151" s="211"/>
      <c r="D151" s="431"/>
      <c r="E151" s="432"/>
      <c r="F151" s="433"/>
      <c r="G151" s="212"/>
      <c r="H151" s="211"/>
      <c r="I151" s="211"/>
      <c r="J151" s="211"/>
      <c r="K151" s="403"/>
      <c r="L151" s="404"/>
      <c r="M151" s="405"/>
    </row>
    <row r="152" spans="1:13" outlineLevel="1" x14ac:dyDescent="0.2">
      <c r="A152" s="80"/>
      <c r="B152" s="211"/>
      <c r="C152" s="211"/>
      <c r="D152" s="109"/>
      <c r="E152" s="80"/>
      <c r="F152" s="211"/>
      <c r="G152" s="211"/>
      <c r="H152" s="211"/>
      <c r="I152" s="211"/>
      <c r="J152" s="211"/>
      <c r="K152" s="168"/>
      <c r="L152" s="168"/>
      <c r="M152" s="168"/>
    </row>
    <row r="153" spans="1:13" ht="12" customHeight="1" outlineLevel="1" x14ac:dyDescent="0.2">
      <c r="A153" s="406" t="s">
        <v>151</v>
      </c>
      <c r="B153" s="406"/>
      <c r="C153" s="407"/>
      <c r="D153" s="201"/>
      <c r="E153" s="80"/>
      <c r="F153" s="103"/>
      <c r="G153" s="103"/>
      <c r="H153" s="142"/>
      <c r="I153" s="142"/>
      <c r="J153" s="210" t="s">
        <v>112</v>
      </c>
      <c r="K153" s="128"/>
      <c r="L153" s="168"/>
      <c r="M153" s="168"/>
    </row>
    <row r="154" spans="1:13" outlineLevel="1" x14ac:dyDescent="0.2">
      <c r="A154" s="80"/>
      <c r="B154" s="211"/>
      <c r="C154" s="211"/>
      <c r="D154" s="202"/>
      <c r="E154" s="80"/>
      <c r="F154" s="211"/>
      <c r="G154" s="211"/>
      <c r="H154" s="211"/>
      <c r="I154" s="211"/>
      <c r="J154" s="211"/>
      <c r="K154" s="133"/>
    </row>
    <row r="155" spans="1:13" outlineLevel="1" x14ac:dyDescent="0.2">
      <c r="A155" s="406" t="s">
        <v>113</v>
      </c>
      <c r="B155" s="406"/>
      <c r="C155" s="407"/>
      <c r="D155" s="129"/>
      <c r="E155" s="80"/>
      <c r="F155" s="103"/>
      <c r="G155" s="103"/>
      <c r="H155" s="142"/>
      <c r="I155" s="142"/>
      <c r="J155" s="209" t="s">
        <v>114</v>
      </c>
      <c r="K155" s="128"/>
    </row>
    <row r="156" spans="1:13" outlineLevel="1" x14ac:dyDescent="0.2">
      <c r="A156" s="80"/>
      <c r="B156" s="211"/>
      <c r="C156" s="211"/>
      <c r="D156" s="202"/>
      <c r="E156" s="80"/>
      <c r="F156" s="211"/>
      <c r="G156" s="211"/>
      <c r="H156" s="211"/>
      <c r="I156" s="211"/>
      <c r="J156" s="211"/>
      <c r="K156" s="89"/>
    </row>
    <row r="157" spans="1:13" outlineLevel="1" x14ac:dyDescent="0.2">
      <c r="A157" s="142"/>
      <c r="B157" s="142"/>
      <c r="C157" s="276" t="s">
        <v>108</v>
      </c>
      <c r="D157" s="412"/>
      <c r="E157" s="413"/>
      <c r="F157" s="414"/>
      <c r="G157" s="277"/>
      <c r="H157" s="278"/>
      <c r="I157" s="278"/>
      <c r="J157" s="278"/>
      <c r="K157" s="278"/>
      <c r="L157" s="278"/>
      <c r="M157" s="279"/>
    </row>
    <row r="158" spans="1:13" outlineLevel="1" x14ac:dyDescent="0.2">
      <c r="A158" s="109"/>
      <c r="B158" s="277"/>
      <c r="C158" s="277"/>
      <c r="D158" s="415"/>
      <c r="E158" s="416"/>
      <c r="F158" s="417"/>
      <c r="G158" s="277"/>
      <c r="H158" s="278"/>
      <c r="I158" s="278"/>
      <c r="J158" s="278"/>
      <c r="K158" s="278"/>
      <c r="L158" s="278"/>
      <c r="M158" s="279"/>
    </row>
    <row r="159" spans="1:13" outlineLevel="1" x14ac:dyDescent="0.2">
      <c r="A159" s="109"/>
      <c r="B159" s="277"/>
      <c r="C159" s="277"/>
      <c r="D159" s="415"/>
      <c r="E159" s="416"/>
      <c r="F159" s="417"/>
      <c r="G159" s="277"/>
      <c r="H159" s="278"/>
      <c r="I159" s="278"/>
      <c r="J159" s="278"/>
      <c r="K159" s="278"/>
      <c r="L159" s="278"/>
      <c r="M159" s="279"/>
    </row>
    <row r="160" spans="1:13" ht="12" customHeight="1" outlineLevel="1" x14ac:dyDescent="0.2">
      <c r="A160" s="26"/>
      <c r="B160" s="277"/>
      <c r="C160" s="277"/>
      <c r="D160" s="418"/>
      <c r="E160" s="419"/>
      <c r="F160" s="420"/>
      <c r="G160" s="277"/>
      <c r="H160" s="278"/>
      <c r="I160" s="278"/>
      <c r="J160" s="278"/>
      <c r="K160" s="278"/>
      <c r="L160" s="278"/>
      <c r="M160" s="279"/>
    </row>
    <row r="161" spans="1:16" outlineLevel="1" x14ac:dyDescent="0.2">
      <c r="A161" s="109"/>
      <c r="B161" s="225"/>
      <c r="C161" s="225"/>
      <c r="D161" s="109"/>
      <c r="E161" s="106"/>
      <c r="F161" s="225"/>
      <c r="G161" s="225"/>
      <c r="H161" s="225"/>
      <c r="I161" s="225"/>
      <c r="J161" s="225"/>
      <c r="K161" s="230"/>
      <c r="L161" s="230"/>
      <c r="M161" s="230"/>
    </row>
    <row r="162" spans="1:16" s="100" customFormat="1" ht="15" outlineLevel="1" x14ac:dyDescent="0.25">
      <c r="A162" s="26"/>
      <c r="B162" s="165"/>
      <c r="C162" s="165"/>
      <c r="D162" s="26"/>
      <c r="E162" s="165"/>
      <c r="F162" s="165"/>
      <c r="G162" s="165"/>
      <c r="H162" s="165"/>
      <c r="I162" s="165"/>
      <c r="J162" s="165"/>
      <c r="K162" s="168"/>
      <c r="L162" s="168"/>
      <c r="M162" s="168"/>
      <c r="N162" s="5"/>
      <c r="O162" s="5"/>
    </row>
    <row r="163" spans="1:16" customFormat="1" ht="25.5" outlineLevel="1" x14ac:dyDescent="0.2">
      <c r="A163" s="187" t="s">
        <v>2</v>
      </c>
      <c r="B163" s="348" t="s">
        <v>1</v>
      </c>
      <c r="C163" s="348"/>
      <c r="D163" s="348"/>
      <c r="E163" s="348"/>
      <c r="F163" s="90" t="s">
        <v>13</v>
      </c>
      <c r="G163" s="91" t="s">
        <v>14</v>
      </c>
      <c r="H163" s="186" t="s">
        <v>40</v>
      </c>
      <c r="I163" s="186" t="s">
        <v>7</v>
      </c>
      <c r="J163" s="92" t="s">
        <v>0</v>
      </c>
      <c r="K163" s="93" t="s">
        <v>9</v>
      </c>
      <c r="L163" s="187" t="s">
        <v>57</v>
      </c>
      <c r="M163" s="187" t="s">
        <v>58</v>
      </c>
      <c r="N163" s="5"/>
      <c r="O163" s="5"/>
    </row>
    <row r="164" spans="1:16" customFormat="1" ht="18" x14ac:dyDescent="0.2">
      <c r="A164" s="46">
        <v>11</v>
      </c>
      <c r="B164" s="356" t="s">
        <v>141</v>
      </c>
      <c r="C164" s="356"/>
      <c r="D164" s="356"/>
      <c r="E164" s="356"/>
      <c r="F164" s="50"/>
      <c r="G164" s="50"/>
      <c r="H164" s="48"/>
      <c r="I164" s="48"/>
      <c r="J164" s="51"/>
      <c r="K164" s="52">
        <f>SUM(SUMIF(I31:I44,"Supera",K31:K44),SUMIF(I52:I52,"Supera",K52:K52),SUMIF(I25:I29,"Supera",K25:K29),SUMIF(I46:I46,"Supera",K46:K46),SUMIF(K58,K58,K58),,SUMIF(K66,K66,K66),SUMIF(K79,K79,K79),SUMIF(K120,K120,K120),SUMIF(K130,K130,K130))*(0.1/0.9)</f>
        <v>0</v>
      </c>
      <c r="L164" s="184"/>
      <c r="M164" s="189"/>
      <c r="N164" s="5"/>
      <c r="O164" s="5"/>
    </row>
    <row r="165" spans="1:16" customFormat="1" ht="18" x14ac:dyDescent="0.25">
      <c r="A165" s="190"/>
      <c r="B165" s="356" t="s">
        <v>6</v>
      </c>
      <c r="C165" s="356"/>
      <c r="D165" s="356"/>
      <c r="E165" s="356"/>
      <c r="F165" s="191" t="e">
        <f>IF((F24+F51+F30+F45+F58+F66+F79+F120+F130)&lt;&gt;100%,"ERRO!",1)</f>
        <v>#REF!</v>
      </c>
      <c r="G165" s="191" t="s">
        <v>8</v>
      </c>
      <c r="H165" s="192"/>
      <c r="I165" s="192"/>
      <c r="J165" s="189"/>
      <c r="K165" s="189"/>
      <c r="L165" s="192"/>
      <c r="M165" s="192"/>
      <c r="N165" s="5"/>
      <c r="O165" s="5"/>
    </row>
    <row r="166" spans="1:16" customFormat="1" x14ac:dyDescent="0.2">
      <c r="F166" s="5"/>
      <c r="G166" s="5"/>
      <c r="K166" s="5"/>
      <c r="L166" s="5"/>
      <c r="M166" s="5"/>
      <c r="N166" s="5"/>
      <c r="O166" s="5"/>
    </row>
    <row r="167" spans="1:16" customFormat="1" ht="18" x14ac:dyDescent="0.25">
      <c r="A167" s="321" t="s">
        <v>107</v>
      </c>
      <c r="B167" s="321"/>
      <c r="C167" s="321"/>
      <c r="D167" s="321"/>
      <c r="E167" s="321"/>
      <c r="F167" s="321"/>
      <c r="G167" s="321"/>
      <c r="H167" s="321"/>
      <c r="I167" s="321"/>
      <c r="J167" s="321"/>
      <c r="K167" s="321"/>
      <c r="L167" s="321"/>
      <c r="M167" s="321"/>
      <c r="N167" s="321"/>
      <c r="O167" s="104"/>
      <c r="P167" s="104"/>
    </row>
    <row r="168" spans="1:16" customFormat="1" x14ac:dyDescent="0.2">
      <c r="A168" s="5"/>
      <c r="G168" s="5"/>
      <c r="H168" s="5"/>
      <c r="L168" s="5"/>
      <c r="M168" s="5"/>
      <c r="N168" s="5"/>
      <c r="O168" s="5"/>
    </row>
    <row r="169" spans="1:16" customFormat="1" ht="30" x14ac:dyDescent="0.25">
      <c r="A169" s="100"/>
      <c r="B169" s="101" t="s">
        <v>118</v>
      </c>
      <c r="C169" s="101" t="s">
        <v>119</v>
      </c>
      <c r="D169" s="101" t="s">
        <v>120</v>
      </c>
      <c r="E169" s="101" t="s">
        <v>121</v>
      </c>
      <c r="F169" s="101" t="s">
        <v>122</v>
      </c>
      <c r="G169" s="101" t="s">
        <v>123</v>
      </c>
      <c r="H169" s="101" t="s">
        <v>124</v>
      </c>
      <c r="I169" s="101" t="s">
        <v>125</v>
      </c>
      <c r="J169" s="100"/>
      <c r="K169" s="100"/>
      <c r="L169" s="100"/>
      <c r="M169" s="100"/>
      <c r="N169" s="100"/>
      <c r="O169" s="100"/>
    </row>
    <row r="170" spans="1:16" customFormat="1" x14ac:dyDescent="0.2">
      <c r="B170" s="8"/>
      <c r="C170" s="8"/>
      <c r="D170" s="8"/>
      <c r="E170" s="8"/>
      <c r="F170" s="8"/>
      <c r="G170" s="8"/>
      <c r="H170" s="8"/>
      <c r="I170" s="8"/>
    </row>
    <row r="171" spans="1:16" customFormat="1" x14ac:dyDescent="0.2">
      <c r="B171" s="8"/>
      <c r="C171" s="8"/>
      <c r="D171" s="8"/>
      <c r="E171" s="8"/>
      <c r="F171" s="8"/>
      <c r="G171" s="8"/>
      <c r="H171" s="8"/>
      <c r="I171" s="8"/>
    </row>
    <row r="172" spans="1:16" customFormat="1" x14ac:dyDescent="0.2">
      <c r="B172" s="8"/>
      <c r="C172" s="8"/>
      <c r="D172" s="8"/>
      <c r="E172" s="8"/>
      <c r="F172" s="8"/>
      <c r="G172" s="8"/>
      <c r="H172" s="8"/>
      <c r="I172" s="8"/>
    </row>
    <row r="173" spans="1:16" customFormat="1" x14ac:dyDescent="0.2">
      <c r="B173" s="8"/>
      <c r="C173" s="8"/>
      <c r="D173" s="8"/>
      <c r="E173" s="8"/>
      <c r="F173" s="8"/>
      <c r="G173" s="8"/>
      <c r="H173" s="8"/>
      <c r="I173" s="8"/>
    </row>
    <row r="174" spans="1:16" x14ac:dyDescent="0.2">
      <c r="B174" s="8"/>
      <c r="C174" s="8"/>
      <c r="D174" s="8"/>
      <c r="E174" s="8"/>
      <c r="F174" s="8"/>
      <c r="G174" s="8"/>
      <c r="H174" s="8"/>
      <c r="I174" s="8"/>
      <c r="K174"/>
      <c r="L174"/>
      <c r="M174"/>
      <c r="N174"/>
      <c r="O174"/>
    </row>
    <row r="175" spans="1:16" x14ac:dyDescent="0.2">
      <c r="B175" s="8"/>
      <c r="C175" s="8"/>
      <c r="D175" s="8"/>
      <c r="E175" s="8"/>
      <c r="F175" s="8"/>
      <c r="G175" s="8"/>
      <c r="H175" s="8"/>
      <c r="I175" s="8"/>
      <c r="K175"/>
      <c r="L175"/>
      <c r="M175"/>
      <c r="N175"/>
      <c r="O175"/>
    </row>
    <row r="176" spans="1:16" x14ac:dyDescent="0.2">
      <c r="B176" s="8"/>
      <c r="C176" s="8"/>
      <c r="D176" s="8"/>
      <c r="E176" s="8"/>
      <c r="F176" s="8"/>
      <c r="G176" s="8"/>
      <c r="H176" s="8"/>
      <c r="I176" s="8"/>
      <c r="K176"/>
      <c r="L176"/>
      <c r="M176"/>
      <c r="N176"/>
      <c r="O176"/>
    </row>
    <row r="177" spans="1:16" ht="12.75" customHeight="1" x14ac:dyDescent="0.2">
      <c r="B177" s="8"/>
      <c r="C177" s="8"/>
      <c r="D177" s="8"/>
      <c r="E177" s="8"/>
      <c r="F177" s="8"/>
      <c r="G177" s="8"/>
      <c r="H177" s="8"/>
      <c r="I177" s="8"/>
      <c r="K177"/>
      <c r="L177"/>
      <c r="M177"/>
      <c r="N177"/>
      <c r="O177"/>
    </row>
    <row r="178" spans="1:16" x14ac:dyDescent="0.2">
      <c r="B178" s="8"/>
      <c r="C178" s="8"/>
      <c r="D178" s="8"/>
      <c r="E178" s="8"/>
      <c r="F178" s="8"/>
      <c r="G178" s="8"/>
      <c r="H178" s="8"/>
      <c r="I178" s="8"/>
      <c r="K178"/>
      <c r="L178"/>
      <c r="M178"/>
      <c r="N178"/>
      <c r="O178"/>
    </row>
    <row r="179" spans="1:16" x14ac:dyDescent="0.2">
      <c r="B179" s="8"/>
      <c r="C179" s="8"/>
      <c r="D179" s="8"/>
      <c r="E179" s="8"/>
      <c r="F179" s="8"/>
      <c r="G179" s="8"/>
      <c r="H179" s="8"/>
      <c r="I179" s="8"/>
      <c r="K179"/>
      <c r="L179"/>
      <c r="M179"/>
      <c r="N179"/>
      <c r="O179"/>
    </row>
    <row r="180" spans="1:16" x14ac:dyDescent="0.2">
      <c r="B180" s="8"/>
      <c r="C180" s="8"/>
      <c r="D180" s="8"/>
      <c r="E180" s="8"/>
      <c r="F180" s="8"/>
      <c r="G180" s="8"/>
      <c r="H180" s="8"/>
      <c r="I180" s="8"/>
      <c r="K180"/>
      <c r="L180"/>
      <c r="M180"/>
      <c r="N180"/>
      <c r="O180"/>
    </row>
    <row r="181" spans="1:16" x14ac:dyDescent="0.2">
      <c r="A181" s="5"/>
      <c r="F181"/>
      <c r="H181" s="5"/>
      <c r="K181"/>
    </row>
    <row r="182" spans="1:16" ht="18" x14ac:dyDescent="0.25">
      <c r="A182" s="321" t="s">
        <v>105</v>
      </c>
      <c r="B182" s="321"/>
      <c r="C182" s="321"/>
      <c r="D182" s="321"/>
      <c r="E182" s="321"/>
      <c r="F182" s="321"/>
      <c r="G182" s="321"/>
      <c r="H182" s="321"/>
      <c r="I182" s="321"/>
      <c r="J182" s="321"/>
      <c r="K182" s="321"/>
      <c r="L182" s="321"/>
      <c r="M182" s="321"/>
      <c r="N182" s="321"/>
      <c r="O182" s="104"/>
      <c r="P182" s="256" t="e">
        <f>IF(AND(TRUE,OR($K$13="",$K$13="Atende")),IF(#REF!="",0,#REF!*VLOOKUP(#REF!,Parâmetros!$U$3:$V$12,2,0)),0)</f>
        <v>#REF!</v>
      </c>
    </row>
    <row r="183" spans="1:16" x14ac:dyDescent="0.2">
      <c r="E183" s="5"/>
    </row>
    <row r="184" spans="1:16" ht="28.5" customHeight="1" x14ac:dyDescent="0.2">
      <c r="A184" s="349" t="s">
        <v>199</v>
      </c>
      <c r="B184" s="349"/>
      <c r="C184" s="350"/>
      <c r="D184" s="129"/>
      <c r="E184" s="5"/>
      <c r="G184" s="434" t="s">
        <v>181</v>
      </c>
      <c r="H184" s="434"/>
      <c r="I184" s="434"/>
      <c r="J184" s="347"/>
      <c r="K184" s="397"/>
      <c r="L184" s="398"/>
      <c r="M184" s="399"/>
    </row>
    <row r="185" spans="1:16" x14ac:dyDescent="0.2">
      <c r="A185" s="237"/>
      <c r="B185" s="237"/>
      <c r="C185" s="239"/>
      <c r="D185" s="202"/>
      <c r="E185" s="5"/>
      <c r="J185" s="240"/>
      <c r="K185" s="400"/>
      <c r="L185" s="401"/>
      <c r="M185" s="402"/>
    </row>
    <row r="186" spans="1:16" x14ac:dyDescent="0.2">
      <c r="A186" s="237"/>
      <c r="B186" s="237"/>
      <c r="C186" s="239"/>
      <c r="D186" s="202"/>
      <c r="E186" s="5"/>
      <c r="J186" s="240"/>
      <c r="K186" s="400"/>
      <c r="L186" s="401"/>
      <c r="M186" s="402"/>
    </row>
    <row r="187" spans="1:16" x14ac:dyDescent="0.2">
      <c r="A187" s="237"/>
      <c r="B187" s="237"/>
      <c r="C187" s="239"/>
      <c r="D187" s="202"/>
      <c r="E187" s="5"/>
      <c r="J187" s="240"/>
      <c r="K187" s="400"/>
      <c r="L187" s="401"/>
      <c r="M187" s="402"/>
    </row>
    <row r="188" spans="1:16" x14ac:dyDescent="0.2">
      <c r="A188" s="237"/>
      <c r="B188" s="237"/>
      <c r="C188" s="239"/>
      <c r="D188" s="202"/>
      <c r="E188" s="5"/>
      <c r="J188" s="240"/>
      <c r="K188" s="403"/>
      <c r="L188" s="404"/>
      <c r="M188" s="405"/>
    </row>
    <row r="189" spans="1:16" x14ac:dyDescent="0.2">
      <c r="A189" s="237"/>
      <c r="B189" s="237"/>
      <c r="C189" s="239"/>
      <c r="D189" s="202"/>
      <c r="E189" s="5"/>
    </row>
    <row r="190" spans="1:16" x14ac:dyDescent="0.2">
      <c r="B190" s="248" t="s">
        <v>200</v>
      </c>
      <c r="E190" s="5"/>
    </row>
    <row r="191" spans="1:16" ht="60" x14ac:dyDescent="0.2">
      <c r="B191" s="238" t="s">
        <v>201</v>
      </c>
      <c r="C191" s="238" t="s">
        <v>27</v>
      </c>
      <c r="D191" s="238" t="s">
        <v>173</v>
      </c>
      <c r="E191" s="238" t="s">
        <v>174</v>
      </c>
      <c r="F191" s="238" t="s">
        <v>175</v>
      </c>
      <c r="G191" s="238" t="s">
        <v>176</v>
      </c>
      <c r="H191" s="238" t="s">
        <v>182</v>
      </c>
      <c r="I191" s="238" t="s">
        <v>169</v>
      </c>
      <c r="J191" s="238" t="s">
        <v>183</v>
      </c>
      <c r="K191" s="238" t="s">
        <v>170</v>
      </c>
      <c r="L191" s="238" t="s">
        <v>177</v>
      </c>
      <c r="M191" s="238" t="s">
        <v>178</v>
      </c>
      <c r="N191" s="238" t="s">
        <v>179</v>
      </c>
      <c r="O191" s="238" t="s">
        <v>180</v>
      </c>
    </row>
    <row r="192" spans="1:16" x14ac:dyDescent="0.2">
      <c r="B192" s="250"/>
      <c r="C192" s="250"/>
      <c r="D192" s="264"/>
      <c r="E192" s="250"/>
      <c r="F192" s="250"/>
      <c r="G192" s="250"/>
      <c r="H192" s="250"/>
      <c r="I192" s="250"/>
      <c r="J192" s="250"/>
      <c r="K192" s="250"/>
      <c r="L192" s="250"/>
      <c r="M192" s="251"/>
      <c r="N192" s="251"/>
      <c r="O192" s="250"/>
    </row>
    <row r="193" spans="1:15" x14ac:dyDescent="0.2">
      <c r="B193" s="250"/>
      <c r="C193" s="250"/>
      <c r="D193" s="250"/>
      <c r="E193" s="250"/>
      <c r="F193" s="250"/>
      <c r="G193" s="250"/>
      <c r="H193" s="250"/>
      <c r="I193" s="250"/>
      <c r="J193" s="250"/>
      <c r="K193" s="250"/>
      <c r="L193" s="250"/>
      <c r="M193" s="251"/>
      <c r="N193" s="251"/>
      <c r="O193" s="250"/>
    </row>
    <row r="194" spans="1:15" x14ac:dyDescent="0.2">
      <c r="B194" s="250"/>
      <c r="C194" s="250"/>
      <c r="D194" s="250"/>
      <c r="E194" s="250"/>
      <c r="F194" s="250"/>
      <c r="G194" s="250"/>
      <c r="H194" s="250"/>
      <c r="I194" s="250"/>
      <c r="J194" s="250"/>
      <c r="K194" s="250"/>
      <c r="L194" s="250"/>
      <c r="M194" s="251"/>
      <c r="N194" s="251"/>
      <c r="O194" s="250"/>
    </row>
    <row r="195" spans="1:15" x14ac:dyDescent="0.2">
      <c r="B195" s="250"/>
      <c r="C195" s="250"/>
      <c r="D195" s="250"/>
      <c r="E195" s="250"/>
      <c r="F195" s="250"/>
      <c r="G195" s="250"/>
      <c r="H195" s="250"/>
      <c r="I195" s="250"/>
      <c r="J195" s="250"/>
      <c r="K195" s="250"/>
      <c r="L195" s="250"/>
      <c r="M195" s="251"/>
      <c r="N195" s="251"/>
      <c r="O195" s="250"/>
    </row>
    <row r="196" spans="1:15" x14ac:dyDescent="0.2">
      <c r="B196" s="250"/>
      <c r="C196" s="250"/>
      <c r="D196" s="250"/>
      <c r="E196" s="250"/>
      <c r="F196" s="250"/>
      <c r="G196" s="250"/>
      <c r="H196" s="250"/>
      <c r="I196" s="250"/>
      <c r="J196" s="250"/>
      <c r="K196" s="250"/>
      <c r="L196" s="250"/>
      <c r="M196" s="251"/>
      <c r="N196" s="251"/>
      <c r="O196" s="250"/>
    </row>
    <row r="197" spans="1:15" x14ac:dyDescent="0.2">
      <c r="B197" s="250"/>
      <c r="C197" s="250"/>
      <c r="D197" s="250"/>
      <c r="E197" s="250"/>
      <c r="F197" s="250"/>
      <c r="G197" s="250"/>
      <c r="H197" s="250"/>
      <c r="I197" s="250"/>
      <c r="J197" s="250"/>
      <c r="K197" s="250"/>
      <c r="L197" s="250"/>
      <c r="M197" s="251"/>
      <c r="N197" s="251"/>
      <c r="O197" s="250"/>
    </row>
    <row r="198" spans="1:15" x14ac:dyDescent="0.2">
      <c r="B198" s="250"/>
      <c r="C198" s="250"/>
      <c r="D198" s="250"/>
      <c r="E198" s="250"/>
      <c r="F198" s="250"/>
      <c r="G198" s="250"/>
      <c r="H198" s="250"/>
      <c r="I198" s="250"/>
      <c r="J198" s="250"/>
      <c r="K198" s="250"/>
      <c r="L198" s="250"/>
      <c r="M198" s="251"/>
      <c r="N198" s="251"/>
      <c r="O198" s="250"/>
    </row>
    <row r="199" spans="1:15" x14ac:dyDescent="0.2">
      <c r="B199" s="250"/>
      <c r="C199" s="250"/>
      <c r="D199" s="250"/>
      <c r="E199" s="250"/>
      <c r="F199" s="250"/>
      <c r="G199" s="250"/>
      <c r="H199" s="250"/>
      <c r="I199" s="250"/>
      <c r="J199" s="250"/>
      <c r="K199" s="250"/>
      <c r="L199" s="250"/>
      <c r="M199" s="251"/>
      <c r="N199" s="251"/>
      <c r="O199" s="250"/>
    </row>
    <row r="200" spans="1:15" x14ac:dyDescent="0.2">
      <c r="B200" s="250"/>
      <c r="C200" s="250"/>
      <c r="D200" s="250"/>
      <c r="E200" s="250"/>
      <c r="F200" s="250"/>
      <c r="G200" s="250"/>
      <c r="H200" s="250"/>
      <c r="I200" s="250"/>
      <c r="J200" s="250"/>
      <c r="K200" s="250"/>
      <c r="L200" s="250"/>
      <c r="M200" s="251"/>
      <c r="N200" s="251"/>
      <c r="O200" s="250"/>
    </row>
    <row r="201" spans="1:15" x14ac:dyDescent="0.2">
      <c r="B201" s="250"/>
      <c r="C201" s="250"/>
      <c r="D201" s="250"/>
      <c r="E201" s="250"/>
      <c r="F201" s="250"/>
      <c r="G201" s="250"/>
      <c r="H201" s="250"/>
      <c r="I201" s="250"/>
      <c r="J201" s="250"/>
      <c r="K201" s="250"/>
      <c r="L201" s="250"/>
      <c r="M201" s="251"/>
      <c r="N201" s="251"/>
      <c r="O201" s="250"/>
    </row>
    <row r="202" spans="1:15" x14ac:dyDescent="0.2">
      <c r="E202" s="5"/>
    </row>
    <row r="203" spans="1:15" x14ac:dyDescent="0.2">
      <c r="E203" s="5"/>
    </row>
    <row r="204" spans="1:15" ht="12.75" customHeight="1" x14ac:dyDescent="0.2">
      <c r="A204" s="408" t="s">
        <v>184</v>
      </c>
      <c r="B204" s="408"/>
      <c r="C204" s="409"/>
      <c r="D204" s="397"/>
      <c r="E204" s="398"/>
      <c r="F204" s="399"/>
      <c r="G204" s="410" t="s">
        <v>203</v>
      </c>
      <c r="H204" s="411"/>
      <c r="I204" s="411"/>
      <c r="J204" s="350"/>
      <c r="K204" s="397"/>
      <c r="L204" s="398"/>
      <c r="M204" s="399"/>
      <c r="N204" s="103"/>
    </row>
    <row r="205" spans="1:15" x14ac:dyDescent="0.2">
      <c r="A205" s="408"/>
      <c r="B205" s="408"/>
      <c r="C205" s="409"/>
      <c r="D205" s="400"/>
      <c r="E205" s="401"/>
      <c r="F205" s="402"/>
      <c r="G205" s="410"/>
      <c r="H205" s="411"/>
      <c r="I205" s="411"/>
      <c r="J205" s="350"/>
      <c r="K205" s="400"/>
      <c r="L205" s="401"/>
      <c r="M205" s="402"/>
    </row>
    <row r="206" spans="1:15" x14ac:dyDescent="0.2">
      <c r="A206" s="408"/>
      <c r="B206" s="408"/>
      <c r="C206" s="409"/>
      <c r="D206" s="400"/>
      <c r="E206" s="401"/>
      <c r="F206" s="402"/>
      <c r="G206" s="410"/>
      <c r="H206" s="411"/>
      <c r="I206" s="411"/>
      <c r="J206" s="350"/>
      <c r="K206" s="400"/>
      <c r="L206" s="401"/>
      <c r="M206" s="402"/>
    </row>
    <row r="207" spans="1:15" x14ac:dyDescent="0.2">
      <c r="A207" s="240"/>
      <c r="B207" s="240"/>
      <c r="C207" s="240"/>
      <c r="D207" s="400"/>
      <c r="E207" s="401"/>
      <c r="F207" s="402"/>
      <c r="G207" s="241"/>
      <c r="H207" s="241"/>
      <c r="I207" s="241"/>
      <c r="J207" s="241"/>
      <c r="K207" s="400"/>
      <c r="L207" s="401"/>
      <c r="M207" s="402"/>
    </row>
    <row r="208" spans="1:15" x14ac:dyDescent="0.2">
      <c r="A208" s="240"/>
      <c r="B208" s="240"/>
      <c r="C208" s="240"/>
      <c r="D208" s="403"/>
      <c r="E208" s="404"/>
      <c r="F208" s="405"/>
      <c r="G208" s="241"/>
      <c r="H208" s="241"/>
      <c r="I208" s="241"/>
      <c r="J208" s="241"/>
      <c r="K208" s="403"/>
      <c r="L208" s="404"/>
      <c r="M208" s="405"/>
    </row>
    <row r="209" spans="1:16" x14ac:dyDescent="0.2">
      <c r="D209" s="134"/>
      <c r="E209" s="5"/>
      <c r="K209" s="135"/>
    </row>
    <row r="210" spans="1:16" ht="12.75" customHeight="1" x14ac:dyDescent="0.2">
      <c r="A210" s="434" t="s">
        <v>116</v>
      </c>
      <c r="B210" s="434"/>
      <c r="C210" s="347"/>
      <c r="D210" s="397"/>
      <c r="E210" s="398"/>
      <c r="F210" s="399"/>
      <c r="G210" s="103"/>
      <c r="H210" s="142"/>
      <c r="I210" s="142"/>
      <c r="J210" s="243" t="s">
        <v>117</v>
      </c>
      <c r="K210" s="397"/>
      <c r="L210" s="398"/>
      <c r="M210" s="399"/>
      <c r="N210" s="103"/>
    </row>
    <row r="211" spans="1:16" x14ac:dyDescent="0.2">
      <c r="A211" s="434"/>
      <c r="B211" s="434"/>
      <c r="C211" s="347"/>
      <c r="D211" s="400"/>
      <c r="E211" s="401"/>
      <c r="F211" s="402"/>
      <c r="H211" s="142"/>
      <c r="I211" s="142"/>
      <c r="J211" s="240"/>
      <c r="K211" s="400"/>
      <c r="L211" s="401"/>
      <c r="M211" s="402"/>
    </row>
    <row r="212" spans="1:16" x14ac:dyDescent="0.2">
      <c r="A212" s="237"/>
      <c r="B212" s="237"/>
      <c r="C212" s="237"/>
      <c r="D212" s="400"/>
      <c r="E212" s="401"/>
      <c r="F212" s="402"/>
      <c r="H212" s="142"/>
      <c r="I212" s="142"/>
      <c r="J212" s="240"/>
      <c r="K212" s="400"/>
      <c r="L212" s="401"/>
      <c r="M212" s="402"/>
    </row>
    <row r="213" spans="1:16" x14ac:dyDescent="0.2">
      <c r="A213" s="237"/>
      <c r="B213" s="237"/>
      <c r="C213" s="237"/>
      <c r="D213" s="400"/>
      <c r="E213" s="401"/>
      <c r="F213" s="402"/>
      <c r="H213" s="142"/>
      <c r="I213" s="142"/>
      <c r="J213" s="240"/>
      <c r="K213" s="400"/>
      <c r="L213" s="401"/>
      <c r="M213" s="402"/>
    </row>
    <row r="214" spans="1:16" x14ac:dyDescent="0.2">
      <c r="A214" s="237"/>
      <c r="B214" s="237"/>
      <c r="C214" s="237"/>
      <c r="D214" s="403"/>
      <c r="E214" s="404"/>
      <c r="F214" s="405"/>
      <c r="H214" s="142"/>
      <c r="I214" s="142"/>
      <c r="J214" s="240"/>
      <c r="K214" s="403"/>
      <c r="L214" s="404"/>
      <c r="M214" s="405"/>
    </row>
    <row r="215" spans="1:16" ht="12" customHeight="1" x14ac:dyDescent="0.2">
      <c r="D215" s="134"/>
      <c r="E215" s="5"/>
      <c r="K215" s="135"/>
    </row>
    <row r="216" spans="1:16" x14ac:dyDescent="0.2">
      <c r="A216" s="80"/>
      <c r="D216" s="134"/>
      <c r="E216" s="5"/>
      <c r="K216" s="135"/>
    </row>
    <row r="217" spans="1:16" ht="18" x14ac:dyDescent="0.25">
      <c r="A217" s="321" t="s">
        <v>106</v>
      </c>
      <c r="B217" s="321"/>
      <c r="C217" s="321"/>
      <c r="D217" s="321"/>
      <c r="E217" s="321"/>
      <c r="F217" s="321"/>
      <c r="G217" s="321"/>
      <c r="H217" s="321"/>
      <c r="I217" s="321"/>
      <c r="J217" s="321"/>
      <c r="K217" s="321"/>
      <c r="L217" s="321"/>
      <c r="M217" s="321"/>
      <c r="N217" s="321"/>
      <c r="O217" s="104"/>
      <c r="P217" s="256" t="e">
        <f>IF(AND(TRUE,OR($K$13="",$K$13="Atende")),IF(#REF!="",0,#REF!*VLOOKUP(#REF!,Parâmetros!$U$3:$V$12,2,0)),0)</f>
        <v>#REF!</v>
      </c>
    </row>
    <row r="218" spans="1:16" x14ac:dyDescent="0.2">
      <c r="E218" s="5"/>
      <c r="G218"/>
      <c r="J218" s="5"/>
    </row>
    <row r="219" spans="1:16" ht="39.75" customHeight="1" x14ac:dyDescent="0.2">
      <c r="A219" s="349" t="s">
        <v>95</v>
      </c>
      <c r="B219" s="349"/>
      <c r="C219" s="349"/>
      <c r="D219" s="252"/>
      <c r="E219" s="132"/>
      <c r="G219" s="349" t="s">
        <v>96</v>
      </c>
      <c r="H219" s="349"/>
      <c r="I219" s="349"/>
      <c r="J219" s="350"/>
      <c r="K219" s="252"/>
    </row>
    <row r="220" spans="1:16" x14ac:dyDescent="0.2">
      <c r="D220" s="134"/>
      <c r="E220" s="134"/>
      <c r="K220" s="135"/>
    </row>
    <row r="221" spans="1:16" ht="51.75" customHeight="1" x14ac:dyDescent="0.2">
      <c r="A221" s="395" t="s">
        <v>94</v>
      </c>
      <c r="B221" s="395"/>
      <c r="C221" s="395"/>
      <c r="D221" s="397"/>
      <c r="E221" s="398"/>
      <c r="F221" s="399"/>
      <c r="H221" s="349" t="s">
        <v>160</v>
      </c>
      <c r="I221" s="349"/>
      <c r="J221" s="350"/>
      <c r="K221" s="397"/>
      <c r="L221" s="398"/>
      <c r="M221" s="399"/>
    </row>
    <row r="222" spans="1:16" x14ac:dyDescent="0.2">
      <c r="D222" s="400"/>
      <c r="E222" s="401"/>
      <c r="F222" s="402"/>
      <c r="K222" s="400"/>
      <c r="L222" s="401"/>
      <c r="M222" s="402"/>
    </row>
    <row r="223" spans="1:16" x14ac:dyDescent="0.2">
      <c r="D223" s="400"/>
      <c r="E223" s="401"/>
      <c r="F223" s="402"/>
      <c r="K223" s="400"/>
      <c r="L223" s="401"/>
      <c r="M223" s="402"/>
    </row>
    <row r="224" spans="1:16" x14ac:dyDescent="0.2">
      <c r="D224" s="400"/>
      <c r="E224" s="401"/>
      <c r="F224" s="402"/>
      <c r="K224" s="400"/>
      <c r="L224" s="401"/>
      <c r="M224" s="402"/>
    </row>
    <row r="225" spans="1:13" x14ac:dyDescent="0.2">
      <c r="D225" s="403"/>
      <c r="E225" s="404"/>
      <c r="F225" s="405"/>
      <c r="K225" s="403"/>
      <c r="L225" s="404"/>
      <c r="M225" s="405"/>
    </row>
    <row r="226" spans="1:13" x14ac:dyDescent="0.2">
      <c r="D226" s="134"/>
      <c r="E226" s="134"/>
      <c r="K226" s="135"/>
    </row>
    <row r="227" spans="1:13" ht="41.25" customHeight="1" x14ac:dyDescent="0.2">
      <c r="A227" s="349" t="s">
        <v>97</v>
      </c>
      <c r="B227" s="349"/>
      <c r="C227" s="349"/>
      <c r="D227" s="252"/>
      <c r="E227" s="132"/>
      <c r="G227" s="349" t="s">
        <v>98</v>
      </c>
      <c r="H227" s="349"/>
      <c r="I227" s="349"/>
      <c r="J227" s="349"/>
      <c r="K227" s="252"/>
    </row>
    <row r="228" spans="1:13" x14ac:dyDescent="0.2">
      <c r="D228" s="134"/>
      <c r="E228" s="134"/>
      <c r="K228" s="135"/>
    </row>
    <row r="229" spans="1:13" ht="37.5" customHeight="1" x14ac:dyDescent="0.2">
      <c r="A229" s="349" t="s">
        <v>204</v>
      </c>
      <c r="B229" s="349"/>
      <c r="C229" s="349"/>
      <c r="D229" s="252"/>
      <c r="E229" s="132"/>
      <c r="G229" s="349" t="s">
        <v>99</v>
      </c>
      <c r="H229" s="349"/>
      <c r="I229" s="349"/>
      <c r="J229" s="349"/>
      <c r="K229" s="252"/>
    </row>
    <row r="230" spans="1:13" x14ac:dyDescent="0.2">
      <c r="D230" s="134"/>
      <c r="E230" s="134"/>
      <c r="K230" s="135"/>
    </row>
    <row r="231" spans="1:13" x14ac:dyDescent="0.2">
      <c r="A231" s="349" t="s">
        <v>126</v>
      </c>
      <c r="B231" s="349"/>
      <c r="C231" s="349"/>
      <c r="D231" s="397"/>
      <c r="E231" s="398"/>
      <c r="F231" s="399"/>
      <c r="G231" s="435" t="s">
        <v>127</v>
      </c>
      <c r="H231" s="435"/>
      <c r="I231" s="435"/>
      <c r="J231" s="435"/>
      <c r="K231" s="436"/>
      <c r="L231" s="437"/>
      <c r="M231" s="438"/>
    </row>
    <row r="232" spans="1:13" x14ac:dyDescent="0.2">
      <c r="A232" s="237"/>
      <c r="B232" s="237"/>
      <c r="C232" s="237"/>
      <c r="D232" s="400"/>
      <c r="E232" s="401"/>
      <c r="F232" s="402"/>
      <c r="G232" s="243"/>
      <c r="H232" s="243"/>
      <c r="I232" s="243"/>
      <c r="J232" s="243"/>
      <c r="K232" s="133"/>
    </row>
    <row r="233" spans="1:13" x14ac:dyDescent="0.2">
      <c r="A233" s="237"/>
      <c r="B233" s="237"/>
      <c r="C233" s="237"/>
      <c r="D233" s="400"/>
      <c r="E233" s="401"/>
      <c r="F233" s="402"/>
      <c r="G233" s="243"/>
      <c r="H233" s="243"/>
      <c r="I233" s="243"/>
      <c r="J233" s="243"/>
      <c r="K233" s="133"/>
    </row>
    <row r="234" spans="1:13" x14ac:dyDescent="0.2">
      <c r="A234" s="237"/>
      <c r="B234" s="237"/>
      <c r="C234" s="237"/>
      <c r="D234" s="400"/>
      <c r="E234" s="401"/>
      <c r="F234" s="402"/>
      <c r="G234" s="243"/>
      <c r="H234" s="243"/>
      <c r="I234" s="243"/>
      <c r="J234" s="243"/>
      <c r="K234" s="133"/>
    </row>
    <row r="235" spans="1:13" x14ac:dyDescent="0.2">
      <c r="A235" s="237"/>
      <c r="B235" s="237"/>
      <c r="C235" s="237"/>
      <c r="D235" s="403"/>
      <c r="E235" s="404"/>
      <c r="F235" s="405"/>
      <c r="G235" s="243"/>
      <c r="H235" s="243"/>
      <c r="I235" s="243"/>
      <c r="J235" s="243"/>
      <c r="K235" s="133"/>
    </row>
    <row r="236" spans="1:13" x14ac:dyDescent="0.2">
      <c r="A236" s="237"/>
      <c r="B236" s="237"/>
      <c r="C236" s="237"/>
      <c r="D236" s="132"/>
      <c r="E236" s="132"/>
      <c r="G236" s="243"/>
      <c r="H236" s="243"/>
      <c r="I236" s="243"/>
      <c r="J236" s="243"/>
      <c r="K236" s="133"/>
    </row>
    <row r="237" spans="1:13" ht="29.25" customHeight="1" x14ac:dyDescent="0.2">
      <c r="A237" s="349" t="s">
        <v>128</v>
      </c>
      <c r="B237" s="349"/>
      <c r="C237" s="350"/>
      <c r="D237" s="439"/>
      <c r="E237" s="440"/>
      <c r="F237" s="441"/>
      <c r="G237" s="434" t="s">
        <v>186</v>
      </c>
      <c r="H237" s="434"/>
      <c r="I237" s="434"/>
      <c r="J237" s="434"/>
      <c r="K237" s="397"/>
      <c r="L237" s="398"/>
      <c r="M237" s="399"/>
    </row>
    <row r="238" spans="1:13" x14ac:dyDescent="0.2">
      <c r="A238" s="241"/>
      <c r="B238" s="241"/>
      <c r="C238" s="241"/>
      <c r="D238" s="132"/>
      <c r="E238" s="132"/>
      <c r="G238" s="242"/>
      <c r="H238" s="242"/>
      <c r="I238" s="242"/>
      <c r="J238" s="242"/>
      <c r="K238" s="400"/>
      <c r="L238" s="401"/>
      <c r="M238" s="402"/>
    </row>
    <row r="239" spans="1:13" x14ac:dyDescent="0.2">
      <c r="A239" s="241"/>
      <c r="B239" s="241"/>
      <c r="C239" s="241"/>
      <c r="D239" s="132"/>
      <c r="E239" s="132"/>
      <c r="G239" s="242"/>
      <c r="H239" s="242"/>
      <c r="I239" s="242"/>
      <c r="J239" s="242"/>
      <c r="K239" s="400"/>
      <c r="L239" s="401"/>
      <c r="M239" s="402"/>
    </row>
    <row r="240" spans="1:13" x14ac:dyDescent="0.2">
      <c r="A240" s="241"/>
      <c r="B240" s="241"/>
      <c r="C240" s="241"/>
      <c r="D240" s="132"/>
      <c r="E240" s="132"/>
      <c r="G240" s="242"/>
      <c r="H240" s="242"/>
      <c r="I240" s="242"/>
      <c r="J240" s="242"/>
      <c r="K240" s="400"/>
      <c r="L240" s="401"/>
      <c r="M240" s="402"/>
    </row>
    <row r="241" spans="1:16" x14ac:dyDescent="0.2">
      <c r="A241" s="241"/>
      <c r="B241" s="241"/>
      <c r="C241" s="241"/>
      <c r="D241" s="132"/>
      <c r="E241" s="132"/>
      <c r="G241" s="242"/>
      <c r="H241" s="242"/>
      <c r="I241" s="242"/>
      <c r="J241" s="242"/>
      <c r="K241" s="403"/>
      <c r="L241" s="404"/>
      <c r="M241" s="405"/>
    </row>
    <row r="242" spans="1:16" x14ac:dyDescent="0.2">
      <c r="A242" s="241"/>
      <c r="B242" s="241"/>
      <c r="C242" s="241"/>
      <c r="D242" s="132"/>
      <c r="E242" s="132"/>
      <c r="G242" s="242"/>
      <c r="H242" s="242"/>
      <c r="I242" s="242"/>
      <c r="J242" s="242"/>
      <c r="K242" s="133"/>
    </row>
    <row r="243" spans="1:16" ht="12.75" customHeight="1" x14ac:dyDescent="0.2">
      <c r="A243" s="349" t="s">
        <v>187</v>
      </c>
      <c r="B243" s="349"/>
      <c r="C243" s="350"/>
      <c r="D243" s="397"/>
      <c r="E243" s="398"/>
      <c r="F243" s="399"/>
      <c r="G243" s="410" t="s">
        <v>185</v>
      </c>
      <c r="H243" s="349"/>
      <c r="I243" s="349"/>
      <c r="J243" s="350"/>
      <c r="K243" s="397"/>
      <c r="L243" s="398"/>
      <c r="M243" s="399"/>
    </row>
    <row r="244" spans="1:16" x14ac:dyDescent="0.2">
      <c r="A244" s="349"/>
      <c r="B244" s="349"/>
      <c r="C244" s="350"/>
      <c r="D244" s="400"/>
      <c r="E244" s="401"/>
      <c r="F244" s="402"/>
      <c r="G244" s="410"/>
      <c r="H244" s="349"/>
      <c r="I244" s="349"/>
      <c r="J244" s="350"/>
      <c r="K244" s="400"/>
      <c r="L244" s="401"/>
      <c r="M244" s="402"/>
    </row>
    <row r="245" spans="1:16" x14ac:dyDescent="0.2">
      <c r="A245" s="349"/>
      <c r="B245" s="349"/>
      <c r="C245" s="350"/>
      <c r="D245" s="400"/>
      <c r="E245" s="401"/>
      <c r="F245" s="402"/>
      <c r="G245" s="410"/>
      <c r="H245" s="349"/>
      <c r="I245" s="349"/>
      <c r="J245" s="350"/>
      <c r="K245" s="400"/>
      <c r="L245" s="401"/>
      <c r="M245" s="402"/>
    </row>
    <row r="246" spans="1:16" x14ac:dyDescent="0.2">
      <c r="A246" s="349"/>
      <c r="B246" s="349"/>
      <c r="C246" s="350"/>
      <c r="D246" s="400"/>
      <c r="E246" s="401"/>
      <c r="F246" s="402"/>
      <c r="G246" s="410"/>
      <c r="H246" s="349"/>
      <c r="I246" s="349"/>
      <c r="J246" s="350"/>
      <c r="K246" s="400"/>
      <c r="L246" s="401"/>
      <c r="M246" s="402"/>
    </row>
    <row r="247" spans="1:16" x14ac:dyDescent="0.2">
      <c r="A247" s="349"/>
      <c r="B247" s="349"/>
      <c r="C247" s="350"/>
      <c r="D247" s="403"/>
      <c r="E247" s="404"/>
      <c r="F247" s="405"/>
      <c r="G247" s="410"/>
      <c r="H247" s="349"/>
      <c r="I247" s="349"/>
      <c r="J247" s="350"/>
      <c r="K247" s="403"/>
      <c r="L247" s="404"/>
      <c r="M247" s="405"/>
    </row>
    <row r="248" spans="1:16" x14ac:dyDescent="0.2">
      <c r="A248" s="241"/>
      <c r="B248" s="241"/>
      <c r="C248" s="241"/>
      <c r="D248" s="132"/>
      <c r="E248" s="132"/>
      <c r="G248" s="242"/>
      <c r="H248" s="242"/>
      <c r="I248" s="242"/>
      <c r="J248" s="242"/>
      <c r="K248" s="133"/>
    </row>
    <row r="249" spans="1:16" ht="52.5" customHeight="1" x14ac:dyDescent="0.2">
      <c r="A249" s="349" t="s">
        <v>188</v>
      </c>
      <c r="B249" s="349"/>
      <c r="C249" s="349"/>
      <c r="D249" s="252"/>
      <c r="E249" s="132"/>
      <c r="G249" s="349" t="s">
        <v>189</v>
      </c>
      <c r="H249" s="349"/>
      <c r="I249" s="349"/>
      <c r="J249" s="350"/>
      <c r="K249" s="252"/>
    </row>
    <row r="250" spans="1:16" x14ac:dyDescent="0.2">
      <c r="A250" s="241"/>
      <c r="B250" s="241"/>
      <c r="C250" s="241"/>
      <c r="D250" s="132"/>
      <c r="E250" s="132"/>
      <c r="G250" s="242"/>
      <c r="H250" s="242"/>
      <c r="I250" s="242"/>
      <c r="J250" s="242"/>
      <c r="K250" s="133"/>
    </row>
    <row r="251" spans="1:16" ht="51.75" customHeight="1" x14ac:dyDescent="0.2">
      <c r="A251" s="349" t="s">
        <v>224</v>
      </c>
      <c r="B251" s="349"/>
      <c r="C251" s="349"/>
      <c r="D251" s="252"/>
      <c r="E251" s="132"/>
      <c r="G251" s="242"/>
      <c r="H251" s="242"/>
      <c r="I251" s="242"/>
      <c r="J251" s="242"/>
      <c r="K251" s="133"/>
    </row>
    <row r="252" spans="1:16" x14ac:dyDescent="0.2">
      <c r="A252" s="241"/>
      <c r="B252" s="241"/>
      <c r="C252" s="241"/>
      <c r="D252" s="132"/>
      <c r="E252" s="132"/>
      <c r="G252" s="242"/>
      <c r="H252" s="242"/>
      <c r="I252" s="242"/>
      <c r="J252" s="242"/>
      <c r="K252" s="133"/>
    </row>
    <row r="253" spans="1:16" x14ac:dyDescent="0.2">
      <c r="A253" s="241"/>
      <c r="B253" s="241"/>
      <c r="C253" s="241"/>
      <c r="D253" s="132"/>
      <c r="E253" s="132"/>
      <c r="G253" s="242"/>
      <c r="H253" s="242"/>
      <c r="I253" s="242"/>
      <c r="J253" s="242"/>
      <c r="K253" s="133"/>
    </row>
    <row r="254" spans="1:16" ht="18" x14ac:dyDescent="0.25">
      <c r="A254" s="321" t="s">
        <v>59</v>
      </c>
      <c r="B254" s="321"/>
      <c r="C254" s="321"/>
      <c r="D254" s="321"/>
      <c r="E254" s="321"/>
      <c r="F254" s="321"/>
      <c r="G254" s="321"/>
      <c r="H254" s="321"/>
      <c r="I254" s="321"/>
      <c r="J254" s="321"/>
      <c r="K254" s="321"/>
      <c r="L254" s="321"/>
      <c r="M254" s="321"/>
      <c r="N254" s="321"/>
      <c r="O254" s="104"/>
      <c r="P254" s="104"/>
    </row>
    <row r="255" spans="1:16" x14ac:dyDescent="0.2">
      <c r="A255" s="5"/>
    </row>
    <row r="256" spans="1:16" x14ac:dyDescent="0.2">
      <c r="B256" s="322" t="s">
        <v>60</v>
      </c>
      <c r="C256" s="322"/>
      <c r="D256" s="162"/>
      <c r="E256" s="162"/>
      <c r="F256" s="162"/>
      <c r="G256" s="162"/>
      <c r="H256" s="63" t="s">
        <v>61</v>
      </c>
      <c r="I256" s="36"/>
      <c r="J256" s="36"/>
      <c r="K256"/>
    </row>
    <row r="257" spans="1:16" x14ac:dyDescent="0.2">
      <c r="B257" s="323"/>
      <c r="C257" s="324"/>
      <c r="D257" s="324"/>
      <c r="E257" s="324"/>
      <c r="F257" s="325"/>
      <c r="G257" s="4"/>
      <c r="H257" s="323"/>
      <c r="I257" s="324"/>
      <c r="J257" s="324"/>
      <c r="K257" s="324"/>
      <c r="L257" s="324"/>
      <c r="M257" s="325"/>
    </row>
    <row r="258" spans="1:16" x14ac:dyDescent="0.2">
      <c r="B258" s="326"/>
      <c r="C258" s="327"/>
      <c r="D258" s="327"/>
      <c r="E258" s="327"/>
      <c r="F258" s="328"/>
      <c r="G258" s="4"/>
      <c r="H258" s="326"/>
      <c r="I258" s="327"/>
      <c r="J258" s="327"/>
      <c r="K258" s="327"/>
      <c r="L258" s="327"/>
      <c r="M258" s="328"/>
    </row>
    <row r="259" spans="1:16" x14ac:dyDescent="0.2">
      <c r="B259" s="326"/>
      <c r="C259" s="327"/>
      <c r="D259" s="327"/>
      <c r="E259" s="327"/>
      <c r="F259" s="328"/>
      <c r="G259" s="4"/>
      <c r="H259" s="326"/>
      <c r="I259" s="327"/>
      <c r="J259" s="327"/>
      <c r="K259" s="327"/>
      <c r="L259" s="327"/>
      <c r="M259" s="328"/>
    </row>
    <row r="260" spans="1:16" x14ac:dyDescent="0.2">
      <c r="B260" s="326"/>
      <c r="C260" s="327"/>
      <c r="D260" s="327"/>
      <c r="E260" s="327"/>
      <c r="F260" s="328"/>
      <c r="G260" s="4"/>
      <c r="H260" s="326"/>
      <c r="I260" s="327"/>
      <c r="J260" s="327"/>
      <c r="K260" s="327"/>
      <c r="L260" s="327"/>
      <c r="M260" s="328"/>
    </row>
    <row r="261" spans="1:16" x14ac:dyDescent="0.2">
      <c r="B261" s="326"/>
      <c r="C261" s="327"/>
      <c r="D261" s="327"/>
      <c r="E261" s="327"/>
      <c r="F261" s="328"/>
      <c r="G261" s="4"/>
      <c r="H261" s="326"/>
      <c r="I261" s="327"/>
      <c r="J261" s="327"/>
      <c r="K261" s="327"/>
      <c r="L261" s="327"/>
      <c r="M261" s="328"/>
    </row>
    <row r="262" spans="1:16" x14ac:dyDescent="0.2">
      <c r="B262" s="326"/>
      <c r="C262" s="327"/>
      <c r="D262" s="327"/>
      <c r="E262" s="327"/>
      <c r="F262" s="328"/>
      <c r="G262" s="4"/>
      <c r="H262" s="326"/>
      <c r="I262" s="327"/>
      <c r="J262" s="327"/>
      <c r="K262" s="327"/>
      <c r="L262" s="327"/>
      <c r="M262" s="328"/>
    </row>
    <row r="263" spans="1:16" x14ac:dyDescent="0.2">
      <c r="B263" s="329"/>
      <c r="C263" s="330"/>
      <c r="D263" s="330"/>
      <c r="E263" s="330"/>
      <c r="F263" s="331"/>
      <c r="G263" s="4"/>
      <c r="H263" s="329"/>
      <c r="I263" s="330"/>
      <c r="J263" s="330"/>
      <c r="K263" s="330"/>
      <c r="L263" s="330"/>
      <c r="M263" s="331"/>
    </row>
    <row r="264" spans="1:16" x14ac:dyDescent="0.2">
      <c r="B264" s="163"/>
      <c r="C264" s="163"/>
      <c r="D264" s="163"/>
      <c r="E264" s="163"/>
      <c r="F264" s="163"/>
      <c r="G264" s="4"/>
      <c r="H264" s="163"/>
      <c r="I264" s="163"/>
      <c r="J264" s="163"/>
      <c r="K264" s="163"/>
      <c r="L264" s="163"/>
    </row>
    <row r="265" spans="1:16" x14ac:dyDescent="0.2">
      <c r="B265" s="163"/>
      <c r="C265" s="163"/>
      <c r="D265" s="4"/>
      <c r="E265" s="163"/>
      <c r="F265" s="163"/>
      <c r="G265" s="163"/>
      <c r="H265" s="163"/>
      <c r="I265" s="163"/>
      <c r="J265" s="5"/>
    </row>
    <row r="266" spans="1:16" x14ac:dyDescent="0.2">
      <c r="C266" s="5"/>
      <c r="D266" s="5"/>
      <c r="F266"/>
      <c r="G266"/>
      <c r="H266" s="5"/>
      <c r="I266" s="5"/>
      <c r="J266" s="5"/>
    </row>
    <row r="267" spans="1:16" ht="18" x14ac:dyDescent="0.25">
      <c r="A267" s="321" t="s">
        <v>65</v>
      </c>
      <c r="B267" s="321"/>
      <c r="C267" s="321"/>
      <c r="D267" s="321"/>
      <c r="E267" s="321"/>
      <c r="F267" s="321"/>
      <c r="G267" s="321"/>
      <c r="H267" s="321"/>
      <c r="I267" s="321"/>
      <c r="J267" s="321"/>
      <c r="K267" s="321"/>
      <c r="L267" s="321"/>
      <c r="M267" s="321"/>
      <c r="N267" s="321"/>
      <c r="O267" s="104"/>
      <c r="P267" s="104"/>
    </row>
    <row r="269" spans="1:16" x14ac:dyDescent="0.2">
      <c r="F269"/>
      <c r="H269" s="5"/>
      <c r="K269"/>
    </row>
    <row r="270" spans="1:16" ht="15" x14ac:dyDescent="0.2">
      <c r="B270" s="358" t="s">
        <v>172</v>
      </c>
      <c r="C270" s="359"/>
      <c r="E270" s="360" t="s">
        <v>190</v>
      </c>
      <c r="F270" s="360"/>
      <c r="H270" s="233" t="s">
        <v>191</v>
      </c>
      <c r="K270"/>
    </row>
    <row r="271" spans="1:16" x14ac:dyDescent="0.2">
      <c r="B271" s="361"/>
      <c r="C271" s="362"/>
      <c r="E271" s="367"/>
      <c r="F271" s="367"/>
      <c r="H271" s="266"/>
      <c r="K271"/>
    </row>
    <row r="272" spans="1:16" x14ac:dyDescent="0.2">
      <c r="B272" s="363"/>
      <c r="C272" s="364"/>
      <c r="F272"/>
      <c r="H272" s="5"/>
      <c r="K272"/>
    </row>
    <row r="273" spans="2:11" x14ac:dyDescent="0.2">
      <c r="B273" s="363"/>
      <c r="C273" s="364"/>
      <c r="F273"/>
      <c r="H273" s="5"/>
      <c r="K273"/>
    </row>
    <row r="274" spans="2:11" x14ac:dyDescent="0.2">
      <c r="B274" s="365"/>
      <c r="C274" s="366"/>
      <c r="F274"/>
      <c r="H274" s="5"/>
      <c r="K274"/>
    </row>
    <row r="275" spans="2:11" x14ac:dyDescent="0.2">
      <c r="F275"/>
      <c r="H275" s="5"/>
      <c r="K275"/>
    </row>
    <row r="276" spans="2:11" x14ac:dyDescent="0.2">
      <c r="F276"/>
      <c r="H276" s="5"/>
      <c r="K276"/>
    </row>
    <row r="277" spans="2:11" ht="30" x14ac:dyDescent="0.2">
      <c r="B277" s="233" t="s">
        <v>192</v>
      </c>
      <c r="C277" s="233" t="s">
        <v>193</v>
      </c>
      <c r="D277" s="233" t="s">
        <v>194</v>
      </c>
      <c r="E277" s="358" t="s">
        <v>195</v>
      </c>
      <c r="F277" s="359"/>
      <c r="G277" s="233" t="s">
        <v>196</v>
      </c>
      <c r="H277" s="233" t="s">
        <v>197</v>
      </c>
      <c r="K277"/>
    </row>
    <row r="278" spans="2:11" x14ac:dyDescent="0.2">
      <c r="B278" s="234">
        <v>1</v>
      </c>
      <c r="C278" s="254"/>
      <c r="D278" s="254"/>
      <c r="E278" s="344"/>
      <c r="F278" s="345"/>
      <c r="G278" s="255"/>
      <c r="H278" s="235" t="str">
        <f t="shared" ref="H278" si="10">IF(OR(ISNUMBER(G277),G278=""),IF(G278="","",1-(G278/G277)),"N/A")</f>
        <v/>
      </c>
      <c r="K278"/>
    </row>
    <row r="279" spans="2:11" x14ac:dyDescent="0.2">
      <c r="B279" s="234">
        <v>2</v>
      </c>
      <c r="C279" s="254"/>
      <c r="D279" s="254"/>
      <c r="E279" s="344"/>
      <c r="F279" s="345"/>
      <c r="G279" s="255"/>
      <c r="H279" s="235" t="str">
        <f>IF(OR(ISNUMBER(G278),G279=""),IF(G279="","",1-(G279/G278)),"N/A")</f>
        <v/>
      </c>
      <c r="K279"/>
    </row>
    <row r="280" spans="2:11" x14ac:dyDescent="0.2">
      <c r="B280" s="234">
        <v>3</v>
      </c>
      <c r="C280" s="254"/>
      <c r="D280" s="254"/>
      <c r="E280" s="344"/>
      <c r="F280" s="345"/>
      <c r="G280" s="255"/>
      <c r="H280" s="235" t="str">
        <f t="shared" ref="H280:H282" si="11">IF(OR(ISNUMBER(G279),G280=""),IF(G280="","",1-(G280/G279)),"N/A")</f>
        <v/>
      </c>
      <c r="K280"/>
    </row>
    <row r="281" spans="2:11" x14ac:dyDescent="0.2">
      <c r="B281" s="234">
        <v>4</v>
      </c>
      <c r="C281" s="254"/>
      <c r="D281" s="254"/>
      <c r="E281" s="344"/>
      <c r="F281" s="345"/>
      <c r="G281" s="255"/>
      <c r="H281" s="235" t="str">
        <f t="shared" si="11"/>
        <v/>
      </c>
      <c r="K281"/>
    </row>
    <row r="282" spans="2:11" x14ac:dyDescent="0.2">
      <c r="B282" s="234">
        <v>5</v>
      </c>
      <c r="C282" s="254"/>
      <c r="D282" s="254"/>
      <c r="E282" s="344"/>
      <c r="F282" s="345"/>
      <c r="G282" s="255"/>
      <c r="H282" s="235" t="str">
        <f t="shared" si="11"/>
        <v/>
      </c>
      <c r="K282"/>
    </row>
    <row r="283" spans="2:11" ht="12" customHeight="1" x14ac:dyDescent="0.2">
      <c r="F283"/>
      <c r="H283" s="5"/>
      <c r="K283"/>
    </row>
    <row r="284" spans="2:11" x14ac:dyDescent="0.2">
      <c r="B284" s="236" t="s">
        <v>198</v>
      </c>
      <c r="C284" s="236"/>
      <c r="D284" s="232"/>
      <c r="E284" s="232"/>
      <c r="F284" s="232"/>
      <c r="H284" s="5"/>
      <c r="K284"/>
    </row>
  </sheetData>
  <mergeCells count="150">
    <mergeCell ref="A249:C249"/>
    <mergeCell ref="G249:J249"/>
    <mergeCell ref="A251:C251"/>
    <mergeCell ref="A229:C229"/>
    <mergeCell ref="G229:J229"/>
    <mergeCell ref="A231:C231"/>
    <mergeCell ref="D231:F235"/>
    <mergeCell ref="G231:J231"/>
    <mergeCell ref="K231:M231"/>
    <mergeCell ref="A237:C237"/>
    <mergeCell ref="D237:F237"/>
    <mergeCell ref="G237:J237"/>
    <mergeCell ref="K237:M241"/>
    <mergeCell ref="A219:C219"/>
    <mergeCell ref="G219:J219"/>
    <mergeCell ref="A221:C221"/>
    <mergeCell ref="D221:F225"/>
    <mergeCell ref="H221:J221"/>
    <mergeCell ref="K221:M225"/>
    <mergeCell ref="A227:C227"/>
    <mergeCell ref="G227:J227"/>
    <mergeCell ref="A243:C247"/>
    <mergeCell ref="D243:F247"/>
    <mergeCell ref="G243:J247"/>
    <mergeCell ref="K243:M247"/>
    <mergeCell ref="D210:F214"/>
    <mergeCell ref="K210:M214"/>
    <mergeCell ref="A217:N217"/>
    <mergeCell ref="A210:C211"/>
    <mergeCell ref="A184:C184"/>
    <mergeCell ref="G184:J184"/>
    <mergeCell ref="K184:M188"/>
    <mergeCell ref="B165:E165"/>
    <mergeCell ref="A167:N167"/>
    <mergeCell ref="A182:N182"/>
    <mergeCell ref="A155:C155"/>
    <mergeCell ref="A204:C206"/>
    <mergeCell ref="D204:F208"/>
    <mergeCell ref="G204:J206"/>
    <mergeCell ref="K204:M208"/>
    <mergeCell ref="B163:E163"/>
    <mergeCell ref="B164:E164"/>
    <mergeCell ref="D157:F160"/>
    <mergeCell ref="B138:C138"/>
    <mergeCell ref="D138:E142"/>
    <mergeCell ref="D144:F151"/>
    <mergeCell ref="K144:M151"/>
    <mergeCell ref="A153:C153"/>
    <mergeCell ref="B106:C106"/>
    <mergeCell ref="B109:C109"/>
    <mergeCell ref="B105:C105"/>
    <mergeCell ref="B107:C107"/>
    <mergeCell ref="B108:C108"/>
    <mergeCell ref="K136:M136"/>
    <mergeCell ref="K134:M134"/>
    <mergeCell ref="B136:C136"/>
    <mergeCell ref="B111:C111"/>
    <mergeCell ref="B112:C112"/>
    <mergeCell ref="B113:C113"/>
    <mergeCell ref="B119:E119"/>
    <mergeCell ref="B120:E120"/>
    <mergeCell ref="A124:E124"/>
    <mergeCell ref="B116:C116"/>
    <mergeCell ref="B114:C114"/>
    <mergeCell ref="B115:C115"/>
    <mergeCell ref="B130:E130"/>
    <mergeCell ref="A132:C132"/>
    <mergeCell ref="A134:C134"/>
    <mergeCell ref="B122:E122"/>
    <mergeCell ref="B129:E129"/>
    <mergeCell ref="F124:J126"/>
    <mergeCell ref="B76:D76"/>
    <mergeCell ref="B79:E79"/>
    <mergeCell ref="B88:C88"/>
    <mergeCell ref="A100:D100"/>
    <mergeCell ref="B94:C94"/>
    <mergeCell ref="B95:C95"/>
    <mergeCell ref="B96:C96"/>
    <mergeCell ref="B97:C97"/>
    <mergeCell ref="B78:E78"/>
    <mergeCell ref="B92:C92"/>
    <mergeCell ref="B93:C93"/>
    <mergeCell ref="B89:C89"/>
    <mergeCell ref="B90:C90"/>
    <mergeCell ref="B86:C86"/>
    <mergeCell ref="B87:C87"/>
    <mergeCell ref="A81:D81"/>
    <mergeCell ref="B91:C91"/>
    <mergeCell ref="B42:E42"/>
    <mergeCell ref="B44:E44"/>
    <mergeCell ref="B52:E52"/>
    <mergeCell ref="A55:N55"/>
    <mergeCell ref="B34:E34"/>
    <mergeCell ref="B32:E32"/>
    <mergeCell ref="B47:E47"/>
    <mergeCell ref="B48:E48"/>
    <mergeCell ref="B49:E49"/>
    <mergeCell ref="B50:E50"/>
    <mergeCell ref="B28:E28"/>
    <mergeCell ref="B15:E15"/>
    <mergeCell ref="B16:E16"/>
    <mergeCell ref="B17:E17"/>
    <mergeCell ref="B18:E18"/>
    <mergeCell ref="A21:M21"/>
    <mergeCell ref="B36:E36"/>
    <mergeCell ref="B38:E38"/>
    <mergeCell ref="B40:E40"/>
    <mergeCell ref="B29:E29"/>
    <mergeCell ref="A2:N5"/>
    <mergeCell ref="E8:I8"/>
    <mergeCell ref="A10:N10"/>
    <mergeCell ref="B12:E12"/>
    <mergeCell ref="B14:E14"/>
    <mergeCell ref="B23:E23"/>
    <mergeCell ref="B25:E25"/>
    <mergeCell ref="B26:E26"/>
    <mergeCell ref="B27:E27"/>
    <mergeCell ref="E282:F282"/>
    <mergeCell ref="B270:C270"/>
    <mergeCell ref="E270:F270"/>
    <mergeCell ref="B271:C274"/>
    <mergeCell ref="E271:F271"/>
    <mergeCell ref="E277:F277"/>
    <mergeCell ref="E278:F278"/>
    <mergeCell ref="E279:F279"/>
    <mergeCell ref="E280:F280"/>
    <mergeCell ref="G81:J81"/>
    <mergeCell ref="A267:N267"/>
    <mergeCell ref="A254:N254"/>
    <mergeCell ref="B256:C256"/>
    <mergeCell ref="B257:F263"/>
    <mergeCell ref="H257:M263"/>
    <mergeCell ref="B46:E46"/>
    <mergeCell ref="K70:M72"/>
    <mergeCell ref="E281:F281"/>
    <mergeCell ref="G76:J76"/>
    <mergeCell ref="B74:D74"/>
    <mergeCell ref="G74:J74"/>
    <mergeCell ref="B70:D70"/>
    <mergeCell ref="I70:J70"/>
    <mergeCell ref="B57:E57"/>
    <mergeCell ref="B60:D60"/>
    <mergeCell ref="G60:J60"/>
    <mergeCell ref="B62:D62"/>
    <mergeCell ref="E62:J63"/>
    <mergeCell ref="B65:E65"/>
    <mergeCell ref="B66:E66"/>
    <mergeCell ref="A68:D68"/>
    <mergeCell ref="B58:E58"/>
    <mergeCell ref="B110:C110"/>
  </mergeCells>
  <conditionalFormatting sqref="K13">
    <cfRule type="cellIs" dxfId="75" priority="1" stopIfTrue="1" operator="equal">
      <formula>"Não Atende"</formula>
    </cfRule>
    <cfRule type="cellIs" dxfId="74" priority="2" stopIfTrue="1" operator="equal">
      <formula>"Atende"</formula>
    </cfRule>
  </conditionalFormatting>
  <dataValidations count="8">
    <dataValidation type="list" allowBlank="1" showInputMessage="1" showErrorMessage="1" sqref="E60 E68 E81 F122 E100 E76 D132 D155 K153 K155 D184:D189 K138 K140 K229 K219 D227 K227 D229 D219 D249 D251">
      <formula1>"Sim,Não"</formula1>
    </dataValidation>
    <dataValidation type="list" allowBlank="1" showInputMessage="1" showErrorMessage="1" sqref="I130 I58 I66 I79 I120 I52 I46:I50 I25:I29 I32 I34:I44">
      <formula1>requerimentos</formula1>
    </dataValidation>
    <dataValidation type="list" allowBlank="1" showInputMessage="1" showErrorMessage="1" sqref="F19:F20 F22 I14:I18">
      <formula1>Req_exclusão</formula1>
    </dataValidation>
    <dataValidation type="list" allowBlank="1" showInputMessage="1" showErrorMessage="1" sqref="WVI163:WVI173 IW163:IW173 SS163:SS173 ACO163:ACO173 AMK163:AMK173 AWG163:AWG173 BGC163:BGC173 BPY163:BPY173 BZU163:BZU173 CJQ163:CJQ173 CTM163:CTM173 DDI163:DDI173 DNE163:DNE173 DXA163:DXA173 EGW163:EGW173 EQS163:EQS173 FAO163:FAO173 FKK163:FKK173 FUG163:FUG173 GEC163:GEC173 GNY163:GNY173 GXU163:GXU173 HHQ163:HHQ173 HRM163:HRM173 IBI163:IBI173 ILE163:ILE173 IVA163:IVA173 JEW163:JEW173 JOS163:JOS173 JYO163:JYO173 KIK163:KIK173 KSG163:KSG173 LCC163:LCC173 LLY163:LLY173 LVU163:LVU173 MFQ163:MFQ173 MPM163:MPM173 MZI163:MZI173 NJE163:NJE173 NTA163:NTA173 OCW163:OCW173 OMS163:OMS173 OWO163:OWO173 PGK163:PGK173 PQG163:PQG173 QAC163:QAC173 QJY163:QJY173 QTU163:QTU173 RDQ163:RDQ173 RNM163:RNM173 RXI163:RXI173 SHE163:SHE173 SRA163:SRA173 TAW163:TAW173 TKS163:TKS173 TUO163:TUO173 UEK163:UEK173 UOG163:UOG173 UYC163:UYC173 VHY163:VHY173 VRU163:VRU173 WBQ163:WBQ173 WLM163:WLM173 E170:E180">
      <formula1>"RISC, x86"</formula1>
    </dataValidation>
    <dataValidation type="list" allowBlank="1" showInputMessage="1" showErrorMessage="1" sqref="WVG163:WVG173 IU163:IU173 SQ163:SQ173 ACM163:ACM173 AMI163:AMI173 AWE163:AWE173 BGA163:BGA173 BPW163:BPW173 BZS163:BZS173 CJO163:CJO173 CTK163:CTK173 DDG163:DDG173 DNC163:DNC173 DWY163:DWY173 EGU163:EGU173 EQQ163:EQQ173 FAM163:FAM173 FKI163:FKI173 FUE163:FUE173 GEA163:GEA173 GNW163:GNW173 GXS163:GXS173 HHO163:HHO173 HRK163:HRK173 IBG163:IBG173 ILC163:ILC173 IUY163:IUY173 JEU163:JEU173 JOQ163:JOQ173 JYM163:JYM173 KII163:KII173 KSE163:KSE173 LCA163:LCA173 LLW163:LLW173 LVS163:LVS173 MFO163:MFO173 MPK163:MPK173 MZG163:MZG173 NJC163:NJC173 NSY163:NSY173 OCU163:OCU173 OMQ163:OMQ173 OWM163:OWM173 PGI163:PGI173 PQE163:PQE173 QAA163:QAA173 QJW163:QJW173 QTS163:QTS173 RDO163:RDO173 RNK163:RNK173 RXG163:RXG173 SHC163:SHC173 SQY163:SQY173 TAU163:TAU173 TKQ163:TKQ173 TUM163:TUM173 UEI163:UEI173 UOE163:UOE173 UYA163:UYA173 VHW163:VHW173 VRS163:VRS173 WBO163:WBO173 WLK163:WLK173 C170:C180">
      <formula1>"Aplicação, Apresentação, Banco de Dados"</formula1>
    </dataValidation>
    <dataValidation type="list" allowBlank="1" showInputMessage="1" showErrorMessage="1" sqref="WVH163:WVH173 IV163:IV173 SR163:SR173 ACN163:ACN173 AMJ163:AMJ173 AWF163:AWF173 BGB163:BGB173 BPX163:BPX173 BZT163:BZT173 CJP163:CJP173 CTL163:CTL173 DDH163:DDH173 DND163:DND173 DWZ163:DWZ173 EGV163:EGV173 EQR163:EQR173 FAN163:FAN173 FKJ163:FKJ173 FUF163:FUF173 GEB163:GEB173 GNX163:GNX173 GXT163:GXT173 HHP163:HHP173 HRL163:HRL173 IBH163:IBH173 ILD163:ILD173 IUZ163:IUZ173 JEV163:JEV173 JOR163:JOR173 JYN163:JYN173 KIJ163:KIJ173 KSF163:KSF173 LCB163:LCB173 LLX163:LLX173 LVT163:LVT173 MFP163:MFP173 MPL163:MPL173 MZH163:MZH173 NJD163:NJD173 NSZ163:NSZ173 OCV163:OCV173 OMR163:OMR173 OWN163:OWN173 PGJ163:PGJ173 PQF163:PQF173 QAB163:QAB173 QJX163:QJX173 QTT163:QTT173 RDP163:RDP173 RNL163:RNL173 RXH163:RXH173 SHD163:SHD173 SQZ163:SQZ173 TAV163:TAV173 TKR163:TKR173 TUN163:TUN173 UEJ163:UEJ173 UOF163:UOF173 UYB163:UYB173 VHX163:VHX173 VRT163:VRT173 WBP163:WBP173 WLL163:WLL173 D170:D180">
      <formula1>"On Line, Batch, Misto"</formula1>
    </dataValidation>
    <dataValidation type="list" allowBlank="1" showInputMessage="1" showErrorMessage="1" sqref="WVF163:WVF173 IT163:IT173 SP163:SP173 ACL163:ACL173 AMH163:AMH173 AWD163:AWD173 BFZ163:BFZ173 BPV163:BPV173 BZR163:BZR173 CJN163:CJN173 CTJ163:CTJ173 DDF163:DDF173 DNB163:DNB173 DWX163:DWX173 EGT163:EGT173 EQP163:EQP173 FAL163:FAL173 FKH163:FKH173 FUD163:FUD173 GDZ163:GDZ173 GNV163:GNV173 GXR163:GXR173 HHN163:HHN173 HRJ163:HRJ173 IBF163:IBF173 ILB163:ILB173 IUX163:IUX173 JET163:JET173 JOP163:JOP173 JYL163:JYL173 KIH163:KIH173 KSD163:KSD173 LBZ163:LBZ173 LLV163:LLV173 LVR163:LVR173 MFN163:MFN173 MPJ163:MPJ173 MZF163:MZF173 NJB163:NJB173 NSX163:NSX173 OCT163:OCT173 OMP163:OMP173 OWL163:OWL173 PGH163:PGH173 PQD163:PQD173 PZZ163:PZZ173 QJV163:QJV173 QTR163:QTR173 RDN163:RDN173 RNJ163:RNJ173 RXF163:RXF173 SHB163:SHB173 SQX163:SQX173 TAT163:TAT173 TKP163:TKP173 TUL163:TUL173 UEH163:UEH173 UOD163:UOD173 UXZ163:UXZ173 VHV163:VHV173 VRR163:VRR173 WBN163:WBN173 WLJ163:WLJ173 B170:B180">
      <formula1>"Produção, Disaster Recovery, Desenvolvimento, Homologação, Testes"</formula1>
    </dataValidation>
    <dataValidation type="list" allowBlank="1" showInputMessage="1" showErrorMessage="1" sqref="K249">
      <formula1>"Sim,Não,N/A"</formula1>
    </dataValidation>
  </dataValidations>
  <pageMargins left="0.78740157499999996" right="0.78740157499999996" top="0.984251969" bottom="0.984251969" header="0.49212598499999999" footer="0.49212598499999999"/>
  <pageSetup scale="47" fitToHeight="0" orientation="landscape"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Parâmetros!$E$3:$E$5</xm:f>
          </x14:formula1>
          <xm:sqref>E167 E126 F168 H25:H29 H46:H50 H52 H32 H34:H44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R24"/>
  <sheetViews>
    <sheetView showGridLines="0" showRowColHeaders="0" workbookViewId="0">
      <selection activeCell="B25" sqref="B25:E25"/>
    </sheetView>
  </sheetViews>
  <sheetFormatPr defaultRowHeight="12.75" x14ac:dyDescent="0.2"/>
  <cols>
    <col min="1" max="1" width="12.28515625" customWidth="1"/>
    <col min="2" max="2" width="71.140625" customWidth="1"/>
    <col min="3" max="3" width="1.42578125" customWidth="1"/>
    <col min="4" max="4" width="1.85546875" customWidth="1"/>
    <col min="5" max="5" width="1.5703125" customWidth="1"/>
    <col min="6" max="6" width="18.5703125" customWidth="1"/>
    <col min="7" max="7" width="16.140625" hidden="1" customWidth="1"/>
    <col min="8" max="8" width="19.5703125" customWidth="1"/>
    <col min="9" max="9" width="21.5703125" customWidth="1"/>
    <col min="10" max="10" width="36.85546875" customWidth="1"/>
    <col min="11" max="11" width="17" hidden="1" customWidth="1"/>
    <col min="12" max="12" width="20.28515625" bestFit="1" customWidth="1"/>
    <col min="13" max="13" width="17.7109375" customWidth="1"/>
    <col min="16" max="16" width="23.7109375" hidden="1" customWidth="1"/>
    <col min="17" max="17" width="0" hidden="1" customWidth="1"/>
    <col min="18" max="18" width="18.5703125" hidden="1" customWidth="1"/>
  </cols>
  <sheetData>
    <row r="1" spans="1:18" ht="13.5" thickBot="1" x14ac:dyDescent="0.25">
      <c r="A1" s="203"/>
      <c r="B1" s="17"/>
      <c r="C1" s="17"/>
      <c r="D1" s="17"/>
      <c r="E1" s="17"/>
      <c r="F1" s="17"/>
      <c r="G1" s="17"/>
      <c r="H1" s="17"/>
      <c r="I1" s="17"/>
      <c r="J1" s="17"/>
      <c r="P1" s="15" t="s">
        <v>15</v>
      </c>
      <c r="R1" s="10" t="s">
        <v>29</v>
      </c>
    </row>
    <row r="2" spans="1:18" ht="15.75" thickBot="1" x14ac:dyDescent="0.25">
      <c r="A2" s="203"/>
      <c r="B2" s="204" t="s">
        <v>31</v>
      </c>
      <c r="C2" s="213"/>
      <c r="D2" s="213"/>
      <c r="E2" s="213"/>
      <c r="F2" s="315" t="s">
        <v>32</v>
      </c>
      <c r="G2" s="442"/>
      <c r="H2" s="316"/>
      <c r="I2" s="14" t="str">
        <f>IF(ISERR(SUM(G8:G9,G12:G13,G16:G17,G20:G21,G24:G25)/(SUM(K8:K9,K12:K13,K16:K17,K20:K21,K24:K25))),"N/A",SUM(G8:G9,G12:G13,G16:G17,G20:G21,G24:G25)/(SUM(K8:K9,K12:K13,K16:K17,K20:K21,K24:K25)))</f>
        <v>N/A</v>
      </c>
      <c r="J2" s="17"/>
      <c r="P2" s="8" t="s">
        <v>19</v>
      </c>
      <c r="R2" s="9" t="s">
        <v>4</v>
      </c>
    </row>
    <row r="3" spans="1:18" ht="15" x14ac:dyDescent="0.25">
      <c r="A3" s="203"/>
      <c r="B3" s="205" t="s">
        <v>217</v>
      </c>
      <c r="C3" s="214"/>
      <c r="D3" s="214"/>
      <c r="E3" s="214"/>
      <c r="F3" s="206"/>
      <c r="G3" s="206"/>
      <c r="H3" s="17"/>
      <c r="I3" s="17"/>
      <c r="J3" s="17"/>
      <c r="P3" s="8" t="s">
        <v>20</v>
      </c>
      <c r="R3" s="9" t="s">
        <v>11</v>
      </c>
    </row>
    <row r="4" spans="1:18" ht="15" x14ac:dyDescent="0.25">
      <c r="A4" s="203"/>
      <c r="B4" s="207" t="e">
        <f>'Prop D'!$E$8</f>
        <v>#REF!</v>
      </c>
      <c r="C4" s="215"/>
      <c r="D4" s="215"/>
      <c r="E4" s="215"/>
      <c r="F4" s="18"/>
      <c r="G4" s="18"/>
      <c r="H4" s="18"/>
      <c r="I4" s="18"/>
      <c r="J4" s="18"/>
      <c r="P4" s="8" t="s">
        <v>21</v>
      </c>
      <c r="R4" s="8" t="s">
        <v>5</v>
      </c>
    </row>
    <row r="5" spans="1:18" ht="15" x14ac:dyDescent="0.2">
      <c r="A5" s="203"/>
      <c r="B5" s="17"/>
      <c r="C5" s="17"/>
      <c r="D5" s="17"/>
      <c r="E5" s="17"/>
      <c r="F5" s="18"/>
      <c r="G5" s="18"/>
      <c r="H5" s="18"/>
      <c r="I5" s="18"/>
      <c r="J5" s="18"/>
      <c r="P5" s="8" t="s">
        <v>22</v>
      </c>
    </row>
    <row r="6" spans="1:18" ht="13.5" thickBot="1" x14ac:dyDescent="0.25">
      <c r="A6" s="203"/>
      <c r="B6" s="19" t="s">
        <v>33</v>
      </c>
      <c r="C6" s="19"/>
      <c r="D6" s="19"/>
      <c r="E6" s="19"/>
      <c r="F6" s="19" t="s">
        <v>34</v>
      </c>
      <c r="G6" s="19"/>
      <c r="H6" s="17"/>
      <c r="I6" s="17"/>
      <c r="J6" s="17"/>
      <c r="P6" s="8" t="s">
        <v>23</v>
      </c>
    </row>
    <row r="7" spans="1:18" ht="26.25" thickBot="1" x14ac:dyDescent="0.25">
      <c r="A7" s="20" t="s">
        <v>35</v>
      </c>
      <c r="B7" s="22" t="s">
        <v>130</v>
      </c>
      <c r="C7" s="216"/>
      <c r="D7" s="216"/>
      <c r="E7" s="217"/>
      <c r="F7" s="21" t="s">
        <v>4</v>
      </c>
      <c r="G7" s="21" t="s">
        <v>38</v>
      </c>
      <c r="H7" s="21" t="s">
        <v>15</v>
      </c>
      <c r="I7" s="22" t="s">
        <v>36</v>
      </c>
      <c r="J7" s="21" t="s">
        <v>37</v>
      </c>
      <c r="K7" s="24" t="s">
        <v>39</v>
      </c>
      <c r="L7" s="274" t="s">
        <v>215</v>
      </c>
      <c r="M7" s="23" t="s">
        <v>216</v>
      </c>
      <c r="P7" s="8" t="s">
        <v>24</v>
      </c>
    </row>
    <row r="8" spans="1:18" x14ac:dyDescent="0.2">
      <c r="A8" s="223" t="str">
        <f>IF(LEFT(A7,2)="ID",CONCATENATE(MID($A$7,SEARCH(" ",$A$7)+1,10),"001"),CONCATENATE(MID($A$7,SEARCH(" ",$A$7)+1,10),TEXT(RIGHT(A7,3)+1,"000")))</f>
        <v>RQF001</v>
      </c>
      <c r="B8" s="443" t="s">
        <v>162</v>
      </c>
      <c r="C8" s="444"/>
      <c r="D8" s="444"/>
      <c r="E8" s="445"/>
      <c r="F8" s="220"/>
      <c r="G8" s="220">
        <f>IF(H8="",0,VLOOKUP(H8,Parâmetros!$N$3:$O$8,2,0)*I8)</f>
        <v>0</v>
      </c>
      <c r="H8" s="221"/>
      <c r="I8" s="222"/>
      <c r="J8" s="273"/>
      <c r="K8" s="25" t="str">
        <f t="shared" ref="K8" si="0">IF(I8="","",I8*100)</f>
        <v/>
      </c>
      <c r="L8" s="272"/>
      <c r="M8" s="271"/>
    </row>
    <row r="9" spans="1:18" x14ac:dyDescent="0.2">
      <c r="A9" s="80"/>
    </row>
    <row r="10" spans="1:18" ht="13.5" thickBot="1" x14ac:dyDescent="0.25">
      <c r="A10" s="203"/>
      <c r="B10" s="19" t="s">
        <v>33</v>
      </c>
      <c r="C10" s="19"/>
      <c r="D10" s="19"/>
      <c r="E10" s="19"/>
      <c r="F10" s="19" t="s">
        <v>34</v>
      </c>
      <c r="G10" s="19"/>
      <c r="H10" s="17"/>
      <c r="I10" s="17"/>
      <c r="J10" s="17"/>
    </row>
    <row r="11" spans="1:18" ht="26.25" thickBot="1" x14ac:dyDescent="0.25">
      <c r="A11" s="20" t="s">
        <v>164</v>
      </c>
      <c r="B11" s="22" t="s">
        <v>131</v>
      </c>
      <c r="C11" s="216"/>
      <c r="D11" s="216"/>
      <c r="E11" s="217"/>
      <c r="F11" s="21" t="s">
        <v>4</v>
      </c>
      <c r="G11" s="21" t="s">
        <v>38</v>
      </c>
      <c r="H11" s="21" t="s">
        <v>15</v>
      </c>
      <c r="I11" s="22" t="s">
        <v>36</v>
      </c>
      <c r="J11" s="21" t="s">
        <v>37</v>
      </c>
      <c r="K11" s="24" t="s">
        <v>39</v>
      </c>
      <c r="L11" s="274" t="s">
        <v>215</v>
      </c>
      <c r="M11" s="23" t="s">
        <v>216</v>
      </c>
    </row>
    <row r="12" spans="1:18" ht="12.75" customHeight="1" x14ac:dyDescent="0.2">
      <c r="A12" s="223" t="str">
        <f>IF(LEFT(A11,2)="ID",CONCATENATE(MID($A$11,SEARCH(" ",$A$11)+1,10),"001"),CONCATENATE(MID($A$11,SEARCH(" ",$A$11)+1,10),TEXT(RIGHT(A11,3)+1,"000")))</f>
        <v>RQNF001</v>
      </c>
      <c r="B12" s="446" t="s">
        <v>209</v>
      </c>
      <c r="C12" s="447"/>
      <c r="D12" s="447"/>
      <c r="E12" s="448"/>
      <c r="F12" s="220"/>
      <c r="G12" s="220">
        <f>IF(H12="",0,VLOOKUP(H12,Parâmetros!$N$3:$O$8,2,0)*I12)</f>
        <v>0</v>
      </c>
      <c r="H12" s="221"/>
      <c r="I12" s="222"/>
      <c r="J12" s="273"/>
      <c r="K12" s="25" t="str">
        <f t="shared" ref="K12" si="1">IF(I12="","",I12*100)</f>
        <v/>
      </c>
      <c r="L12" s="272"/>
      <c r="M12" s="271"/>
    </row>
    <row r="14" spans="1:18" ht="13.5" thickBot="1" x14ac:dyDescent="0.25">
      <c r="A14" s="203"/>
      <c r="B14" s="19" t="s">
        <v>33</v>
      </c>
      <c r="C14" s="19"/>
      <c r="D14" s="19"/>
      <c r="E14" s="19"/>
      <c r="F14" s="19" t="s">
        <v>34</v>
      </c>
      <c r="G14" s="19"/>
      <c r="H14" s="17"/>
      <c r="I14" s="17"/>
      <c r="J14" s="17"/>
    </row>
    <row r="15" spans="1:18" ht="26.25" thickBot="1" x14ac:dyDescent="0.25">
      <c r="A15" s="20" t="s">
        <v>165</v>
      </c>
      <c r="B15" s="22" t="s">
        <v>132</v>
      </c>
      <c r="C15" s="218"/>
      <c r="D15" s="218"/>
      <c r="E15" s="219"/>
      <c r="F15" s="21" t="s">
        <v>4</v>
      </c>
      <c r="G15" s="21" t="s">
        <v>38</v>
      </c>
      <c r="H15" s="21" t="s">
        <v>15</v>
      </c>
      <c r="I15" s="22" t="s">
        <v>36</v>
      </c>
      <c r="J15" s="21" t="s">
        <v>37</v>
      </c>
      <c r="K15" s="24" t="s">
        <v>39</v>
      </c>
      <c r="L15" s="274" t="s">
        <v>215</v>
      </c>
      <c r="M15" s="23" t="s">
        <v>216</v>
      </c>
    </row>
    <row r="16" spans="1:18" x14ac:dyDescent="0.2">
      <c r="A16" s="223" t="str">
        <f>IF(LEFT(A15,2)="ID",CONCATENATE(MID($A$15,SEARCH(" ",$A$15)+1,10),"001"),CONCATENATE(MID($A$15,SEARCH(" ",$A$15)+1,10),TEXT(RIGHT(A15,3)+1,"000")))</f>
        <v>RQS001</v>
      </c>
      <c r="B16" s="446" t="s">
        <v>212</v>
      </c>
      <c r="C16" s="447"/>
      <c r="D16" s="447"/>
      <c r="E16" s="448"/>
      <c r="F16" s="220"/>
      <c r="G16" s="220">
        <f>IF(H16="",0,VLOOKUP(H16,Parâmetros!$N$3:$O$8,2,0)*I16)</f>
        <v>0</v>
      </c>
      <c r="H16" s="221"/>
      <c r="I16" s="222"/>
      <c r="J16" s="273"/>
      <c r="K16" s="25" t="str">
        <f t="shared" ref="K16" si="2">IF(I16="","",I16*100)</f>
        <v/>
      </c>
      <c r="L16" s="272"/>
      <c r="M16" s="271"/>
    </row>
    <row r="18" spans="1:13" ht="13.5" thickBot="1" x14ac:dyDescent="0.25">
      <c r="A18" s="203"/>
      <c r="B18" s="19" t="s">
        <v>33</v>
      </c>
      <c r="C18" s="19"/>
      <c r="D18" s="19"/>
      <c r="E18" s="19"/>
      <c r="F18" s="19" t="s">
        <v>34</v>
      </c>
      <c r="G18" s="19"/>
      <c r="H18" s="17"/>
      <c r="I18" s="17"/>
      <c r="J18" s="17"/>
    </row>
    <row r="19" spans="1:13" ht="26.25" thickBot="1" x14ac:dyDescent="0.25">
      <c r="A19" s="20" t="s">
        <v>166</v>
      </c>
      <c r="B19" s="22" t="s">
        <v>133</v>
      </c>
      <c r="C19" s="218"/>
      <c r="D19" s="218"/>
      <c r="E19" s="219"/>
      <c r="F19" s="21" t="s">
        <v>4</v>
      </c>
      <c r="G19" s="21" t="s">
        <v>38</v>
      </c>
      <c r="H19" s="21" t="s">
        <v>15</v>
      </c>
      <c r="I19" s="22" t="s">
        <v>36</v>
      </c>
      <c r="J19" s="21" t="s">
        <v>37</v>
      </c>
      <c r="K19" s="24" t="s">
        <v>39</v>
      </c>
      <c r="L19" s="274" t="s">
        <v>215</v>
      </c>
      <c r="M19" s="23" t="s">
        <v>216</v>
      </c>
    </row>
    <row r="20" spans="1:13" ht="12.75" customHeight="1" x14ac:dyDescent="0.2">
      <c r="A20" s="223" t="str">
        <f>IF(LEFT(A19,2)="ID",CONCATENATE(MID($A$19,SEARCH(" ",$A$19)+1,10),"001"),CONCATENATE(MID($A$19,SEARCH(" ",$A$19)+1,10),TEXT(RIGHT(A19,3)+1,"000")))</f>
        <v>RQMC001</v>
      </c>
      <c r="B20" s="446" t="s">
        <v>214</v>
      </c>
      <c r="C20" s="447"/>
      <c r="D20" s="447"/>
      <c r="E20" s="448"/>
      <c r="F20" s="220"/>
      <c r="G20" s="220">
        <f>IF(H20="",0,VLOOKUP(H20,Parâmetros!$N$3:$O$8,2,0)*I20)</f>
        <v>0</v>
      </c>
      <c r="H20" s="221"/>
      <c r="I20" s="222"/>
      <c r="J20" s="273"/>
      <c r="K20" s="25" t="str">
        <f t="shared" ref="K20" si="3">IF(I20="","",I20*100)</f>
        <v/>
      </c>
      <c r="L20" s="272"/>
      <c r="M20" s="271"/>
    </row>
    <row r="22" spans="1:13" ht="13.5" thickBot="1" x14ac:dyDescent="0.25">
      <c r="A22" s="203"/>
      <c r="B22" s="19" t="s">
        <v>33</v>
      </c>
      <c r="C22" s="19"/>
      <c r="D22" s="19"/>
      <c r="E22" s="19"/>
      <c r="F22" s="19" t="s">
        <v>34</v>
      </c>
      <c r="G22" s="19"/>
      <c r="H22" s="17"/>
      <c r="I22" s="17"/>
      <c r="J22" s="17"/>
    </row>
    <row r="23" spans="1:13" ht="26.25" thickBot="1" x14ac:dyDescent="0.25">
      <c r="A23" s="20" t="s">
        <v>167</v>
      </c>
      <c r="B23" s="22" t="s">
        <v>134</v>
      </c>
      <c r="C23" s="218"/>
      <c r="D23" s="218"/>
      <c r="E23" s="219"/>
      <c r="F23" s="21" t="s">
        <v>4</v>
      </c>
      <c r="G23" s="21" t="s">
        <v>38</v>
      </c>
      <c r="H23" s="21" t="s">
        <v>15</v>
      </c>
      <c r="I23" s="22" t="s">
        <v>36</v>
      </c>
      <c r="J23" s="21" t="s">
        <v>37</v>
      </c>
      <c r="K23" s="24" t="s">
        <v>39</v>
      </c>
      <c r="L23" s="274" t="s">
        <v>215</v>
      </c>
      <c r="M23" s="23" t="s">
        <v>216</v>
      </c>
    </row>
    <row r="24" spans="1:13" x14ac:dyDescent="0.2">
      <c r="A24" s="223" t="str">
        <f>IF(LEFT(A23,2)="ID",CONCATENATE(MID($A$23,SEARCH(" ",$A$23)+1,10),"001"),CONCATENATE(MID($A$23,SEARCH(" ",$A$23)+1,10),TEXT(RIGHT(A23,3)+1,"000")))</f>
        <v>RQI001</v>
      </c>
      <c r="B24" s="446" t="s">
        <v>213</v>
      </c>
      <c r="C24" s="447"/>
      <c r="D24" s="447"/>
      <c r="E24" s="448"/>
      <c r="F24" s="220"/>
      <c r="G24" s="220">
        <f>IF(H24="",0,VLOOKUP(H24,Parâmetros!$N$3:$O$8,2,0)*I24)</f>
        <v>0</v>
      </c>
      <c r="H24" s="221"/>
      <c r="I24" s="222"/>
      <c r="J24" s="273"/>
      <c r="K24" s="25" t="str">
        <f t="shared" ref="K24" si="4">IF(I24="","",I24*100)</f>
        <v/>
      </c>
      <c r="L24" s="272"/>
      <c r="M24" s="271"/>
    </row>
  </sheetData>
  <mergeCells count="6">
    <mergeCell ref="F2:H2"/>
    <mergeCell ref="B8:E8"/>
    <mergeCell ref="B20:E20"/>
    <mergeCell ref="B24:E24"/>
    <mergeCell ref="B12:E12"/>
    <mergeCell ref="B16:E16"/>
  </mergeCells>
  <dataValidations count="2">
    <dataValidation type="list" allowBlank="1" showInputMessage="1" showErrorMessage="1" sqref="H20 H12 H8 H16 H24">
      <formula1>$P$2:$P$7</formula1>
    </dataValidation>
    <dataValidation type="list" allowBlank="1" showInputMessage="1" showErrorMessage="1" sqref="F20 F12 F8 F16 F24">
      <formula1>$R$2:$R$4</formula1>
    </dataValidation>
  </dataValidations>
  <pageMargins left="0.511811024" right="0.511811024" top="0.78740157499999996" bottom="0.78740157499999996" header="0.31496062000000002" footer="0.31496062000000002"/>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1">
    <pageSetUpPr fitToPage="1"/>
  </sheetPr>
  <dimension ref="A2:P284"/>
  <sheetViews>
    <sheetView showGridLines="0" zoomScale="85" zoomScaleNormal="85" workbookViewId="0">
      <selection activeCell="K13" sqref="K13"/>
    </sheetView>
  </sheetViews>
  <sheetFormatPr defaultRowHeight="12.75" outlineLevelRow="1" x14ac:dyDescent="0.2"/>
  <cols>
    <col min="1" max="1" width="7.28515625" customWidth="1"/>
    <col min="2" max="2" width="31.42578125" customWidth="1"/>
    <col min="3" max="5" width="15.85546875" customWidth="1"/>
    <col min="6" max="6" width="15.85546875" style="5" customWidth="1"/>
    <col min="7" max="7" width="16.7109375" style="5" customWidth="1"/>
    <col min="8" max="8" width="16.140625" customWidth="1"/>
    <col min="9" max="9" width="16.85546875" customWidth="1"/>
    <col min="10" max="10" width="15.85546875" customWidth="1"/>
    <col min="11" max="15" width="15.85546875" style="5" customWidth="1"/>
    <col min="16" max="16384" width="9.140625" style="5"/>
  </cols>
  <sheetData>
    <row r="2" spans="1:16" ht="12.75" customHeight="1" x14ac:dyDescent="0.2">
      <c r="A2" s="368" t="s">
        <v>56</v>
      </c>
      <c r="B2" s="368"/>
      <c r="C2" s="368"/>
      <c r="D2" s="368"/>
      <c r="E2" s="368"/>
      <c r="F2" s="368"/>
      <c r="G2" s="368"/>
      <c r="H2" s="368"/>
      <c r="I2" s="368"/>
      <c r="J2" s="368"/>
      <c r="K2" s="368"/>
      <c r="L2" s="368"/>
      <c r="M2" s="368"/>
      <c r="N2" s="368"/>
      <c r="O2" s="104"/>
      <c r="P2" s="104"/>
    </row>
    <row r="3" spans="1:16" ht="12.75" customHeight="1" x14ac:dyDescent="0.2">
      <c r="A3" s="368"/>
      <c r="B3" s="368"/>
      <c r="C3" s="368"/>
      <c r="D3" s="368"/>
      <c r="E3" s="368"/>
      <c r="F3" s="368"/>
      <c r="G3" s="368"/>
      <c r="H3" s="368"/>
      <c r="I3" s="368"/>
      <c r="J3" s="368"/>
      <c r="K3" s="368"/>
      <c r="L3" s="368"/>
      <c r="M3" s="368"/>
      <c r="N3" s="368"/>
      <c r="O3" s="104"/>
      <c r="P3" s="104"/>
    </row>
    <row r="4" spans="1:16" ht="12.75" customHeight="1" x14ac:dyDescent="0.2">
      <c r="A4" s="368"/>
      <c r="B4" s="368"/>
      <c r="C4" s="368"/>
      <c r="D4" s="368"/>
      <c r="E4" s="368"/>
      <c r="F4" s="368"/>
      <c r="G4" s="368"/>
      <c r="H4" s="368"/>
      <c r="I4" s="368"/>
      <c r="J4" s="368"/>
      <c r="K4" s="368"/>
      <c r="L4" s="368"/>
      <c r="M4" s="368"/>
      <c r="N4" s="368"/>
      <c r="O4" s="104"/>
      <c r="P4" s="104"/>
    </row>
    <row r="5" spans="1:16" ht="12.75" customHeight="1" x14ac:dyDescent="0.2">
      <c r="A5" s="368"/>
      <c r="B5" s="368"/>
      <c r="C5" s="368"/>
      <c r="D5" s="368"/>
      <c r="E5" s="368"/>
      <c r="F5" s="368"/>
      <c r="G5" s="368"/>
      <c r="H5" s="368"/>
      <c r="I5" s="368"/>
      <c r="J5" s="368"/>
      <c r="K5" s="368"/>
      <c r="L5" s="368"/>
      <c r="M5" s="368"/>
      <c r="N5" s="368"/>
      <c r="O5" s="104"/>
      <c r="P5" s="104"/>
    </row>
    <row r="7" spans="1:16" x14ac:dyDescent="0.2">
      <c r="F7"/>
      <c r="G7"/>
      <c r="K7"/>
      <c r="L7"/>
      <c r="M7"/>
      <c r="N7"/>
      <c r="O7"/>
    </row>
    <row r="8" spans="1:16" ht="15.75" x14ac:dyDescent="0.2">
      <c r="A8" s="5"/>
      <c r="B8" s="5"/>
      <c r="C8" s="5"/>
      <c r="D8" s="60" t="s">
        <v>3</v>
      </c>
      <c r="E8" s="369" t="e">
        <f>IF(#REF!="","Prop E",#REF!)</f>
        <v>#REF!</v>
      </c>
      <c r="F8" s="370"/>
      <c r="G8" s="370"/>
      <c r="H8" s="370"/>
      <c r="I8" s="371"/>
      <c r="K8"/>
      <c r="L8" s="2"/>
    </row>
    <row r="9" spans="1:16" x14ac:dyDescent="0.2">
      <c r="A9" s="1"/>
      <c r="F9"/>
      <c r="G9"/>
      <c r="J9" s="1"/>
    </row>
    <row r="10" spans="1:16" ht="18" x14ac:dyDescent="0.25">
      <c r="A10" s="321" t="s">
        <v>66</v>
      </c>
      <c r="B10" s="321"/>
      <c r="C10" s="321"/>
      <c r="D10" s="321"/>
      <c r="E10" s="321"/>
      <c r="F10" s="321"/>
      <c r="G10" s="321"/>
      <c r="H10" s="321"/>
      <c r="I10" s="321"/>
      <c r="J10" s="321"/>
      <c r="K10" s="321"/>
      <c r="L10" s="321"/>
      <c r="M10" s="321"/>
      <c r="N10" s="321"/>
      <c r="O10" s="104"/>
      <c r="P10" s="104"/>
    </row>
    <row r="11" spans="1:16" x14ac:dyDescent="0.2">
      <c r="A11" s="1"/>
      <c r="F11"/>
      <c r="G11"/>
      <c r="J11" s="1"/>
    </row>
    <row r="12" spans="1:16" ht="25.5" x14ac:dyDescent="0.2">
      <c r="A12" s="166" t="s">
        <v>2</v>
      </c>
      <c r="B12" s="348" t="s">
        <v>1</v>
      </c>
      <c r="C12" s="348"/>
      <c r="D12" s="348"/>
      <c r="E12" s="348"/>
      <c r="F12" s="90" t="s">
        <v>13</v>
      </c>
      <c r="G12" s="91" t="s">
        <v>14</v>
      </c>
      <c r="H12" s="171" t="s">
        <v>40</v>
      </c>
      <c r="I12" s="171" t="s">
        <v>7</v>
      </c>
      <c r="J12" s="92" t="s">
        <v>0</v>
      </c>
      <c r="K12" s="93" t="s">
        <v>9</v>
      </c>
      <c r="L12" s="166" t="s">
        <v>57</v>
      </c>
      <c r="M12" s="166" t="s">
        <v>58</v>
      </c>
    </row>
    <row r="13" spans="1:16" ht="18" x14ac:dyDescent="0.2">
      <c r="A13" s="46" t="e">
        <f>#REF!</f>
        <v>#REF!</v>
      </c>
      <c r="B13" s="181" t="e">
        <f>#REF!</f>
        <v>#REF!</v>
      </c>
      <c r="C13" s="182"/>
      <c r="D13" s="182"/>
      <c r="E13" s="183"/>
      <c r="F13" s="47" t="s">
        <v>8</v>
      </c>
      <c r="G13" s="47" t="s">
        <v>8</v>
      </c>
      <c r="H13" s="48"/>
      <c r="I13" s="48"/>
      <c r="J13" s="48"/>
      <c r="K13" s="49" t="str">
        <f>IF(COUNTA(I14:I19)=0,"",IF(COUNTIF(I14:I19,"Não Atende")&lt;&gt;0,"Não Atende","Atende"))</f>
        <v/>
      </c>
      <c r="L13" s="169"/>
      <c r="M13" s="170"/>
    </row>
    <row r="14" spans="1:16" ht="12.75" customHeight="1" outlineLevel="1" x14ac:dyDescent="0.2">
      <c r="A14" s="62" t="e">
        <f>#REF!</f>
        <v>#REF!</v>
      </c>
      <c r="B14" s="372" t="e">
        <f>#REF!</f>
        <v>#REF!</v>
      </c>
      <c r="C14" s="372"/>
      <c r="D14" s="372"/>
      <c r="E14" s="372"/>
      <c r="F14" s="53" t="s">
        <v>8</v>
      </c>
      <c r="G14" s="53" t="s">
        <v>8</v>
      </c>
      <c r="H14" s="54" t="s">
        <v>8</v>
      </c>
      <c r="I14" s="28"/>
      <c r="J14" s="54" t="s">
        <v>8</v>
      </c>
      <c r="K14" s="56" t="s">
        <v>8</v>
      </c>
      <c r="L14" s="3"/>
      <c r="M14" s="29"/>
    </row>
    <row r="15" spans="1:16" ht="12.75" customHeight="1" outlineLevel="1" x14ac:dyDescent="0.2">
      <c r="A15" s="62" t="e">
        <f>#REF!</f>
        <v>#REF!</v>
      </c>
      <c r="B15" s="379" t="e">
        <f>#REF!</f>
        <v>#REF!</v>
      </c>
      <c r="C15" s="380"/>
      <c r="D15" s="380"/>
      <c r="E15" s="381"/>
      <c r="F15" s="53" t="s">
        <v>8</v>
      </c>
      <c r="G15" s="53" t="s">
        <v>8</v>
      </c>
      <c r="H15" s="54" t="s">
        <v>8</v>
      </c>
      <c r="I15" s="28"/>
      <c r="J15" s="54" t="s">
        <v>8</v>
      </c>
      <c r="K15" s="56" t="s">
        <v>8</v>
      </c>
      <c r="L15" s="3"/>
      <c r="M15" s="29"/>
    </row>
    <row r="16" spans="1:16" ht="12.75" customHeight="1" outlineLevel="1" x14ac:dyDescent="0.2">
      <c r="A16" s="62" t="e">
        <f>#REF!</f>
        <v>#REF!</v>
      </c>
      <c r="B16" s="379" t="e">
        <f>#REF!</f>
        <v>#REF!</v>
      </c>
      <c r="C16" s="380"/>
      <c r="D16" s="380"/>
      <c r="E16" s="381"/>
      <c r="F16" s="53" t="s">
        <v>8</v>
      </c>
      <c r="G16" s="53" t="s">
        <v>8</v>
      </c>
      <c r="H16" s="54" t="s">
        <v>8</v>
      </c>
      <c r="I16" s="28"/>
      <c r="J16" s="54" t="s">
        <v>8</v>
      </c>
      <c r="K16" s="56" t="s">
        <v>8</v>
      </c>
      <c r="L16" s="3"/>
      <c r="M16" s="29"/>
    </row>
    <row r="17" spans="1:16" ht="12.75" customHeight="1" outlineLevel="1" x14ac:dyDescent="0.2">
      <c r="A17" s="62" t="e">
        <f>#REF!</f>
        <v>#REF!</v>
      </c>
      <c r="B17" s="379" t="e">
        <f>#REF!</f>
        <v>#REF!</v>
      </c>
      <c r="C17" s="380"/>
      <c r="D17" s="380"/>
      <c r="E17" s="381"/>
      <c r="F17" s="53" t="s">
        <v>8</v>
      </c>
      <c r="G17" s="53" t="s">
        <v>8</v>
      </c>
      <c r="H17" s="54" t="s">
        <v>8</v>
      </c>
      <c r="I17" s="28"/>
      <c r="J17" s="54" t="s">
        <v>8</v>
      </c>
      <c r="K17" s="56" t="s">
        <v>8</v>
      </c>
      <c r="L17" s="3"/>
      <c r="M17" s="29"/>
    </row>
    <row r="18" spans="1:16" ht="12.75" customHeight="1" outlineLevel="1" x14ac:dyDescent="0.2">
      <c r="A18" s="62" t="e">
        <f>#REF!</f>
        <v>#REF!</v>
      </c>
      <c r="B18" s="379" t="e">
        <f>#REF!</f>
        <v>#REF!</v>
      </c>
      <c r="C18" s="380"/>
      <c r="D18" s="380"/>
      <c r="E18" s="381"/>
      <c r="F18" s="53" t="s">
        <v>8</v>
      </c>
      <c r="G18" s="53" t="s">
        <v>8</v>
      </c>
      <c r="H18" s="54" t="s">
        <v>8</v>
      </c>
      <c r="I18" s="28"/>
      <c r="J18" s="54" t="s">
        <v>8</v>
      </c>
      <c r="K18" s="56" t="s">
        <v>8</v>
      </c>
      <c r="L18" s="3"/>
      <c r="M18" s="29"/>
    </row>
    <row r="19" spans="1:16" outlineLevel="1" x14ac:dyDescent="0.2">
      <c r="A19" s="26"/>
      <c r="B19" s="26"/>
      <c r="C19" s="26"/>
      <c r="D19" s="26"/>
      <c r="E19" s="26"/>
      <c r="F19" s="89"/>
      <c r="G19" s="89"/>
      <c r="H19" s="26"/>
      <c r="I19" s="26"/>
      <c r="J19" s="26"/>
    </row>
    <row r="20" spans="1:16" outlineLevel="1" x14ac:dyDescent="0.2"/>
    <row r="21" spans="1:16" ht="18" outlineLevel="1" x14ac:dyDescent="0.25">
      <c r="A21" s="321" t="s">
        <v>103</v>
      </c>
      <c r="B21" s="321"/>
      <c r="C21" s="321"/>
      <c r="D21" s="321"/>
      <c r="E21" s="321"/>
      <c r="F21" s="321"/>
      <c r="G21" s="321"/>
      <c r="H21" s="321"/>
      <c r="I21" s="321"/>
      <c r="J21" s="321"/>
      <c r="K21" s="321"/>
      <c r="L21" s="321"/>
      <c r="M21" s="321"/>
      <c r="N21" s="104"/>
      <c r="O21" s="104"/>
      <c r="P21" s="104"/>
    </row>
    <row r="22" spans="1:16" outlineLevel="1" x14ac:dyDescent="0.2"/>
    <row r="23" spans="1:16" ht="25.5" outlineLevel="1" x14ac:dyDescent="0.2">
      <c r="A23" s="68" t="s">
        <v>2</v>
      </c>
      <c r="B23" s="373" t="s">
        <v>1</v>
      </c>
      <c r="C23" s="374"/>
      <c r="D23" s="374"/>
      <c r="E23" s="375"/>
      <c r="F23" s="69" t="s">
        <v>13</v>
      </c>
      <c r="G23" s="70" t="s">
        <v>14</v>
      </c>
      <c r="H23" s="71" t="s">
        <v>40</v>
      </c>
      <c r="I23" s="71" t="s">
        <v>7</v>
      </c>
      <c r="J23" s="72" t="s">
        <v>0</v>
      </c>
      <c r="K23" s="73" t="s">
        <v>9</v>
      </c>
      <c r="L23" s="68" t="s">
        <v>57</v>
      </c>
      <c r="M23" s="74" t="s">
        <v>58</v>
      </c>
    </row>
    <row r="24" spans="1:16" ht="18" customHeight="1" x14ac:dyDescent="0.2">
      <c r="A24" s="75" t="e">
        <f>#REF!</f>
        <v>#REF!</v>
      </c>
      <c r="B24" s="181" t="e">
        <f>#REF!</f>
        <v>#REF!</v>
      </c>
      <c r="C24" s="182"/>
      <c r="D24" s="182"/>
      <c r="E24" s="183"/>
      <c r="F24" s="50" t="e">
        <f>IF(#REF!="","",#REF!)</f>
        <v>#REF!</v>
      </c>
      <c r="G24" s="50" t="e">
        <f>IF(#REF!="","",#REF!)</f>
        <v>#REF!</v>
      </c>
      <c r="H24" s="76" t="e">
        <f>IF(#REF!="","",#REF!)</f>
        <v>#REF!</v>
      </c>
      <c r="I24" s="76"/>
      <c r="J24" s="79"/>
      <c r="K24" s="52">
        <f>SUM(K25:K30)-K30</f>
        <v>0</v>
      </c>
      <c r="L24" s="77"/>
      <c r="M24" s="61"/>
    </row>
    <row r="25" spans="1:16" ht="12.75" customHeight="1" outlineLevel="1" x14ac:dyDescent="0.2">
      <c r="A25" s="62" t="e">
        <f>#REF!</f>
        <v>#REF!</v>
      </c>
      <c r="B25" s="376" t="e">
        <f>#REF!</f>
        <v>#REF!</v>
      </c>
      <c r="C25" s="377"/>
      <c r="D25" s="377"/>
      <c r="E25" s="378"/>
      <c r="F25" s="78" t="e">
        <f>IF(#REF!="","",#REF!)</f>
        <v>#REF!</v>
      </c>
      <c r="G25" s="57" t="e">
        <f>#REF!</f>
        <v>#REF!</v>
      </c>
      <c r="H25" s="55" t="e">
        <f>IF(#REF!="","",#REF!)</f>
        <v>#REF!</v>
      </c>
      <c r="I25" s="28"/>
      <c r="J25" s="58" t="str">
        <f>IF($K$13="Não Atende",0,IF(I25="","",IF(H25="",VLOOKUP(I25,Parâmetros!$B$3:$C$6,2,0),VLOOKUP(I25,Parâmetros!$B$3:$C$6,2,0)*VLOOKUP(H25,Parâmetros!$E$3:$G$5,2,0))))</f>
        <v/>
      </c>
      <c r="K25" s="59">
        <f>IF(J25="",0,((G25*J25)*$F$24)*0.9*100)</f>
        <v>0</v>
      </c>
      <c r="L25" s="3"/>
      <c r="M25" s="29"/>
    </row>
    <row r="26" spans="1:16" ht="12.75" customHeight="1" outlineLevel="1" x14ac:dyDescent="0.2">
      <c r="A26" s="122" t="e">
        <f>#REF!</f>
        <v>#REF!</v>
      </c>
      <c r="B26" s="376" t="e">
        <f>#REF!</f>
        <v>#REF!</v>
      </c>
      <c r="C26" s="377"/>
      <c r="D26" s="377"/>
      <c r="E26" s="378"/>
      <c r="F26" s="78" t="e">
        <f>IF(#REF!="","",#REF!)</f>
        <v>#REF!</v>
      </c>
      <c r="G26" s="57" t="e">
        <f>#REF!</f>
        <v>#REF!</v>
      </c>
      <c r="H26" s="55" t="e">
        <f>IF(#REF!="","",#REF!)</f>
        <v>#REF!</v>
      </c>
      <c r="I26" s="28"/>
      <c r="J26" s="58" t="str">
        <f>IF($K$13="Não Atende",0,IF(I26="","",IF(H26="",VLOOKUP(I26,Parâmetros!$B$3:$C$6,2,0),VLOOKUP(I26,Parâmetros!$B$3:$C$6,2,0)*VLOOKUP(H26,Parâmetros!$E$3:$G$5,2,0))))</f>
        <v/>
      </c>
      <c r="K26" s="59">
        <f t="shared" ref="K26:K29" si="0">IF(J26="",0,((G26*J26)*$F$24)*0.9*100)</f>
        <v>0</v>
      </c>
      <c r="L26" s="3"/>
      <c r="M26" s="29"/>
    </row>
    <row r="27" spans="1:16" ht="12.75" customHeight="1" outlineLevel="1" x14ac:dyDescent="0.2">
      <c r="A27" s="62" t="e">
        <f>#REF!</f>
        <v>#REF!</v>
      </c>
      <c r="B27" s="376" t="e">
        <f>#REF!</f>
        <v>#REF!</v>
      </c>
      <c r="C27" s="377"/>
      <c r="D27" s="377"/>
      <c r="E27" s="378"/>
      <c r="F27" s="78" t="e">
        <f>IF(#REF!="","",#REF!)</f>
        <v>#REF!</v>
      </c>
      <c r="G27" s="57" t="e">
        <f>#REF!</f>
        <v>#REF!</v>
      </c>
      <c r="H27" s="55" t="e">
        <f>IF(#REF!="","",#REF!)</f>
        <v>#REF!</v>
      </c>
      <c r="I27" s="28"/>
      <c r="J27" s="58" t="str">
        <f>IF($K$13="Não Atende",0,IF(I27="","",IF(H27="",VLOOKUP(I27,Parâmetros!$B$3:$C$6,2,0),VLOOKUP(I27,Parâmetros!$B$3:$C$6,2,0)*VLOOKUP(H27,Parâmetros!$E$3:$G$5,2,0))))</f>
        <v/>
      </c>
      <c r="K27" s="59">
        <f t="shared" si="0"/>
        <v>0</v>
      </c>
      <c r="L27" s="3"/>
      <c r="M27" s="29"/>
    </row>
    <row r="28" spans="1:16" ht="12.75" customHeight="1" outlineLevel="1" x14ac:dyDescent="0.2">
      <c r="A28" s="122" t="e">
        <f>#REF!</f>
        <v>#REF!</v>
      </c>
      <c r="B28" s="376" t="e">
        <f>#REF!</f>
        <v>#REF!</v>
      </c>
      <c r="C28" s="377"/>
      <c r="D28" s="377"/>
      <c r="E28" s="378"/>
      <c r="F28" s="78" t="e">
        <f>IF(#REF!="","",#REF!)</f>
        <v>#REF!</v>
      </c>
      <c r="G28" s="57" t="e">
        <f>#REF!</f>
        <v>#REF!</v>
      </c>
      <c r="H28" s="55" t="e">
        <f>IF(#REF!="","",#REF!)</f>
        <v>#REF!</v>
      </c>
      <c r="I28" s="28"/>
      <c r="J28" s="58" t="str">
        <f>IF($K$13="Não Atende",0,IF(I28="","",IF(H28="",VLOOKUP(I28,Parâmetros!$B$3:$C$6,2,0),VLOOKUP(I28,Parâmetros!$B$3:$C$6,2,0)*VLOOKUP(H28,Parâmetros!$E$3:$G$5,2,0))))</f>
        <v/>
      </c>
      <c r="K28" s="59">
        <f t="shared" si="0"/>
        <v>0</v>
      </c>
      <c r="L28" s="3"/>
      <c r="M28" s="29"/>
    </row>
    <row r="29" spans="1:16" outlineLevel="1" x14ac:dyDescent="0.2">
      <c r="A29" s="62" t="e">
        <f>#REF!</f>
        <v>#REF!</v>
      </c>
      <c r="B29" s="376" t="e">
        <f>#REF!</f>
        <v>#REF!</v>
      </c>
      <c r="C29" s="377"/>
      <c r="D29" s="377"/>
      <c r="E29" s="378"/>
      <c r="F29" s="78" t="e">
        <f>IF(#REF!="","",#REF!)</f>
        <v>#REF!</v>
      </c>
      <c r="G29" s="57" t="e">
        <f>#REF!</f>
        <v>#REF!</v>
      </c>
      <c r="H29" s="55" t="e">
        <f>IF(#REF!="","",#REF!)</f>
        <v>#REF!</v>
      </c>
      <c r="I29" s="28"/>
      <c r="J29" s="58" t="str">
        <f>IF($K$13="Não Atende",0,IF(I29="","",IF(H29="",VLOOKUP(I29,Parâmetros!$B$3:$C$6,2,0),VLOOKUP(I29,Parâmetros!$B$3:$C$6,2,0)*VLOOKUP(H29,Parâmetros!$E$3:$G$5,2,0))))</f>
        <v/>
      </c>
      <c r="K29" s="59">
        <f t="shared" si="0"/>
        <v>0</v>
      </c>
      <c r="L29" s="3"/>
      <c r="M29" s="29"/>
    </row>
    <row r="30" spans="1:16" ht="18" x14ac:dyDescent="0.2">
      <c r="A30" s="75" t="e">
        <f>#REF!</f>
        <v>#REF!</v>
      </c>
      <c r="B30" s="181" t="e">
        <f>#REF!</f>
        <v>#REF!</v>
      </c>
      <c r="C30" s="182"/>
      <c r="D30" s="182"/>
      <c r="E30" s="183"/>
      <c r="F30" s="50" t="e">
        <f>IF(#REF!="","",#REF!)</f>
        <v>#REF!</v>
      </c>
      <c r="G30" s="50" t="e">
        <f>IF(#REF!="","",#REF!)</f>
        <v>#REF!</v>
      </c>
      <c r="H30" s="76" t="e">
        <f>IF(#REF!="","",#REF!)</f>
        <v>#REF!</v>
      </c>
      <c r="I30" s="48"/>
      <c r="J30" s="79"/>
      <c r="K30" s="52">
        <f>SUM(K31:K45)-K45</f>
        <v>0</v>
      </c>
      <c r="L30" s="77"/>
      <c r="M30" s="61"/>
    </row>
    <row r="31" spans="1:16" ht="15" customHeight="1" outlineLevel="1" x14ac:dyDescent="0.2">
      <c r="A31" s="94"/>
      <c r="B31" s="174" t="s">
        <v>163</v>
      </c>
      <c r="C31" s="173"/>
      <c r="D31" s="173"/>
      <c r="E31" s="173"/>
      <c r="F31" s="95"/>
      <c r="G31" s="95"/>
      <c r="H31" s="95"/>
      <c r="I31" s="175"/>
      <c r="J31" s="95"/>
      <c r="K31" s="95"/>
      <c r="L31" s="95"/>
      <c r="M31" s="96"/>
      <c r="N31" s="121"/>
      <c r="O31" s="121"/>
    </row>
    <row r="32" spans="1:16" ht="84.95" customHeight="1" outlineLevel="1" x14ac:dyDescent="0.2">
      <c r="A32" s="122" t="e">
        <f>#REF!</f>
        <v>#REF!</v>
      </c>
      <c r="B32" s="376" t="e">
        <f>#REF!</f>
        <v>#REF!</v>
      </c>
      <c r="C32" s="377"/>
      <c r="D32" s="377"/>
      <c r="E32" s="378"/>
      <c r="F32" s="53" t="e">
        <f>IF(#REF!="","",#REF!)</f>
        <v>#REF!</v>
      </c>
      <c r="G32" s="57" t="e">
        <f>#REF!</f>
        <v>#REF!</v>
      </c>
      <c r="H32" s="55" t="e">
        <f>IF(#REF!="","",#REF!)</f>
        <v>#REF!</v>
      </c>
      <c r="I32" s="28"/>
      <c r="J32" s="58" t="str">
        <f>IF($K$13="Não Atende",0,IF(I32="","",IF(H32="",VLOOKUP(I32,Parâmetros!$B$3:$C$6,2,0),VLOOKUP(I32,Parâmetros!$B$3:$C$6,2,0)*VLOOKUP(H32,Parâmetros!$E$3:$G$5,2,0))))</f>
        <v/>
      </c>
      <c r="K32" s="59">
        <f>IF(J32="",0,((G32*J32)*$F$30)*0.9*100)</f>
        <v>0</v>
      </c>
      <c r="L32" s="3"/>
      <c r="M32" s="29"/>
    </row>
    <row r="33" spans="1:15" ht="15" customHeight="1" outlineLevel="1" x14ac:dyDescent="0.2">
      <c r="A33" s="94"/>
      <c r="B33" s="174" t="s">
        <v>130</v>
      </c>
      <c r="C33" s="173"/>
      <c r="D33" s="173"/>
      <c r="E33" s="173"/>
      <c r="F33" s="95"/>
      <c r="G33" s="95"/>
      <c r="H33" s="95"/>
      <c r="I33" s="175"/>
      <c r="J33" s="95"/>
      <c r="K33" s="95"/>
      <c r="L33" s="95"/>
      <c r="M33" s="96"/>
      <c r="N33" s="121"/>
      <c r="O33" s="121"/>
    </row>
    <row r="34" spans="1:15" outlineLevel="1" x14ac:dyDescent="0.2">
      <c r="A34" s="122" t="e">
        <f>#REF!</f>
        <v>#REF!</v>
      </c>
      <c r="B34" s="376" t="e">
        <f>#REF!</f>
        <v>#REF!</v>
      </c>
      <c r="C34" s="377"/>
      <c r="D34" s="377"/>
      <c r="E34" s="378"/>
      <c r="F34" s="53" t="e">
        <f>IF(#REF!="","",#REF!)</f>
        <v>#REF!</v>
      </c>
      <c r="G34" s="57" t="e">
        <f>#REF!</f>
        <v>#REF!</v>
      </c>
      <c r="H34" s="55" t="e">
        <f>IF(#REF!="","",#REF!)</f>
        <v>#REF!</v>
      </c>
      <c r="I34" s="28"/>
      <c r="J34" s="58" t="str">
        <f>IF($K$13="Não Atende",0,IF(I34="","",IF(H34="",VLOOKUP(I34,Parâmetros!$B$3:$C$6,2,0),VLOOKUP(I34,Parâmetros!$B$3:$C$6,2,0)*VLOOKUP(H34,Parâmetros!$E$3:$G$5,2,0))))</f>
        <v/>
      </c>
      <c r="K34" s="59">
        <f t="shared" ref="K34" si="1">IF(J34="",0,((G34*J34)*$F$30)*0.9*100)</f>
        <v>0</v>
      </c>
      <c r="L34" s="3"/>
      <c r="M34" s="29"/>
    </row>
    <row r="35" spans="1:15" ht="15" customHeight="1" outlineLevel="1" x14ac:dyDescent="0.2">
      <c r="A35" s="94"/>
      <c r="B35" s="174" t="s">
        <v>131</v>
      </c>
      <c r="C35" s="173"/>
      <c r="D35" s="173"/>
      <c r="E35" s="173"/>
      <c r="F35" s="95"/>
      <c r="G35" s="95"/>
      <c r="H35" s="95"/>
      <c r="I35" s="175"/>
      <c r="J35" s="95"/>
      <c r="K35" s="95"/>
      <c r="L35" s="95"/>
      <c r="M35" s="96"/>
      <c r="N35" s="121"/>
      <c r="O35" s="121"/>
    </row>
    <row r="36" spans="1:15" ht="12.75" customHeight="1" outlineLevel="1" x14ac:dyDescent="0.2">
      <c r="A36" s="122" t="e">
        <f>#REF!</f>
        <v>#REF!</v>
      </c>
      <c r="B36" s="376" t="e">
        <f>#REF!</f>
        <v>#REF!</v>
      </c>
      <c r="C36" s="377"/>
      <c r="D36" s="377"/>
      <c r="E36" s="378"/>
      <c r="F36" s="53" t="e">
        <f>IF(#REF!="","",#REF!)</f>
        <v>#REF!</v>
      </c>
      <c r="G36" s="57" t="e">
        <f>#REF!</f>
        <v>#REF!</v>
      </c>
      <c r="H36" s="55" t="e">
        <f>IF(#REF!="","",#REF!)</f>
        <v>#REF!</v>
      </c>
      <c r="I36" s="28"/>
      <c r="J36" s="58" t="str">
        <f>IF($K$13="Não Atende",0,IF(I36="","",IF(H36="",VLOOKUP(I36,Parâmetros!$B$3:$C$6,2,0),VLOOKUP(I36,Parâmetros!$B$3:$C$6,2,0)*VLOOKUP(H36,Parâmetros!$E$3:$G$5,2,0))))</f>
        <v/>
      </c>
      <c r="K36" s="59">
        <f t="shared" ref="K36" si="2">IF(J36="",0,((G36*J36)*$F$30)*0.9*100)</f>
        <v>0</v>
      </c>
      <c r="L36" s="3"/>
      <c r="M36" s="29"/>
    </row>
    <row r="37" spans="1:15" ht="15" customHeight="1" outlineLevel="1" x14ac:dyDescent="0.2">
      <c r="A37" s="94"/>
      <c r="B37" s="174" t="s">
        <v>132</v>
      </c>
      <c r="C37" s="173"/>
      <c r="D37" s="173"/>
      <c r="E37" s="173"/>
      <c r="F37" s="95"/>
      <c r="G37" s="95"/>
      <c r="H37" s="95"/>
      <c r="I37" s="175"/>
      <c r="J37" s="95"/>
      <c r="K37" s="95"/>
      <c r="L37" s="95"/>
      <c r="M37" s="96"/>
      <c r="N37" s="121"/>
      <c r="O37" s="121"/>
    </row>
    <row r="38" spans="1:15" ht="12.75" customHeight="1" outlineLevel="1" x14ac:dyDescent="0.2">
      <c r="A38" s="122" t="e">
        <f>#REF!</f>
        <v>#REF!</v>
      </c>
      <c r="B38" s="376" t="e">
        <f>#REF!</f>
        <v>#REF!</v>
      </c>
      <c r="C38" s="377"/>
      <c r="D38" s="377"/>
      <c r="E38" s="378"/>
      <c r="F38" s="53" t="e">
        <f>IF(#REF!="","",#REF!)</f>
        <v>#REF!</v>
      </c>
      <c r="G38" s="57" t="e">
        <f>#REF!</f>
        <v>#REF!</v>
      </c>
      <c r="H38" s="55" t="e">
        <f>IF(#REF!="","",#REF!)</f>
        <v>#REF!</v>
      </c>
      <c r="I38" s="28"/>
      <c r="J38" s="58" t="str">
        <f>IF($K$13="Não Atende",0,IF(I38="","",IF(H38="",VLOOKUP(I38,Parâmetros!$B$3:$C$6,2,0),VLOOKUP(I38,Parâmetros!$B$3:$C$6,2,0)*VLOOKUP(H38,Parâmetros!$E$3:$G$5,2,0))))</f>
        <v/>
      </c>
      <c r="K38" s="59">
        <f t="shared" ref="K38" si="3">IF(J38="",0,((G38*J38)*$F$30)*0.9*100)</f>
        <v>0</v>
      </c>
      <c r="L38" s="3"/>
      <c r="M38" s="29"/>
    </row>
    <row r="39" spans="1:15" ht="15" customHeight="1" outlineLevel="1" x14ac:dyDescent="0.2">
      <c r="A39" s="94"/>
      <c r="B39" s="174" t="s">
        <v>133</v>
      </c>
      <c r="C39" s="173"/>
      <c r="D39" s="173"/>
      <c r="E39" s="173"/>
      <c r="F39" s="95"/>
      <c r="G39" s="95"/>
      <c r="H39" s="95"/>
      <c r="I39" s="175"/>
      <c r="J39" s="95"/>
      <c r="K39" s="95"/>
      <c r="L39" s="95"/>
      <c r="M39" s="96"/>
      <c r="N39" s="121"/>
      <c r="O39" s="121"/>
    </row>
    <row r="40" spans="1:15" ht="12.75" customHeight="1" outlineLevel="1" x14ac:dyDescent="0.2">
      <c r="A40" s="122" t="e">
        <f>#REF!</f>
        <v>#REF!</v>
      </c>
      <c r="B40" s="376" t="e">
        <f>#REF!</f>
        <v>#REF!</v>
      </c>
      <c r="C40" s="377"/>
      <c r="D40" s="377"/>
      <c r="E40" s="378"/>
      <c r="F40" s="53" t="e">
        <f>IF(#REF!="","",#REF!)</f>
        <v>#REF!</v>
      </c>
      <c r="G40" s="57" t="e">
        <f>#REF!</f>
        <v>#REF!</v>
      </c>
      <c r="H40" s="55" t="e">
        <f>IF(#REF!="","",#REF!)</f>
        <v>#REF!</v>
      </c>
      <c r="I40" s="28"/>
      <c r="J40" s="58" t="str">
        <f>IF($K$13="Não Atende",0,IF(I40="","",IF(H40="",VLOOKUP(I40,Parâmetros!$B$3:$C$6,2,0),VLOOKUP(I40,Parâmetros!$B$3:$C$6,2,0)*VLOOKUP(H40,Parâmetros!$E$3:$G$5,2,0))))</f>
        <v/>
      </c>
      <c r="K40" s="59">
        <f>IF(J40="",0,((G40*J40)*$F$30)*0.9*100)</f>
        <v>0</v>
      </c>
      <c r="L40" s="3"/>
      <c r="M40" s="29"/>
    </row>
    <row r="41" spans="1:15" ht="15" customHeight="1" outlineLevel="1" x14ac:dyDescent="0.2">
      <c r="A41" s="94"/>
      <c r="B41" s="174" t="s">
        <v>134</v>
      </c>
      <c r="C41" s="174"/>
      <c r="D41" s="174"/>
      <c r="E41" s="174"/>
      <c r="F41" s="95"/>
      <c r="G41" s="95"/>
      <c r="H41" s="95"/>
      <c r="I41" s="175"/>
      <c r="J41" s="95"/>
      <c r="K41" s="95"/>
      <c r="L41" s="95"/>
      <c r="M41" s="96"/>
      <c r="N41" s="121"/>
      <c r="O41" s="121"/>
    </row>
    <row r="42" spans="1:15" ht="12.75" customHeight="1" outlineLevel="1" x14ac:dyDescent="0.2">
      <c r="A42" s="122" t="e">
        <f>#REF!</f>
        <v>#REF!</v>
      </c>
      <c r="B42" s="376" t="e">
        <f>#REF!</f>
        <v>#REF!</v>
      </c>
      <c r="C42" s="377"/>
      <c r="D42" s="377"/>
      <c r="E42" s="378"/>
      <c r="F42" s="53" t="e">
        <f>IF(#REF!="","",#REF!)</f>
        <v>#REF!</v>
      </c>
      <c r="G42" s="57" t="e">
        <f>#REF!</f>
        <v>#REF!</v>
      </c>
      <c r="H42" s="55" t="e">
        <f>IF(#REF!="","",#REF!)</f>
        <v>#REF!</v>
      </c>
      <c r="I42" s="28"/>
      <c r="J42" s="58" t="str">
        <f>IF($K$13="Não Atende",0,IF(I42="","",IF(H42="",VLOOKUP(I42,Parâmetros!$B$3:$C$6,2,0),VLOOKUP(I42,Parâmetros!$B$3:$C$6,2,0)*VLOOKUP(H42,Parâmetros!$E$3:$G$5,2,0))))</f>
        <v/>
      </c>
      <c r="K42" s="59">
        <f t="shared" ref="K42" si="4">IF(J42="",0,((G42*J42)*$F$30)*0.9*100)</f>
        <v>0</v>
      </c>
      <c r="L42" s="3"/>
      <c r="M42" s="29"/>
    </row>
    <row r="43" spans="1:15" ht="15" customHeight="1" outlineLevel="1" x14ac:dyDescent="0.2">
      <c r="A43" s="94"/>
      <c r="B43" s="174" t="s">
        <v>135</v>
      </c>
      <c r="C43" s="174"/>
      <c r="D43" s="174"/>
      <c r="E43" s="174"/>
      <c r="F43" s="95"/>
      <c r="G43" s="95"/>
      <c r="H43" s="95"/>
      <c r="I43" s="175"/>
      <c r="J43" s="95"/>
      <c r="K43" s="95"/>
      <c r="L43" s="95"/>
      <c r="M43" s="96"/>
      <c r="N43" s="121"/>
      <c r="O43" s="121"/>
    </row>
    <row r="44" spans="1:15" ht="12.75" customHeight="1" outlineLevel="1" x14ac:dyDescent="0.2">
      <c r="A44" s="122" t="e">
        <f>#REF!</f>
        <v>#REF!</v>
      </c>
      <c r="B44" s="376" t="e">
        <f>#REF!</f>
        <v>#REF!</v>
      </c>
      <c r="C44" s="377"/>
      <c r="D44" s="377"/>
      <c r="E44" s="378"/>
      <c r="F44" s="53" t="e">
        <f>IF(#REF!="","",#REF!)</f>
        <v>#REF!</v>
      </c>
      <c r="G44" s="57" t="e">
        <f>#REF!</f>
        <v>#REF!</v>
      </c>
      <c r="H44" s="55" t="e">
        <f>IF(#REF!="","",#REF!)</f>
        <v>#REF!</v>
      </c>
      <c r="I44" s="28"/>
      <c r="J44" s="58" t="str">
        <f>IF($K$13="Não Atende",0,IF(I44="","",IF(H44="",VLOOKUP(I44,Parâmetros!$B$3:$C$6,2,0),VLOOKUP(I44,Parâmetros!$B$3:$C$6,2,0)*VLOOKUP(H44,Parâmetros!$E$3:$G$5,2,0))))</f>
        <v/>
      </c>
      <c r="K44" s="59">
        <f>IF(J44="",0,((G44*J44)*$F$30)*0.9*100)</f>
        <v>0</v>
      </c>
      <c r="L44" s="3"/>
      <c r="M44" s="29"/>
    </row>
    <row r="45" spans="1:15" ht="18" x14ac:dyDescent="0.2">
      <c r="A45" s="75" t="e">
        <f>#REF!</f>
        <v>#REF!</v>
      </c>
      <c r="B45" s="181" t="e">
        <f>#REF!</f>
        <v>#REF!</v>
      </c>
      <c r="C45" s="182"/>
      <c r="D45" s="182"/>
      <c r="E45" s="183"/>
      <c r="F45" s="50" t="e">
        <f>IF(#REF!="","",#REF!)</f>
        <v>#REF!</v>
      </c>
      <c r="G45" s="50" t="e">
        <f>IF(#REF!="","",#REF!)</f>
        <v>#REF!</v>
      </c>
      <c r="H45" s="76" t="e">
        <f>IF(#REF!="","",#REF!)</f>
        <v>#REF!</v>
      </c>
      <c r="I45" s="48"/>
      <c r="J45" s="79"/>
      <c r="K45" s="52">
        <f>SUM(K46:K51)-K51</f>
        <v>0</v>
      </c>
      <c r="L45" s="77"/>
      <c r="M45" s="61"/>
    </row>
    <row r="46" spans="1:15" ht="13.5" customHeight="1" outlineLevel="1" x14ac:dyDescent="0.2">
      <c r="A46" s="122" t="e">
        <f>#REF!</f>
        <v>#REF!</v>
      </c>
      <c r="B46" s="376" t="e">
        <f>#REF!</f>
        <v>#REF!</v>
      </c>
      <c r="C46" s="377"/>
      <c r="D46" s="377"/>
      <c r="E46" s="378"/>
      <c r="F46" s="78" t="e">
        <f>IF(#REF!="","",#REF!)</f>
        <v>#REF!</v>
      </c>
      <c r="G46" s="57" t="e">
        <f>#REF!</f>
        <v>#REF!</v>
      </c>
      <c r="H46" s="55" t="e">
        <f>IF(#REF!="","",#REF!)</f>
        <v>#REF!</v>
      </c>
      <c r="I46" s="28"/>
      <c r="J46" s="58" t="str">
        <f>IF($K$13="Não Atende",0,IF(I46="","",IF(H46="",VLOOKUP(I46,Parâmetros!$B$3:$C$6,2,0),VLOOKUP(I46,Parâmetros!$B$3:$C$6,2,0)*VLOOKUP(H46,Parâmetros!$E$3:$G$5,2,0))))</f>
        <v/>
      </c>
      <c r="K46" s="59">
        <f>IF(J46="",0,((G46*J46)*$F$45)*0.9*100)</f>
        <v>0</v>
      </c>
      <c r="L46" s="198"/>
      <c r="M46" s="188"/>
    </row>
    <row r="47" spans="1:15" ht="13.5" customHeight="1" outlineLevel="1" x14ac:dyDescent="0.2">
      <c r="A47" s="122" t="e">
        <f>#REF!</f>
        <v>#REF!</v>
      </c>
      <c r="B47" s="376" t="e">
        <f>#REF!</f>
        <v>#REF!</v>
      </c>
      <c r="C47" s="377"/>
      <c r="D47" s="377"/>
      <c r="E47" s="378"/>
      <c r="F47" s="78" t="e">
        <f>IF(#REF!="","",#REF!)</f>
        <v>#REF!</v>
      </c>
      <c r="G47" s="57" t="e">
        <f>#REF!</f>
        <v>#REF!</v>
      </c>
      <c r="H47" s="55" t="e">
        <f>IF(#REF!="","",#REF!)</f>
        <v>#REF!</v>
      </c>
      <c r="I47" s="28"/>
      <c r="J47" s="58" t="str">
        <f>IF($K$13="Não Atende",0,IF(I47="","",IF(H47="",VLOOKUP(I47,Parâmetros!$B$3:$C$6,2,0),VLOOKUP(I47,Parâmetros!$B$3:$C$6,2,0)*VLOOKUP(H47,Parâmetros!$E$3:$G$5,2,0))))</f>
        <v/>
      </c>
      <c r="K47" s="59">
        <f>IF(J47="",0,((G47*J47)*$F$45)*0.9*100)</f>
        <v>0</v>
      </c>
      <c r="L47" s="198"/>
      <c r="M47" s="188"/>
    </row>
    <row r="48" spans="1:15" ht="13.5" customHeight="1" outlineLevel="1" x14ac:dyDescent="0.2">
      <c r="A48" s="122" t="e">
        <f>#REF!</f>
        <v>#REF!</v>
      </c>
      <c r="B48" s="376" t="e">
        <f>#REF!</f>
        <v>#REF!</v>
      </c>
      <c r="C48" s="377"/>
      <c r="D48" s="377"/>
      <c r="E48" s="378"/>
      <c r="F48" s="78" t="e">
        <f>IF(#REF!="","",#REF!)</f>
        <v>#REF!</v>
      </c>
      <c r="G48" s="57" t="e">
        <f>#REF!</f>
        <v>#REF!</v>
      </c>
      <c r="H48" s="55" t="e">
        <f>IF(#REF!="","",#REF!)</f>
        <v>#REF!</v>
      </c>
      <c r="I48" s="28"/>
      <c r="J48" s="58" t="str">
        <f>IF($K$13="Não Atende",0,IF(I48="","",IF(H48="",VLOOKUP(I48,Parâmetros!$B$3:$C$6,2,0),VLOOKUP(I48,Parâmetros!$B$3:$C$6,2,0)*VLOOKUP(H48,Parâmetros!$E$3:$G$5,2,0))))</f>
        <v/>
      </c>
      <c r="K48" s="59">
        <f>IF(J48="",0,((G48*J48)*$F$45)*0.9*100)</f>
        <v>0</v>
      </c>
      <c r="L48" s="198"/>
      <c r="M48" s="188"/>
    </row>
    <row r="49" spans="1:16" ht="13.5" customHeight="1" outlineLevel="1" x14ac:dyDescent="0.2">
      <c r="A49" s="122" t="e">
        <f>#REF!</f>
        <v>#REF!</v>
      </c>
      <c r="B49" s="376" t="e">
        <f>#REF!</f>
        <v>#REF!</v>
      </c>
      <c r="C49" s="377"/>
      <c r="D49" s="377"/>
      <c r="E49" s="378"/>
      <c r="F49" s="78" t="e">
        <f>IF(#REF!="","",#REF!)</f>
        <v>#REF!</v>
      </c>
      <c r="G49" s="57" t="e">
        <f>#REF!</f>
        <v>#REF!</v>
      </c>
      <c r="H49" s="55" t="e">
        <f>IF(#REF!="","",#REF!)</f>
        <v>#REF!</v>
      </c>
      <c r="I49" s="28"/>
      <c r="J49" s="58" t="str">
        <f>IF($K$13="Não Atende",0,IF(I49="","",IF(H49="",VLOOKUP(I49,Parâmetros!$B$3:$C$6,2,0),VLOOKUP(I49,Parâmetros!$B$3:$C$6,2,0)*VLOOKUP(H49,Parâmetros!$E$3:$G$5,2,0))))</f>
        <v/>
      </c>
      <c r="K49" s="59">
        <f>IF(J49="",0,((G49*J49)*$F$45)*0.9*100)</f>
        <v>0</v>
      </c>
      <c r="L49" s="198"/>
      <c r="M49" s="188"/>
    </row>
    <row r="50" spans="1:16" ht="13.5" customHeight="1" outlineLevel="1" x14ac:dyDescent="0.2">
      <c r="A50" s="122" t="e">
        <f>#REF!</f>
        <v>#REF!</v>
      </c>
      <c r="B50" s="376" t="e">
        <f>#REF!</f>
        <v>#REF!</v>
      </c>
      <c r="C50" s="377"/>
      <c r="D50" s="377"/>
      <c r="E50" s="378"/>
      <c r="F50" s="78" t="e">
        <f>IF(#REF!="","",#REF!)</f>
        <v>#REF!</v>
      </c>
      <c r="G50" s="57" t="e">
        <f>#REF!</f>
        <v>#REF!</v>
      </c>
      <c r="H50" s="55" t="e">
        <f>IF(#REF!="","",#REF!)</f>
        <v>#REF!</v>
      </c>
      <c r="I50" s="28"/>
      <c r="J50" s="58" t="str">
        <f>IF($K$13="Não Atende",0,IF(I50="","",IF(H50="",VLOOKUP(I50,Parâmetros!$B$3:$C$6,2,0),VLOOKUP(I50,Parâmetros!$B$3:$C$6,2,0)*VLOOKUP(H50,Parâmetros!$E$3:$G$5,2,0))))</f>
        <v/>
      </c>
      <c r="K50" s="59">
        <f>IF(J50="",0,((G50*J50)*$F$45)*0.9*100)</f>
        <v>0</v>
      </c>
      <c r="L50" s="198"/>
      <c r="M50" s="188"/>
    </row>
    <row r="51" spans="1:16" ht="18.75" customHeight="1" x14ac:dyDescent="0.2">
      <c r="A51" s="75" t="e">
        <f>#REF!</f>
        <v>#REF!</v>
      </c>
      <c r="B51" s="181" t="e">
        <f>#REF!</f>
        <v>#REF!</v>
      </c>
      <c r="C51" s="182"/>
      <c r="D51" s="182"/>
      <c r="E51" s="183"/>
      <c r="F51" s="50" t="e">
        <f>IF(#REF!="","",#REF!)</f>
        <v>#REF!</v>
      </c>
      <c r="G51" s="50" t="e">
        <f>IF(#REF!="","",#REF!)</f>
        <v>#REF!</v>
      </c>
      <c r="H51" s="76" t="e">
        <f>IF(#REF!="","",#REF!)</f>
        <v>#REF!</v>
      </c>
      <c r="I51" s="48"/>
      <c r="J51" s="79"/>
      <c r="K51" s="52">
        <f>SUM(K52:K53)</f>
        <v>0</v>
      </c>
      <c r="L51" s="184"/>
      <c r="M51" s="185"/>
    </row>
    <row r="52" spans="1:16" ht="13.5" customHeight="1" outlineLevel="1" x14ac:dyDescent="0.2">
      <c r="A52" s="122" t="e">
        <f>#REF!</f>
        <v>#REF!</v>
      </c>
      <c r="B52" s="376" t="e">
        <f>#REF!</f>
        <v>#REF!</v>
      </c>
      <c r="C52" s="377"/>
      <c r="D52" s="377"/>
      <c r="E52" s="378"/>
      <c r="F52" s="53" t="e">
        <f>IF(#REF!="","",#REF!)</f>
        <v>#REF!</v>
      </c>
      <c r="G52" s="57" t="e">
        <f>#REF!</f>
        <v>#REF!</v>
      </c>
      <c r="H52" s="55" t="e">
        <f>IF(#REF!="","",#REF!)</f>
        <v>#REF!</v>
      </c>
      <c r="I52" s="28"/>
      <c r="J52" s="58" t="str">
        <f>IF($K$13="Não Atende",0,IF(I52="","",IF(H52="",VLOOKUP(I52,Parâmetros!$B$3:$C$6,2,0),VLOOKUP(I52,Parâmetros!$B$3:$C$6,2,0)*VLOOKUP(H52,Parâmetros!$E$3:$G$5,2,0))))</f>
        <v/>
      </c>
      <c r="K52" s="59">
        <f t="shared" ref="K52" si="5">IF(J52="",0,((G52*J52)*$F$51)*0.9*100)</f>
        <v>0</v>
      </c>
      <c r="L52" s="3"/>
      <c r="M52" s="29"/>
    </row>
    <row r="53" spans="1:16" ht="12.75" customHeight="1" outlineLevel="1" x14ac:dyDescent="0.2">
      <c r="D53" s="6"/>
      <c r="E53" s="6"/>
      <c r="H53" s="7"/>
    </row>
    <row r="54" spans="1:16" outlineLevel="1" x14ac:dyDescent="0.2"/>
    <row r="55" spans="1:16" ht="26.25" customHeight="1" outlineLevel="1" x14ac:dyDescent="0.25">
      <c r="A55" s="321" t="s">
        <v>104</v>
      </c>
      <c r="B55" s="321"/>
      <c r="C55" s="321"/>
      <c r="D55" s="321"/>
      <c r="E55" s="321"/>
      <c r="F55" s="321"/>
      <c r="G55" s="321"/>
      <c r="H55" s="321"/>
      <c r="I55" s="321"/>
      <c r="J55" s="321"/>
      <c r="K55" s="321"/>
      <c r="L55" s="321"/>
      <c r="M55" s="321"/>
      <c r="N55" s="321"/>
      <c r="O55" s="104"/>
      <c r="P55" s="104"/>
    </row>
    <row r="56" spans="1:16" outlineLevel="1" x14ac:dyDescent="0.2"/>
    <row r="57" spans="1:16" ht="25.5" outlineLevel="1" x14ac:dyDescent="0.2">
      <c r="A57" s="166" t="s">
        <v>2</v>
      </c>
      <c r="B57" s="348" t="s">
        <v>1</v>
      </c>
      <c r="C57" s="348"/>
      <c r="D57" s="348"/>
      <c r="E57" s="348"/>
      <c r="F57" s="90" t="s">
        <v>13</v>
      </c>
      <c r="G57" s="70" t="s">
        <v>14</v>
      </c>
      <c r="H57" s="71" t="s">
        <v>40</v>
      </c>
      <c r="I57" s="71" t="s">
        <v>7</v>
      </c>
      <c r="J57" s="72" t="s">
        <v>0</v>
      </c>
      <c r="K57" s="73" t="s">
        <v>9</v>
      </c>
      <c r="L57" s="68" t="s">
        <v>57</v>
      </c>
      <c r="M57" s="74" t="s">
        <v>58</v>
      </c>
    </row>
    <row r="58" spans="1:16" ht="18.75" thickBot="1" x14ac:dyDescent="0.25">
      <c r="A58" s="75">
        <v>6</v>
      </c>
      <c r="B58" s="356" t="s">
        <v>140</v>
      </c>
      <c r="C58" s="356"/>
      <c r="D58" s="356"/>
      <c r="E58" s="356"/>
      <c r="F58" s="50" t="e">
        <f>IF(#REF!="","",#REF!)</f>
        <v>#REF!</v>
      </c>
      <c r="G58" s="50" t="e">
        <f>IF(#REF!="","",#REF!)</f>
        <v>#REF!</v>
      </c>
      <c r="H58" s="76"/>
      <c r="I58" s="107" t="s">
        <v>4</v>
      </c>
      <c r="J58" s="108">
        <f>IF($K$13="Não Atende",0,IF(I58="","",IF(H58="",VLOOKUP(I58,Parâmetros!$B$3:$C$6,2,0),VLOOKUP(I58,Parâmetros!$B$3:$C$6,2,0)*VLOOKUP(H58,Parâmetros!$E$3:$G$5,2,0))))</f>
        <v>2</v>
      </c>
      <c r="K58" s="52">
        <f>IF(AND(E60="Sim",OR($K$13="",$K$13="Atende")),IF(#REF!="",0,#REF!*VLOOKUP(#REF!,Parâmetros!$U$3:$V$12,2,0)),0)</f>
        <v>0</v>
      </c>
      <c r="L58" s="123"/>
      <c r="M58" s="124"/>
    </row>
    <row r="59" spans="1:16" outlineLevel="1" x14ac:dyDescent="0.2"/>
    <row r="60" spans="1:16" outlineLevel="1" x14ac:dyDescent="0.2">
      <c r="A60" s="5"/>
      <c r="B60" s="349" t="s">
        <v>102</v>
      </c>
      <c r="C60" s="349"/>
      <c r="D60" s="350"/>
      <c r="E60" s="129"/>
      <c r="F60"/>
      <c r="G60" s="346"/>
      <c r="H60" s="346"/>
      <c r="I60" s="346"/>
      <c r="J60" s="346"/>
      <c r="L60"/>
    </row>
    <row r="61" spans="1:16" ht="27" customHeight="1" outlineLevel="1" x14ac:dyDescent="0.2">
      <c r="A61" s="5"/>
      <c r="B61" s="161"/>
      <c r="C61" s="161"/>
      <c r="D61" s="102"/>
      <c r="E61" s="109"/>
      <c r="F61" s="80"/>
      <c r="G61" s="167"/>
      <c r="H61" s="167"/>
      <c r="I61" s="167"/>
      <c r="J61" s="167"/>
      <c r="K61" s="26"/>
      <c r="L61"/>
    </row>
    <row r="62" spans="1:16" outlineLevel="1" x14ac:dyDescent="0.2">
      <c r="A62" s="5"/>
      <c r="B62" s="349" t="s">
        <v>129</v>
      </c>
      <c r="C62" s="349"/>
      <c r="D62" s="349"/>
      <c r="E62" s="335"/>
      <c r="F62" s="351"/>
      <c r="G62" s="351"/>
      <c r="H62" s="351"/>
      <c r="I62" s="351"/>
      <c r="J62" s="352"/>
      <c r="L62"/>
    </row>
    <row r="63" spans="1:16" ht="12.75" customHeight="1" outlineLevel="1" x14ac:dyDescent="0.2">
      <c r="A63" s="5"/>
      <c r="B63" s="103"/>
      <c r="C63" s="84"/>
      <c r="D63" s="85"/>
      <c r="E63" s="353"/>
      <c r="F63" s="354"/>
      <c r="G63" s="354"/>
      <c r="H63" s="354"/>
      <c r="I63" s="354"/>
      <c r="J63" s="355"/>
      <c r="L63"/>
    </row>
    <row r="64" spans="1:16" outlineLevel="1" x14ac:dyDescent="0.2">
      <c r="A64" s="5"/>
      <c r="B64" s="5"/>
      <c r="C64" s="84"/>
      <c r="D64" s="85"/>
      <c r="E64" s="105"/>
      <c r="F64" s="105"/>
      <c r="G64" s="105"/>
      <c r="H64" s="105"/>
      <c r="I64" s="105"/>
      <c r="J64" s="105"/>
      <c r="L64"/>
    </row>
    <row r="65" spans="1:13" ht="25.5" outlineLevel="1" x14ac:dyDescent="0.2">
      <c r="A65" s="166" t="s">
        <v>2</v>
      </c>
      <c r="B65" s="348" t="s">
        <v>1</v>
      </c>
      <c r="C65" s="348"/>
      <c r="D65" s="348"/>
      <c r="E65" s="348"/>
      <c r="F65" s="90" t="s">
        <v>13</v>
      </c>
      <c r="G65" s="70" t="s">
        <v>14</v>
      </c>
      <c r="H65" s="71" t="s">
        <v>40</v>
      </c>
      <c r="I65" s="71" t="s">
        <v>7</v>
      </c>
      <c r="J65" s="72" t="s">
        <v>0</v>
      </c>
      <c r="K65" s="73" t="s">
        <v>9</v>
      </c>
      <c r="L65" s="68" t="s">
        <v>57</v>
      </c>
      <c r="M65" s="74" t="s">
        <v>58</v>
      </c>
    </row>
    <row r="66" spans="1:13" ht="18.75" thickBot="1" x14ac:dyDescent="0.25">
      <c r="A66" s="75">
        <v>7</v>
      </c>
      <c r="B66" s="356" t="s">
        <v>136</v>
      </c>
      <c r="C66" s="356"/>
      <c r="D66" s="356"/>
      <c r="E66" s="356"/>
      <c r="F66" s="50" t="e">
        <f>IF(#REF!="","",#REF!)</f>
        <v>#REF!</v>
      </c>
      <c r="G66" s="50" t="e">
        <f>IF(#REF!="","",#REF!)</f>
        <v>#REF!</v>
      </c>
      <c r="H66" s="76"/>
      <c r="I66" s="107" t="s">
        <v>4</v>
      </c>
      <c r="J66" s="108">
        <f>IF($K$13="Não Atende",0,IF(I66="","",IF(H66="",VLOOKUP(I66,Parâmetros!$B$3:$C$6,2,0),VLOOKUP(I66,Parâmetros!$B$3:$C$6,2,0)*VLOOKUP(H66,Parâmetros!$E$3:$G$5,2,0))))</f>
        <v>2</v>
      </c>
      <c r="K66" s="52">
        <f>IF(AND(E68="Sim",OR($K$13="",$K$13="Atende")),IF(#REF!="",0,#REF!*VLOOKUP(#REF!,Parâmetros!$U$3:$V$12,2,0)),0)</f>
        <v>0</v>
      </c>
      <c r="L66" s="123"/>
      <c r="M66" s="124"/>
    </row>
    <row r="67" spans="1:13" ht="27" customHeight="1" outlineLevel="1" x14ac:dyDescent="0.2">
      <c r="A67" s="5"/>
      <c r="B67" s="5"/>
      <c r="C67" s="84"/>
      <c r="D67" s="85"/>
      <c r="E67" s="105"/>
      <c r="F67" s="105"/>
      <c r="G67" s="105"/>
      <c r="H67" s="105"/>
      <c r="I67" s="105"/>
      <c r="J67" s="105"/>
      <c r="L67"/>
    </row>
    <row r="68" spans="1:13" ht="27" customHeight="1" outlineLevel="1" x14ac:dyDescent="0.2">
      <c r="A68" s="346" t="s">
        <v>67</v>
      </c>
      <c r="B68" s="346"/>
      <c r="C68" s="346"/>
      <c r="D68" s="346"/>
      <c r="E68" s="128"/>
      <c r="F68"/>
      <c r="G68"/>
      <c r="H68" s="5"/>
      <c r="I68" s="5"/>
      <c r="K68"/>
      <c r="L68"/>
    </row>
    <row r="69" spans="1:13" outlineLevel="1" x14ac:dyDescent="0.2">
      <c r="A69" s="5"/>
      <c r="B69" s="5"/>
      <c r="F69"/>
      <c r="G69"/>
      <c r="H69" s="5"/>
      <c r="I69" s="5"/>
      <c r="K69"/>
      <c r="L69"/>
    </row>
    <row r="70" spans="1:13" outlineLevel="1" x14ac:dyDescent="0.2">
      <c r="A70" s="5"/>
      <c r="B70" s="346" t="s">
        <v>68</v>
      </c>
      <c r="C70" s="346"/>
      <c r="D70" s="347"/>
      <c r="E70" s="129"/>
      <c r="F70" s="80"/>
      <c r="G70" s="103"/>
      <c r="H70" s="103"/>
      <c r="I70" s="346" t="s">
        <v>69</v>
      </c>
      <c r="J70" s="346"/>
      <c r="K70" s="335"/>
      <c r="L70" s="336"/>
      <c r="M70" s="337"/>
    </row>
    <row r="71" spans="1:13" outlineLevel="1" x14ac:dyDescent="0.2">
      <c r="A71" s="5"/>
      <c r="B71" s="110"/>
      <c r="C71" s="111"/>
      <c r="D71" s="88"/>
      <c r="E71" s="130"/>
      <c r="F71" s="80"/>
      <c r="G71" s="80"/>
      <c r="H71" s="103"/>
      <c r="I71" s="103"/>
      <c r="J71" s="80"/>
      <c r="K71" s="338"/>
      <c r="L71" s="339"/>
      <c r="M71" s="340"/>
    </row>
    <row r="72" spans="1:13" outlineLevel="1" x14ac:dyDescent="0.2">
      <c r="A72" s="5"/>
      <c r="B72" s="110"/>
      <c r="C72" s="111"/>
      <c r="D72" s="88"/>
      <c r="E72" s="130"/>
      <c r="F72" s="80"/>
      <c r="G72" s="80"/>
      <c r="H72" s="103"/>
      <c r="I72" s="103"/>
      <c r="J72" s="80"/>
      <c r="K72" s="341"/>
      <c r="L72" s="342"/>
      <c r="M72" s="343"/>
    </row>
    <row r="73" spans="1:13" outlineLevel="1" x14ac:dyDescent="0.2">
      <c r="A73" s="5"/>
      <c r="B73" s="110"/>
      <c r="C73" s="111"/>
      <c r="D73" s="88"/>
      <c r="E73" s="130"/>
      <c r="F73" s="80"/>
      <c r="G73" s="80"/>
      <c r="H73" s="103"/>
      <c r="I73" s="103"/>
      <c r="J73" s="80"/>
      <c r="K73"/>
      <c r="L73"/>
    </row>
    <row r="74" spans="1:13" ht="29.25" customHeight="1" outlineLevel="1" x14ac:dyDescent="0.2">
      <c r="A74" s="5"/>
      <c r="B74" s="346" t="s">
        <v>70</v>
      </c>
      <c r="C74" s="346"/>
      <c r="D74" s="347"/>
      <c r="E74" s="129"/>
      <c r="F74" s="80"/>
      <c r="G74" s="320" t="s">
        <v>87</v>
      </c>
      <c r="H74" s="320"/>
      <c r="I74" s="320"/>
      <c r="J74" s="320"/>
      <c r="K74" s="128"/>
      <c r="L74"/>
    </row>
    <row r="75" spans="1:13" outlineLevel="1" x14ac:dyDescent="0.2">
      <c r="A75" s="5"/>
      <c r="B75" s="110"/>
      <c r="C75" s="111"/>
      <c r="D75" s="88"/>
      <c r="E75" s="130"/>
      <c r="F75" s="80"/>
      <c r="G75" s="80"/>
      <c r="H75" s="103"/>
      <c r="I75" s="103"/>
      <c r="J75" s="80"/>
      <c r="K75"/>
      <c r="L75"/>
    </row>
    <row r="76" spans="1:13" ht="12.75" customHeight="1" outlineLevel="1" x14ac:dyDescent="0.2">
      <c r="A76" s="5"/>
      <c r="B76" s="320" t="s">
        <v>71</v>
      </c>
      <c r="C76" s="320"/>
      <c r="D76" s="385"/>
      <c r="E76" s="129"/>
      <c r="F76" s="80"/>
      <c r="G76" s="320"/>
      <c r="H76" s="320"/>
      <c r="I76" s="320"/>
      <c r="J76" s="320"/>
      <c r="L76"/>
    </row>
    <row r="77" spans="1:13" ht="12.75" customHeight="1" outlineLevel="1" x14ac:dyDescent="0.2">
      <c r="A77" s="5"/>
      <c r="B77" s="164"/>
      <c r="C77" s="164"/>
      <c r="D77" s="164"/>
      <c r="E77" s="109"/>
      <c r="F77" s="80"/>
      <c r="G77" s="164"/>
      <c r="H77" s="164"/>
      <c r="I77" s="164"/>
      <c r="J77" s="164"/>
      <c r="K77" s="26"/>
      <c r="L77"/>
    </row>
    <row r="78" spans="1:13" ht="25.5" outlineLevel="1" x14ac:dyDescent="0.2">
      <c r="A78" s="166" t="s">
        <v>2</v>
      </c>
      <c r="B78" s="348" t="s">
        <v>1</v>
      </c>
      <c r="C78" s="348"/>
      <c r="D78" s="348"/>
      <c r="E78" s="348"/>
      <c r="F78" s="90" t="s">
        <v>13</v>
      </c>
      <c r="G78" s="70" t="s">
        <v>14</v>
      </c>
      <c r="H78" s="71" t="s">
        <v>40</v>
      </c>
      <c r="I78" s="71" t="s">
        <v>7</v>
      </c>
      <c r="J78" s="72" t="s">
        <v>0</v>
      </c>
      <c r="K78" s="73" t="s">
        <v>9</v>
      </c>
      <c r="L78" s="68" t="s">
        <v>57</v>
      </c>
      <c r="M78" s="74" t="s">
        <v>58</v>
      </c>
    </row>
    <row r="79" spans="1:13" ht="18.75" thickBot="1" x14ac:dyDescent="0.25">
      <c r="A79" s="75">
        <v>8</v>
      </c>
      <c r="B79" s="356" t="s">
        <v>139</v>
      </c>
      <c r="C79" s="356"/>
      <c r="D79" s="356"/>
      <c r="E79" s="356"/>
      <c r="F79" s="50" t="e">
        <f>IF(#REF!="","",#REF!)</f>
        <v>#REF!</v>
      </c>
      <c r="G79" s="50" t="e">
        <f>IF(#REF!="","",#REF!)</f>
        <v>#REF!</v>
      </c>
      <c r="H79" s="76"/>
      <c r="I79" s="107" t="s">
        <v>4</v>
      </c>
      <c r="J79" s="108">
        <f>IF($K$13="Não Atende",0,IF(I79="","",IF(H79="",VLOOKUP(I79,Parâmetros!$B$3:$C$6,2,0),VLOOKUP(I79,Parâmetros!$B$3:$C$6,2,0)*VLOOKUP(H79,Parâmetros!$E$3:$G$5,2,0))))</f>
        <v>2</v>
      </c>
      <c r="K79" s="52">
        <f>IF(AND(OR(E81="Sim",E100="Sim"),OR($K$13="",$K$13="Atende")),IF(#REF!="",0,#REF!*VLOOKUP(#REF!,Parâmetros!$U$3:$V$12,2,0)),0)</f>
        <v>0</v>
      </c>
      <c r="L79" s="123"/>
      <c r="M79" s="124"/>
    </row>
    <row r="80" spans="1:13" outlineLevel="1" x14ac:dyDescent="0.2">
      <c r="A80" s="81"/>
      <c r="E80" s="5"/>
      <c r="G80"/>
      <c r="J80" s="5"/>
    </row>
    <row r="81" spans="1:11" ht="24" customHeight="1" outlineLevel="1" x14ac:dyDescent="0.2">
      <c r="A81" s="320" t="s">
        <v>83</v>
      </c>
      <c r="B81" s="320"/>
      <c r="C81" s="320"/>
      <c r="D81" s="320"/>
      <c r="E81" s="128"/>
      <c r="G81" s="320" t="s">
        <v>222</v>
      </c>
      <c r="H81" s="320"/>
      <c r="I81" s="320"/>
      <c r="J81" s="320"/>
      <c r="K81" s="280"/>
    </row>
    <row r="82" spans="1:11" ht="12.75" customHeight="1" outlineLevel="1" x14ac:dyDescent="0.2">
      <c r="A82" s="81"/>
      <c r="E82" s="5"/>
      <c r="G82"/>
      <c r="J82" s="5"/>
    </row>
    <row r="83" spans="1:11" ht="12.75" customHeight="1" outlineLevel="1" x14ac:dyDescent="0.2">
      <c r="A83" s="99"/>
      <c r="B83" s="112" t="s">
        <v>84</v>
      </c>
      <c r="C83" s="99"/>
      <c r="D83" s="99"/>
      <c r="E83" s="99"/>
      <c r="G83"/>
      <c r="J83" s="5"/>
    </row>
    <row r="84" spans="1:11" ht="12.75" customHeight="1" outlineLevel="1" x14ac:dyDescent="0.2">
      <c r="A84" s="87"/>
      <c r="B84" s="87"/>
      <c r="C84" s="87"/>
      <c r="D84" s="87"/>
      <c r="E84" s="87"/>
      <c r="G84"/>
      <c r="J84" s="5"/>
    </row>
    <row r="85" spans="1:11" ht="12.75" customHeight="1" outlineLevel="1" x14ac:dyDescent="0.2">
      <c r="A85" s="5"/>
      <c r="B85" s="81"/>
      <c r="C85" s="81"/>
      <c r="D85" s="97"/>
      <c r="E85" s="97"/>
      <c r="F85" s="86" t="s">
        <v>138</v>
      </c>
      <c r="G85" s="97"/>
      <c r="H85" s="97"/>
      <c r="I85" s="97"/>
      <c r="J85" s="5"/>
    </row>
    <row r="86" spans="1:11" ht="25.5" outlineLevel="1" x14ac:dyDescent="0.2">
      <c r="A86" s="5"/>
      <c r="B86" s="387" t="s">
        <v>72</v>
      </c>
      <c r="C86" s="387"/>
      <c r="D86" s="125" t="s">
        <v>100</v>
      </c>
      <c r="E86" s="83" t="s">
        <v>219</v>
      </c>
      <c r="F86" s="83" t="s">
        <v>220</v>
      </c>
      <c r="G86" s="83" t="s">
        <v>221</v>
      </c>
      <c r="H86" s="83" t="s">
        <v>101</v>
      </c>
      <c r="I86" s="227" t="s">
        <v>6</v>
      </c>
    </row>
    <row r="87" spans="1:11" ht="12.75" customHeight="1" outlineLevel="1" x14ac:dyDescent="0.2">
      <c r="A87" s="5"/>
      <c r="B87" s="357" t="s">
        <v>73</v>
      </c>
      <c r="C87" s="357"/>
      <c r="D87" s="126"/>
      <c r="E87" s="113"/>
      <c r="F87" s="113"/>
      <c r="G87" s="82"/>
      <c r="H87" s="82"/>
      <c r="I87" s="120" t="str">
        <f t="shared" ref="I87:I96" si="6">IF(SUM(D87:H87)=0,"",SUM(D87:H87))</f>
        <v/>
      </c>
    </row>
    <row r="88" spans="1:11" ht="12.75" customHeight="1" outlineLevel="1" x14ac:dyDescent="0.2">
      <c r="A88" s="5"/>
      <c r="B88" s="357" t="s">
        <v>74</v>
      </c>
      <c r="C88" s="357"/>
      <c r="D88" s="126"/>
      <c r="E88" s="113"/>
      <c r="F88" s="113"/>
      <c r="G88" s="82"/>
      <c r="H88" s="82"/>
      <c r="I88" s="120" t="str">
        <f t="shared" si="6"/>
        <v/>
      </c>
    </row>
    <row r="89" spans="1:11" ht="12.75" customHeight="1" outlineLevel="1" x14ac:dyDescent="0.2">
      <c r="A89" s="5"/>
      <c r="B89" s="357" t="s">
        <v>75</v>
      </c>
      <c r="C89" s="357"/>
      <c r="D89" s="126"/>
      <c r="E89" s="113"/>
      <c r="F89" s="113"/>
      <c r="G89" s="82"/>
      <c r="H89" s="82"/>
      <c r="I89" s="120" t="str">
        <f t="shared" si="6"/>
        <v/>
      </c>
    </row>
    <row r="90" spans="1:11" outlineLevel="1" x14ac:dyDescent="0.2">
      <c r="A90" s="5"/>
      <c r="B90" s="357" t="s">
        <v>76</v>
      </c>
      <c r="C90" s="357"/>
      <c r="D90" s="126"/>
      <c r="E90" s="113"/>
      <c r="F90" s="113"/>
      <c r="G90" s="82"/>
      <c r="H90" s="82"/>
      <c r="I90" s="120" t="str">
        <f t="shared" si="6"/>
        <v/>
      </c>
    </row>
    <row r="91" spans="1:11" outlineLevel="1" x14ac:dyDescent="0.2">
      <c r="A91" s="5"/>
      <c r="B91" s="357" t="s">
        <v>77</v>
      </c>
      <c r="C91" s="357"/>
      <c r="D91" s="126"/>
      <c r="E91" s="113"/>
      <c r="F91" s="113"/>
      <c r="G91" s="82"/>
      <c r="H91" s="82"/>
      <c r="I91" s="120" t="str">
        <f t="shared" si="6"/>
        <v/>
      </c>
    </row>
    <row r="92" spans="1:11" outlineLevel="1" x14ac:dyDescent="0.2">
      <c r="A92" s="5"/>
      <c r="B92" s="357" t="s">
        <v>78</v>
      </c>
      <c r="C92" s="357"/>
      <c r="D92" s="126"/>
      <c r="E92" s="113"/>
      <c r="F92" s="113"/>
      <c r="G92" s="82"/>
      <c r="H92" s="82"/>
      <c r="I92" s="120" t="str">
        <f t="shared" si="6"/>
        <v/>
      </c>
    </row>
    <row r="93" spans="1:11" outlineLevel="1" x14ac:dyDescent="0.2">
      <c r="A93" s="5"/>
      <c r="B93" s="357" t="s">
        <v>79</v>
      </c>
      <c r="C93" s="357"/>
      <c r="D93" s="126"/>
      <c r="E93" s="113"/>
      <c r="F93" s="113"/>
      <c r="G93" s="82"/>
      <c r="H93" s="82"/>
      <c r="I93" s="120" t="str">
        <f t="shared" si="6"/>
        <v/>
      </c>
    </row>
    <row r="94" spans="1:11" outlineLevel="1" x14ac:dyDescent="0.2">
      <c r="A94" s="5"/>
      <c r="B94" s="357" t="s">
        <v>80</v>
      </c>
      <c r="C94" s="357"/>
      <c r="D94" s="126"/>
      <c r="E94" s="113"/>
      <c r="F94" s="113"/>
      <c r="G94" s="82"/>
      <c r="H94" s="82"/>
      <c r="I94" s="120" t="str">
        <f t="shared" si="6"/>
        <v/>
      </c>
    </row>
    <row r="95" spans="1:11" ht="12.75" customHeight="1" outlineLevel="1" x14ac:dyDescent="0.2">
      <c r="A95" s="5"/>
      <c r="B95" s="357" t="s">
        <v>81</v>
      </c>
      <c r="C95" s="357"/>
      <c r="D95" s="126"/>
      <c r="E95" s="113"/>
      <c r="F95" s="113"/>
      <c r="G95" s="82"/>
      <c r="H95" s="82"/>
      <c r="I95" s="120" t="str">
        <f t="shared" si="6"/>
        <v/>
      </c>
    </row>
    <row r="96" spans="1:11" outlineLevel="1" x14ac:dyDescent="0.2">
      <c r="A96" s="5"/>
      <c r="B96" s="357" t="s">
        <v>82</v>
      </c>
      <c r="C96" s="357"/>
      <c r="D96" s="126"/>
      <c r="E96" s="113"/>
      <c r="F96" s="113"/>
      <c r="G96" s="82"/>
      <c r="H96" s="82"/>
      <c r="I96" s="120" t="str">
        <f t="shared" si="6"/>
        <v/>
      </c>
    </row>
    <row r="97" spans="1:12" outlineLevel="1" x14ac:dyDescent="0.2">
      <c r="A97" s="5"/>
      <c r="B97" s="386" t="s">
        <v>6</v>
      </c>
      <c r="C97" s="386"/>
      <c r="D97" s="127" t="str">
        <f>IF(SUM(D87:D96)=0,"",SUM(D87:D96))</f>
        <v/>
      </c>
      <c r="E97" s="120" t="str">
        <f t="shared" ref="E97:I97" si="7">IF(SUM(E87:E96)=0,"",SUM(E87:E96))</f>
        <v/>
      </c>
      <c r="F97" s="120" t="str">
        <f t="shared" si="7"/>
        <v/>
      </c>
      <c r="G97" s="120" t="str">
        <f t="shared" si="7"/>
        <v/>
      </c>
      <c r="H97" s="120" t="str">
        <f t="shared" si="7"/>
        <v/>
      </c>
      <c r="I97" s="120" t="str">
        <f t="shared" si="7"/>
        <v/>
      </c>
      <c r="J97" s="5"/>
    </row>
    <row r="98" spans="1:12" outlineLevel="1" x14ac:dyDescent="0.2">
      <c r="A98" s="81"/>
      <c r="E98" s="5"/>
      <c r="G98"/>
      <c r="J98" s="5"/>
    </row>
    <row r="99" spans="1:12" outlineLevel="1" x14ac:dyDescent="0.2">
      <c r="H99" s="5"/>
      <c r="I99" s="5"/>
      <c r="K99"/>
      <c r="L99"/>
    </row>
    <row r="100" spans="1:12" ht="27.75" customHeight="1" outlineLevel="1" x14ac:dyDescent="0.2">
      <c r="A100" s="346" t="s">
        <v>85</v>
      </c>
      <c r="B100" s="346"/>
      <c r="C100" s="346"/>
      <c r="D100" s="347"/>
      <c r="E100" s="128"/>
    </row>
    <row r="101" spans="1:12" ht="12.75" customHeight="1" outlineLevel="1" x14ac:dyDescent="0.2">
      <c r="B101" s="81"/>
    </row>
    <row r="102" spans="1:12" ht="12.75" customHeight="1" outlineLevel="1" x14ac:dyDescent="0.2">
      <c r="A102" s="5"/>
      <c r="B102" s="112" t="s">
        <v>86</v>
      </c>
      <c r="C102" s="98"/>
      <c r="D102" s="98"/>
      <c r="E102" s="98"/>
      <c r="F102" s="98"/>
      <c r="H102" s="5"/>
      <c r="K102"/>
    </row>
    <row r="103" spans="1:12" ht="12.75" customHeight="1" outlineLevel="1" x14ac:dyDescent="0.2">
      <c r="B103" s="81"/>
    </row>
    <row r="104" spans="1:12" ht="12.75" customHeight="1" outlineLevel="1" x14ac:dyDescent="0.2">
      <c r="A104" s="5"/>
      <c r="C104" s="81"/>
      <c r="D104" s="97"/>
      <c r="E104" s="97"/>
      <c r="F104" s="86" t="s">
        <v>138</v>
      </c>
      <c r="G104" s="97"/>
      <c r="H104" s="97"/>
      <c r="I104" s="97"/>
      <c r="J104" s="5"/>
    </row>
    <row r="105" spans="1:12" ht="25.5" outlineLevel="1" x14ac:dyDescent="0.2">
      <c r="A105" s="5"/>
      <c r="B105" s="387" t="s">
        <v>72</v>
      </c>
      <c r="C105" s="387"/>
      <c r="D105" s="83" t="s">
        <v>100</v>
      </c>
      <c r="E105" s="83" t="s">
        <v>219</v>
      </c>
      <c r="F105" s="83" t="s">
        <v>220</v>
      </c>
      <c r="G105" s="83" t="s">
        <v>221</v>
      </c>
      <c r="H105" s="83" t="s">
        <v>101</v>
      </c>
      <c r="I105" s="227" t="s">
        <v>6</v>
      </c>
    </row>
    <row r="106" spans="1:12" ht="12.75" customHeight="1" outlineLevel="1" x14ac:dyDescent="0.2">
      <c r="A106" s="5"/>
      <c r="B106" s="357" t="s">
        <v>73</v>
      </c>
      <c r="C106" s="357"/>
      <c r="D106" s="113"/>
      <c r="E106" s="113"/>
      <c r="F106" s="113"/>
      <c r="G106" s="82"/>
      <c r="H106" s="82"/>
      <c r="I106" s="120" t="str">
        <f t="shared" ref="I106:I115" si="8">IF(SUM(D106:H106)=0,"",SUM(D106:H106))</f>
        <v/>
      </c>
    </row>
    <row r="107" spans="1:12" ht="12.75" customHeight="1" outlineLevel="1" x14ac:dyDescent="0.2">
      <c r="A107" s="5"/>
      <c r="B107" s="357" t="s">
        <v>74</v>
      </c>
      <c r="C107" s="357"/>
      <c r="D107" s="113"/>
      <c r="E107" s="113"/>
      <c r="F107" s="113"/>
      <c r="G107" s="82"/>
      <c r="H107" s="82"/>
      <c r="I107" s="120" t="str">
        <f t="shared" si="8"/>
        <v/>
      </c>
    </row>
    <row r="108" spans="1:12" ht="12.75" customHeight="1" outlineLevel="1" x14ac:dyDescent="0.2">
      <c r="A108" s="5"/>
      <c r="B108" s="357" t="s">
        <v>75</v>
      </c>
      <c r="C108" s="357"/>
      <c r="D108" s="113"/>
      <c r="E108" s="113"/>
      <c r="F108" s="113"/>
      <c r="G108" s="82"/>
      <c r="H108" s="82"/>
      <c r="I108" s="120" t="str">
        <f t="shared" si="8"/>
        <v/>
      </c>
    </row>
    <row r="109" spans="1:12" outlineLevel="1" x14ac:dyDescent="0.2">
      <c r="A109" s="5"/>
      <c r="B109" s="357" t="s">
        <v>76</v>
      </c>
      <c r="C109" s="357"/>
      <c r="D109" s="113"/>
      <c r="E109" s="113"/>
      <c r="F109" s="113"/>
      <c r="G109" s="82"/>
      <c r="H109" s="82"/>
      <c r="I109" s="120" t="str">
        <f t="shared" si="8"/>
        <v/>
      </c>
    </row>
    <row r="110" spans="1:12" outlineLevel="1" x14ac:dyDescent="0.2">
      <c r="A110" s="5"/>
      <c r="B110" s="357" t="s">
        <v>77</v>
      </c>
      <c r="C110" s="357"/>
      <c r="D110" s="113"/>
      <c r="E110" s="113"/>
      <c r="F110" s="113"/>
      <c r="G110" s="82"/>
      <c r="H110" s="82"/>
      <c r="I110" s="120" t="str">
        <f t="shared" si="8"/>
        <v/>
      </c>
    </row>
    <row r="111" spans="1:12" outlineLevel="1" x14ac:dyDescent="0.2">
      <c r="A111" s="5"/>
      <c r="B111" s="357" t="s">
        <v>78</v>
      </c>
      <c r="C111" s="357"/>
      <c r="D111" s="113"/>
      <c r="E111" s="113"/>
      <c r="F111" s="113"/>
      <c r="G111" s="82"/>
      <c r="H111" s="82"/>
      <c r="I111" s="120" t="str">
        <f t="shared" si="8"/>
        <v/>
      </c>
    </row>
    <row r="112" spans="1:12" outlineLevel="1" x14ac:dyDescent="0.2">
      <c r="A112" s="5"/>
      <c r="B112" s="357" t="s">
        <v>79</v>
      </c>
      <c r="C112" s="357"/>
      <c r="D112" s="113"/>
      <c r="E112" s="113"/>
      <c r="F112" s="113"/>
      <c r="G112" s="82"/>
      <c r="H112" s="82"/>
      <c r="I112" s="120" t="str">
        <f t="shared" si="8"/>
        <v/>
      </c>
    </row>
    <row r="113" spans="1:13" outlineLevel="1" x14ac:dyDescent="0.2">
      <c r="A113" s="5"/>
      <c r="B113" s="357" t="s">
        <v>80</v>
      </c>
      <c r="C113" s="357"/>
      <c r="D113" s="113"/>
      <c r="E113" s="113"/>
      <c r="F113" s="113"/>
      <c r="G113" s="82"/>
      <c r="H113" s="82"/>
      <c r="I113" s="120" t="str">
        <f t="shared" si="8"/>
        <v/>
      </c>
    </row>
    <row r="114" spans="1:13" outlineLevel="1" x14ac:dyDescent="0.2">
      <c r="A114" s="5"/>
      <c r="B114" s="357" t="s">
        <v>81</v>
      </c>
      <c r="C114" s="357"/>
      <c r="D114" s="113"/>
      <c r="E114" s="113"/>
      <c r="F114" s="113"/>
      <c r="G114" s="82"/>
      <c r="H114" s="82"/>
      <c r="I114" s="120" t="str">
        <f t="shared" si="8"/>
        <v/>
      </c>
    </row>
    <row r="115" spans="1:13" ht="12.75" customHeight="1" outlineLevel="1" x14ac:dyDescent="0.2">
      <c r="A115" s="5"/>
      <c r="B115" s="357" t="s">
        <v>82</v>
      </c>
      <c r="C115" s="357"/>
      <c r="D115" s="113"/>
      <c r="E115" s="113"/>
      <c r="F115" s="113"/>
      <c r="G115" s="82"/>
      <c r="H115" s="82"/>
      <c r="I115" s="120" t="str">
        <f t="shared" si="8"/>
        <v/>
      </c>
    </row>
    <row r="116" spans="1:13" outlineLevel="1" x14ac:dyDescent="0.2">
      <c r="A116" s="5"/>
      <c r="B116" s="386" t="s">
        <v>6</v>
      </c>
      <c r="C116" s="386"/>
      <c r="D116" s="120" t="str">
        <f>IF(SUM(D106:D115)=0,"",SUM(D106:D115))</f>
        <v/>
      </c>
      <c r="E116" s="120" t="str">
        <f t="shared" ref="E116:I116" si="9">IF(SUM(E106:E115)=0,"",SUM(E106:E115))</f>
        <v/>
      </c>
      <c r="F116" s="120" t="str">
        <f t="shared" si="9"/>
        <v/>
      </c>
      <c r="G116" s="120" t="str">
        <f t="shared" si="9"/>
        <v/>
      </c>
      <c r="H116" s="120" t="str">
        <f t="shared" si="9"/>
        <v/>
      </c>
      <c r="I116" s="120" t="str">
        <f t="shared" si="9"/>
        <v/>
      </c>
      <c r="J116" s="5"/>
    </row>
    <row r="117" spans="1:13" outlineLevel="1" x14ac:dyDescent="0.2">
      <c r="A117" s="81"/>
      <c r="E117" s="5"/>
      <c r="G117"/>
      <c r="J117" s="5"/>
    </row>
    <row r="118" spans="1:13" outlineLevel="1" x14ac:dyDescent="0.2">
      <c r="B118" s="81"/>
    </row>
    <row r="119" spans="1:13" ht="25.5" outlineLevel="1" x14ac:dyDescent="0.2">
      <c r="A119" s="166" t="s">
        <v>2</v>
      </c>
      <c r="B119" s="348" t="s">
        <v>1</v>
      </c>
      <c r="C119" s="348"/>
      <c r="D119" s="348"/>
      <c r="E119" s="348"/>
      <c r="F119" s="90" t="s">
        <v>13</v>
      </c>
      <c r="G119" s="70" t="s">
        <v>14</v>
      </c>
      <c r="H119" s="71" t="s">
        <v>40</v>
      </c>
      <c r="I119" s="71" t="s">
        <v>7</v>
      </c>
      <c r="J119" s="72" t="s">
        <v>0</v>
      </c>
      <c r="K119" s="73" t="s">
        <v>9</v>
      </c>
      <c r="L119" s="68" t="s">
        <v>57</v>
      </c>
      <c r="M119" s="74" t="s">
        <v>58</v>
      </c>
    </row>
    <row r="120" spans="1:13" ht="18.75" thickBot="1" x14ac:dyDescent="0.25">
      <c r="A120" s="75">
        <v>9</v>
      </c>
      <c r="B120" s="356" t="s">
        <v>142</v>
      </c>
      <c r="C120" s="356"/>
      <c r="D120" s="356"/>
      <c r="E120" s="356"/>
      <c r="F120" s="50" t="e">
        <f>IF(#REF!="","",#REF!)</f>
        <v>#REF!</v>
      </c>
      <c r="G120" s="50" t="e">
        <f>IF(#REF!="","",#REF!)</f>
        <v>#REF!</v>
      </c>
      <c r="H120" s="76"/>
      <c r="I120" s="107" t="s">
        <v>4</v>
      </c>
      <c r="J120" s="108">
        <f>IF($K$13="Não Atende",0,IF(I120="","",IF(H120="",VLOOKUP(I120,Parâmetros!$B$3:$C$6,2,0),VLOOKUP(I120,Parâmetros!$B$3:$C$6,2,0)*VLOOKUP(H120,Parâmetros!$E$3:$G$5,2,0))))</f>
        <v>2</v>
      </c>
      <c r="K120" s="52">
        <f>IF(AND(F122="Sim",OR($K$13="",$K$13="Atende")),IF(#REF!="",0,#REF!*VLOOKUP(#REF!,Parâmetros!$U$3:$V$12,2,0)),0)</f>
        <v>0</v>
      </c>
      <c r="L120" s="123"/>
      <c r="M120" s="124"/>
    </row>
    <row r="121" spans="1:13" outlineLevel="1" x14ac:dyDescent="0.2">
      <c r="C121" s="4"/>
    </row>
    <row r="122" spans="1:13" outlineLevel="1" x14ac:dyDescent="0.2">
      <c r="B122" s="320" t="s">
        <v>147</v>
      </c>
      <c r="C122" s="320"/>
      <c r="D122" s="320"/>
      <c r="E122" s="320"/>
      <c r="F122" s="128"/>
    </row>
    <row r="123" spans="1:13" outlineLevel="1" x14ac:dyDescent="0.2">
      <c r="C123" s="4"/>
    </row>
    <row r="124" spans="1:13" outlineLevel="1" x14ac:dyDescent="0.2">
      <c r="A124" s="395" t="s">
        <v>88</v>
      </c>
      <c r="B124" s="395"/>
      <c r="C124" s="395"/>
      <c r="D124" s="395"/>
      <c r="E124" s="395"/>
      <c r="F124" s="397"/>
      <c r="G124" s="398"/>
      <c r="H124" s="398"/>
      <c r="I124" s="398"/>
      <c r="J124" s="399"/>
    </row>
    <row r="125" spans="1:13" ht="12.75" customHeight="1" outlineLevel="1" x14ac:dyDescent="0.2">
      <c r="F125" s="400"/>
      <c r="G125" s="401"/>
      <c r="H125" s="401"/>
      <c r="I125" s="401"/>
      <c r="J125" s="402"/>
    </row>
    <row r="126" spans="1:13" outlineLevel="1" x14ac:dyDescent="0.2">
      <c r="F126" s="403"/>
      <c r="G126" s="404"/>
      <c r="H126" s="404"/>
      <c r="I126" s="404"/>
      <c r="J126" s="405"/>
    </row>
    <row r="127" spans="1:13" outlineLevel="1" x14ac:dyDescent="0.2"/>
    <row r="128" spans="1:13" outlineLevel="1" x14ac:dyDescent="0.2"/>
    <row r="129" spans="1:13" ht="25.5" outlineLevel="1" x14ac:dyDescent="0.2">
      <c r="A129" s="166" t="s">
        <v>2</v>
      </c>
      <c r="B129" s="348" t="s">
        <v>1</v>
      </c>
      <c r="C129" s="348"/>
      <c r="D129" s="348"/>
      <c r="E129" s="348"/>
      <c r="F129" s="90" t="s">
        <v>13</v>
      </c>
      <c r="G129" s="70" t="s">
        <v>14</v>
      </c>
      <c r="H129" s="71" t="s">
        <v>40</v>
      </c>
      <c r="I129" s="71" t="s">
        <v>7</v>
      </c>
      <c r="J129" s="72" t="s">
        <v>0</v>
      </c>
      <c r="K129" s="73" t="s">
        <v>9</v>
      </c>
      <c r="L129" s="68" t="s">
        <v>57</v>
      </c>
      <c r="M129" s="74" t="s">
        <v>58</v>
      </c>
    </row>
    <row r="130" spans="1:13" ht="18.75" thickBot="1" x14ac:dyDescent="0.25">
      <c r="A130" s="75">
        <v>10</v>
      </c>
      <c r="B130" s="356" t="s">
        <v>223</v>
      </c>
      <c r="C130" s="356"/>
      <c r="D130" s="356"/>
      <c r="E130" s="356"/>
      <c r="F130" s="50" t="e">
        <f>IF(#REF!="","",#REF!)</f>
        <v>#REF!</v>
      </c>
      <c r="G130" s="50" t="e">
        <f>IF(#REF!="","",#REF!)</f>
        <v>#REF!</v>
      </c>
      <c r="H130" s="76"/>
      <c r="I130" s="107" t="s">
        <v>4</v>
      </c>
      <c r="J130" s="108">
        <f>IF($K$13="Não Atende",0,IF(I130="","",IF(H130="",VLOOKUP(I130,Parâmetros!$B$3:$C$6,2,0),VLOOKUP(I130,Parâmetros!$B$3:$C$6,2,0)*VLOOKUP(H130,Parâmetros!$E$3:$G$5,2,0))))</f>
        <v>2</v>
      </c>
      <c r="K130" s="52">
        <f>IF(AND(D132="Sim",OR($K$13="",$K$13="Atende")),IF(#REF!="",0,#REF!*VLOOKUP(#REF!,Parâmetros!$U$3:$V$12,2,0)),0)</f>
        <v>0</v>
      </c>
      <c r="L130" s="123"/>
      <c r="M130" s="124"/>
    </row>
    <row r="131" spans="1:13" ht="12.75" customHeight="1" outlineLevel="1" x14ac:dyDescent="0.2">
      <c r="E131" s="5"/>
      <c r="G131"/>
      <c r="J131" s="5"/>
    </row>
    <row r="132" spans="1:13" outlineLevel="1" x14ac:dyDescent="0.2">
      <c r="A132" s="349" t="s">
        <v>148</v>
      </c>
      <c r="B132" s="349"/>
      <c r="C132" s="350"/>
      <c r="D132" s="131"/>
      <c r="E132" s="5"/>
    </row>
    <row r="133" spans="1:13" outlineLevel="1" x14ac:dyDescent="0.2">
      <c r="E133" s="5"/>
    </row>
    <row r="134" spans="1:13" outlineLevel="1" x14ac:dyDescent="0.2">
      <c r="A134" s="394" t="s">
        <v>89</v>
      </c>
      <c r="B134" s="394"/>
      <c r="C134" s="396"/>
      <c r="D134" s="144"/>
      <c r="E134" s="80"/>
      <c r="F134" s="103"/>
      <c r="G134" s="103"/>
      <c r="H134" s="143"/>
      <c r="I134" s="143"/>
      <c r="J134" s="209" t="s">
        <v>90</v>
      </c>
      <c r="K134" s="391"/>
      <c r="L134" s="392"/>
      <c r="M134" s="393"/>
    </row>
    <row r="135" spans="1:13" outlineLevel="1" x14ac:dyDescent="0.2">
      <c r="A135" s="80"/>
      <c r="B135" s="80"/>
      <c r="C135" s="80"/>
      <c r="D135" s="80"/>
      <c r="E135" s="80"/>
      <c r="F135" s="103"/>
      <c r="G135" s="103"/>
      <c r="H135" s="80"/>
      <c r="I135" s="80"/>
      <c r="J135" s="80"/>
    </row>
    <row r="136" spans="1:13" outlineLevel="1" x14ac:dyDescent="0.2">
      <c r="A136" s="80"/>
      <c r="B136" s="394" t="s">
        <v>91</v>
      </c>
      <c r="C136" s="394"/>
      <c r="D136" s="144"/>
      <c r="E136" s="80"/>
      <c r="F136" s="103"/>
      <c r="G136" s="103"/>
      <c r="H136" s="143"/>
      <c r="I136" s="143"/>
      <c r="J136" s="209" t="s">
        <v>92</v>
      </c>
      <c r="K136" s="388"/>
      <c r="L136" s="389"/>
      <c r="M136" s="390"/>
    </row>
    <row r="137" spans="1:13" ht="12.75" customHeight="1" outlineLevel="1" x14ac:dyDescent="0.2">
      <c r="A137" s="80"/>
      <c r="B137" s="80"/>
      <c r="C137" s="80"/>
      <c r="D137" s="80"/>
      <c r="E137" s="80"/>
      <c r="F137" s="103"/>
      <c r="G137" s="103"/>
      <c r="H137" s="80"/>
      <c r="I137" s="80"/>
      <c r="J137" s="80"/>
    </row>
    <row r="138" spans="1:13" outlineLevel="1" x14ac:dyDescent="0.2">
      <c r="A138" s="80"/>
      <c r="B138" s="394" t="s">
        <v>93</v>
      </c>
      <c r="C138" s="394"/>
      <c r="D138" s="335"/>
      <c r="E138" s="421"/>
      <c r="F138" s="103"/>
      <c r="G138" s="103"/>
      <c r="H138" s="103"/>
      <c r="I138" s="143"/>
      <c r="J138" s="209" t="s">
        <v>115</v>
      </c>
      <c r="K138" s="131"/>
    </row>
    <row r="139" spans="1:13" outlineLevel="1" x14ac:dyDescent="0.2">
      <c r="A139" s="80"/>
      <c r="B139" s="211"/>
      <c r="C139" s="211"/>
      <c r="D139" s="422"/>
      <c r="E139" s="423"/>
      <c r="F139" s="103"/>
      <c r="G139" s="103"/>
      <c r="H139" s="211"/>
      <c r="I139" s="211"/>
      <c r="J139" s="211"/>
      <c r="K139" s="89"/>
    </row>
    <row r="140" spans="1:13" outlineLevel="1" x14ac:dyDescent="0.2">
      <c r="A140" s="80"/>
      <c r="B140" s="211"/>
      <c r="C140" s="211"/>
      <c r="D140" s="422"/>
      <c r="E140" s="423"/>
      <c r="F140" s="103"/>
      <c r="G140" s="103"/>
      <c r="H140" s="211"/>
      <c r="I140" s="211"/>
      <c r="J140" s="210" t="s">
        <v>110</v>
      </c>
      <c r="K140" s="131"/>
    </row>
    <row r="141" spans="1:13" outlineLevel="1" x14ac:dyDescent="0.2">
      <c r="A141" s="80"/>
      <c r="B141" s="211"/>
      <c r="C141" s="211"/>
      <c r="D141" s="422"/>
      <c r="E141" s="423"/>
      <c r="F141" s="103"/>
      <c r="G141" s="103"/>
      <c r="H141" s="211"/>
      <c r="I141" s="211"/>
      <c r="J141" s="211"/>
      <c r="K141" s="89"/>
    </row>
    <row r="142" spans="1:13" outlineLevel="1" x14ac:dyDescent="0.2">
      <c r="A142" s="80"/>
      <c r="B142" s="211"/>
      <c r="C142" s="211"/>
      <c r="D142" s="424"/>
      <c r="E142" s="425"/>
      <c r="F142" s="103"/>
      <c r="G142" s="103"/>
      <c r="H142" s="80"/>
      <c r="I142" s="142"/>
      <c r="J142" s="80"/>
    </row>
    <row r="143" spans="1:13" outlineLevel="1" x14ac:dyDescent="0.2">
      <c r="A143" s="80"/>
      <c r="B143" s="211"/>
      <c r="C143" s="211"/>
      <c r="D143" s="109"/>
      <c r="E143" s="80"/>
      <c r="F143" s="103"/>
      <c r="G143" s="103"/>
      <c r="H143" s="211"/>
      <c r="I143" s="211"/>
      <c r="J143" s="211"/>
      <c r="K143" s="89"/>
    </row>
    <row r="144" spans="1:13" outlineLevel="1" x14ac:dyDescent="0.2">
      <c r="A144" s="143"/>
      <c r="B144" s="143"/>
      <c r="C144" s="211" t="s">
        <v>152</v>
      </c>
      <c r="D144" s="397"/>
      <c r="E144" s="426"/>
      <c r="F144" s="427"/>
      <c r="G144" s="212"/>
      <c r="H144" s="143"/>
      <c r="I144" s="143"/>
      <c r="J144" s="209" t="s">
        <v>109</v>
      </c>
      <c r="K144" s="397"/>
      <c r="L144" s="398"/>
      <c r="M144" s="399"/>
    </row>
    <row r="145" spans="1:13" outlineLevel="1" x14ac:dyDescent="0.2">
      <c r="A145" s="80"/>
      <c r="B145" s="211"/>
      <c r="C145" s="211"/>
      <c r="D145" s="428"/>
      <c r="E145" s="429"/>
      <c r="F145" s="430"/>
      <c r="G145" s="212"/>
      <c r="H145" s="211"/>
      <c r="I145" s="211"/>
      <c r="J145" s="211"/>
      <c r="K145" s="400"/>
      <c r="L145" s="401"/>
      <c r="M145" s="402"/>
    </row>
    <row r="146" spans="1:13" ht="28.5" customHeight="1" outlineLevel="1" x14ac:dyDescent="0.2">
      <c r="A146" s="80"/>
      <c r="B146" s="211"/>
      <c r="C146" s="211"/>
      <c r="D146" s="428"/>
      <c r="E146" s="429"/>
      <c r="F146" s="430"/>
      <c r="G146" s="212"/>
      <c r="H146" s="211"/>
      <c r="I146" s="211"/>
      <c r="J146" s="211"/>
      <c r="K146" s="400"/>
      <c r="L146" s="401"/>
      <c r="M146" s="402"/>
    </row>
    <row r="147" spans="1:13" outlineLevel="1" x14ac:dyDescent="0.2">
      <c r="A147" s="80"/>
      <c r="B147" s="211"/>
      <c r="C147" s="211"/>
      <c r="D147" s="428"/>
      <c r="E147" s="429"/>
      <c r="F147" s="430"/>
      <c r="G147" s="212"/>
      <c r="H147" s="211"/>
      <c r="I147" s="211"/>
      <c r="J147" s="211"/>
      <c r="K147" s="400"/>
      <c r="L147" s="401"/>
      <c r="M147" s="402"/>
    </row>
    <row r="148" spans="1:13" ht="21.75" customHeight="1" outlineLevel="1" x14ac:dyDescent="0.2">
      <c r="A148" s="80"/>
      <c r="B148" s="211"/>
      <c r="C148" s="211"/>
      <c r="D148" s="428"/>
      <c r="E148" s="429"/>
      <c r="F148" s="430"/>
      <c r="G148" s="212"/>
      <c r="H148" s="211"/>
      <c r="I148" s="211"/>
      <c r="J148" s="211"/>
      <c r="K148" s="400"/>
      <c r="L148" s="401"/>
      <c r="M148" s="402"/>
    </row>
    <row r="149" spans="1:13" outlineLevel="1" x14ac:dyDescent="0.2">
      <c r="A149" s="80"/>
      <c r="B149" s="211"/>
      <c r="C149" s="211"/>
      <c r="D149" s="428"/>
      <c r="E149" s="429"/>
      <c r="F149" s="430"/>
      <c r="G149" s="212"/>
      <c r="H149" s="211"/>
      <c r="I149" s="211"/>
      <c r="J149" s="211"/>
      <c r="K149" s="400"/>
      <c r="L149" s="401"/>
      <c r="M149" s="402"/>
    </row>
    <row r="150" spans="1:13" outlineLevel="1" x14ac:dyDescent="0.2">
      <c r="A150" s="80"/>
      <c r="B150" s="211"/>
      <c r="C150" s="211"/>
      <c r="D150" s="428"/>
      <c r="E150" s="429"/>
      <c r="F150" s="430"/>
      <c r="G150" s="212"/>
      <c r="H150" s="211"/>
      <c r="I150" s="211"/>
      <c r="J150" s="211"/>
      <c r="K150" s="400"/>
      <c r="L150" s="401"/>
      <c r="M150" s="402"/>
    </row>
    <row r="151" spans="1:13" outlineLevel="1" x14ac:dyDescent="0.2">
      <c r="A151" s="80"/>
      <c r="B151" s="211"/>
      <c r="C151" s="211"/>
      <c r="D151" s="431"/>
      <c r="E151" s="432"/>
      <c r="F151" s="433"/>
      <c r="G151" s="212"/>
      <c r="H151" s="211"/>
      <c r="I151" s="211"/>
      <c r="J151" s="211"/>
      <c r="K151" s="403"/>
      <c r="L151" s="404"/>
      <c r="M151" s="405"/>
    </row>
    <row r="152" spans="1:13" outlineLevel="1" x14ac:dyDescent="0.2">
      <c r="A152" s="80"/>
      <c r="B152" s="211"/>
      <c r="C152" s="211"/>
      <c r="D152" s="109"/>
      <c r="E152" s="80"/>
      <c r="F152" s="211"/>
      <c r="G152" s="211"/>
      <c r="H152" s="211"/>
      <c r="I152" s="211"/>
      <c r="J152" s="211"/>
      <c r="K152" s="168"/>
      <c r="L152" s="168"/>
      <c r="M152" s="168"/>
    </row>
    <row r="153" spans="1:13" ht="12" customHeight="1" outlineLevel="1" x14ac:dyDescent="0.2">
      <c r="A153" s="406" t="s">
        <v>151</v>
      </c>
      <c r="B153" s="406"/>
      <c r="C153" s="407"/>
      <c r="D153" s="201"/>
      <c r="E153" s="80"/>
      <c r="F153" s="103"/>
      <c r="G153" s="103"/>
      <c r="H153" s="142"/>
      <c r="I153" s="142"/>
      <c r="J153" s="210" t="s">
        <v>112</v>
      </c>
      <c r="K153" s="128"/>
      <c r="L153" s="168"/>
      <c r="M153" s="168"/>
    </row>
    <row r="154" spans="1:13" outlineLevel="1" x14ac:dyDescent="0.2">
      <c r="A154" s="80"/>
      <c r="B154" s="211"/>
      <c r="C154" s="211"/>
      <c r="D154" s="202"/>
      <c r="E154" s="80"/>
      <c r="F154" s="211"/>
      <c r="G154" s="211"/>
      <c r="H154" s="211"/>
      <c r="I154" s="211"/>
      <c r="J154" s="211"/>
      <c r="K154" s="133"/>
    </row>
    <row r="155" spans="1:13" outlineLevel="1" x14ac:dyDescent="0.2">
      <c r="A155" s="406" t="s">
        <v>113</v>
      </c>
      <c r="B155" s="406"/>
      <c r="C155" s="407"/>
      <c r="D155" s="129"/>
      <c r="E155" s="80"/>
      <c r="F155" s="103"/>
      <c r="G155" s="103"/>
      <c r="H155" s="142"/>
      <c r="I155" s="142"/>
      <c r="J155" s="209" t="s">
        <v>114</v>
      </c>
      <c r="K155" s="128"/>
    </row>
    <row r="156" spans="1:13" outlineLevel="1" x14ac:dyDescent="0.2">
      <c r="A156" s="80"/>
      <c r="B156" s="211"/>
      <c r="C156" s="211"/>
      <c r="D156" s="202"/>
      <c r="E156" s="80"/>
      <c r="F156" s="211"/>
      <c r="G156" s="211"/>
      <c r="H156" s="211"/>
      <c r="I156" s="211"/>
      <c r="J156" s="211"/>
      <c r="K156" s="89"/>
    </row>
    <row r="157" spans="1:13" outlineLevel="1" x14ac:dyDescent="0.2">
      <c r="A157" s="142"/>
      <c r="B157" s="142"/>
      <c r="C157" s="276" t="s">
        <v>108</v>
      </c>
      <c r="D157" s="412"/>
      <c r="E157" s="413"/>
      <c r="F157" s="414"/>
      <c r="G157" s="277"/>
      <c r="H157" s="278"/>
      <c r="I157" s="278"/>
      <c r="J157" s="278"/>
      <c r="K157" s="278"/>
      <c r="L157" s="278"/>
      <c r="M157" s="279"/>
    </row>
    <row r="158" spans="1:13" outlineLevel="1" x14ac:dyDescent="0.2">
      <c r="A158" s="109"/>
      <c r="B158" s="277"/>
      <c r="C158" s="277"/>
      <c r="D158" s="415"/>
      <c r="E158" s="416"/>
      <c r="F158" s="417"/>
      <c r="G158" s="277"/>
      <c r="H158" s="278"/>
      <c r="I158" s="278"/>
      <c r="J158" s="278"/>
      <c r="K158" s="278"/>
      <c r="L158" s="278"/>
      <c r="M158" s="279"/>
    </row>
    <row r="159" spans="1:13" outlineLevel="1" x14ac:dyDescent="0.2">
      <c r="A159" s="109"/>
      <c r="B159" s="277"/>
      <c r="C159" s="277"/>
      <c r="D159" s="415"/>
      <c r="E159" s="416"/>
      <c r="F159" s="417"/>
      <c r="G159" s="277"/>
      <c r="H159" s="278"/>
      <c r="I159" s="278"/>
      <c r="J159" s="278"/>
      <c r="K159" s="278"/>
      <c r="L159" s="278"/>
      <c r="M159" s="279"/>
    </row>
    <row r="160" spans="1:13" ht="12" customHeight="1" outlineLevel="1" x14ac:dyDescent="0.2">
      <c r="A160" s="26"/>
      <c r="B160" s="277"/>
      <c r="C160" s="277"/>
      <c r="D160" s="418"/>
      <c r="E160" s="419"/>
      <c r="F160" s="420"/>
      <c r="G160" s="277"/>
      <c r="H160" s="278"/>
      <c r="I160" s="278"/>
      <c r="J160" s="278"/>
      <c r="K160" s="278"/>
      <c r="L160" s="278"/>
      <c r="M160" s="279"/>
    </row>
    <row r="161" spans="1:16" s="100" customFormat="1" ht="15" outlineLevel="1" x14ac:dyDescent="0.25">
      <c r="A161" s="26"/>
      <c r="B161" s="165"/>
      <c r="C161" s="165"/>
      <c r="D161" s="26"/>
      <c r="E161" s="165"/>
      <c r="F161" s="165"/>
      <c r="G161" s="165"/>
      <c r="H161" s="165"/>
      <c r="I161" s="165"/>
      <c r="J161" s="165"/>
      <c r="K161" s="168"/>
      <c r="L161" s="168"/>
      <c r="M161" s="168"/>
      <c r="N161" s="5"/>
      <c r="O161" s="5"/>
      <c r="P161" s="5"/>
    </row>
    <row r="162" spans="1:16" s="100" customFormat="1" ht="15" outlineLevel="1" x14ac:dyDescent="0.25">
      <c r="A162" s="26"/>
      <c r="B162" s="225"/>
      <c r="C162" s="225"/>
      <c r="D162" s="26"/>
      <c r="E162" s="225"/>
      <c r="F162" s="225"/>
      <c r="G162" s="225"/>
      <c r="H162" s="225"/>
      <c r="I162" s="225"/>
      <c r="J162" s="225"/>
      <c r="K162" s="230"/>
      <c r="L162" s="230"/>
      <c r="M162" s="230"/>
      <c r="N162" s="5"/>
      <c r="O162" s="5"/>
    </row>
    <row r="163" spans="1:16" customFormat="1" ht="25.5" outlineLevel="1" x14ac:dyDescent="0.2">
      <c r="A163" s="187" t="s">
        <v>2</v>
      </c>
      <c r="B163" s="348" t="s">
        <v>1</v>
      </c>
      <c r="C163" s="348"/>
      <c r="D163" s="348"/>
      <c r="E163" s="348"/>
      <c r="F163" s="90" t="s">
        <v>13</v>
      </c>
      <c r="G163" s="91" t="s">
        <v>14</v>
      </c>
      <c r="H163" s="186" t="s">
        <v>40</v>
      </c>
      <c r="I163" s="186" t="s">
        <v>7</v>
      </c>
      <c r="J163" s="92" t="s">
        <v>0</v>
      </c>
      <c r="K163" s="93" t="s">
        <v>9</v>
      </c>
      <c r="L163" s="187" t="s">
        <v>57</v>
      </c>
      <c r="M163" s="187" t="s">
        <v>58</v>
      </c>
      <c r="N163" s="5"/>
      <c r="O163" s="5"/>
    </row>
    <row r="164" spans="1:16" customFormat="1" ht="18" x14ac:dyDescent="0.2">
      <c r="A164" s="46">
        <v>11</v>
      </c>
      <c r="B164" s="356" t="s">
        <v>141</v>
      </c>
      <c r="C164" s="356"/>
      <c r="D164" s="356"/>
      <c r="E164" s="356"/>
      <c r="F164" s="50"/>
      <c r="G164" s="50"/>
      <c r="H164" s="48"/>
      <c r="I164" s="48"/>
      <c r="J164" s="51"/>
      <c r="K164" s="52">
        <f>SUM(SUMIF(I31:I44,"Supera",K31:K44),SUMIF(I52:I52,"Supera",K52:K52),SUMIF(I25:I29,"Supera",K25:K29),SUMIF(I46:I46,"Supera",K46:K46),SUMIF(K58,K58,K58),,SUMIF(K66,K66,K66),SUMIF(K79,K79,K79),SUMIF(K120,K120,K120),SUMIF(K130,K130,K130))*(0.1/0.9)</f>
        <v>0</v>
      </c>
      <c r="L164" s="184"/>
      <c r="M164" s="189"/>
      <c r="N164" s="5"/>
      <c r="O164" s="5"/>
    </row>
    <row r="165" spans="1:16" customFormat="1" ht="18" x14ac:dyDescent="0.25">
      <c r="A165" s="190"/>
      <c r="B165" s="356" t="s">
        <v>6</v>
      </c>
      <c r="C165" s="356"/>
      <c r="D165" s="356"/>
      <c r="E165" s="356"/>
      <c r="F165" s="191" t="e">
        <f>IF((F24+F51+F30+F45+F58+F66+F79+F120+F130)&lt;&gt;100%,"ERRO!",1)</f>
        <v>#REF!</v>
      </c>
      <c r="G165" s="191" t="s">
        <v>8</v>
      </c>
      <c r="H165" s="192"/>
      <c r="I165" s="192"/>
      <c r="J165" s="189"/>
      <c r="K165" s="189"/>
      <c r="L165" s="192"/>
      <c r="M165" s="192"/>
      <c r="N165" s="5"/>
      <c r="O165" s="5"/>
    </row>
    <row r="166" spans="1:16" customFormat="1" x14ac:dyDescent="0.2">
      <c r="F166" s="5"/>
      <c r="G166" s="5"/>
      <c r="K166" s="5"/>
      <c r="L166" s="5"/>
      <c r="M166" s="5"/>
      <c r="N166" s="5"/>
      <c r="O166" s="5"/>
    </row>
    <row r="167" spans="1:16" customFormat="1" ht="18" x14ac:dyDescent="0.25">
      <c r="A167" s="321" t="s">
        <v>107</v>
      </c>
      <c r="B167" s="321"/>
      <c r="C167" s="321"/>
      <c r="D167" s="321"/>
      <c r="E167" s="321"/>
      <c r="F167" s="321"/>
      <c r="G167" s="321"/>
      <c r="H167" s="321"/>
      <c r="I167" s="321"/>
      <c r="J167" s="321"/>
      <c r="K167" s="321"/>
      <c r="L167" s="321"/>
      <c r="M167" s="321"/>
      <c r="N167" s="321"/>
      <c r="O167" s="104"/>
      <c r="P167" s="104"/>
    </row>
    <row r="168" spans="1:16" customFormat="1" x14ac:dyDescent="0.2">
      <c r="A168" s="5"/>
      <c r="G168" s="5"/>
      <c r="H168" s="5"/>
      <c r="L168" s="5"/>
      <c r="M168" s="5"/>
      <c r="N168" s="5"/>
      <c r="O168" s="5"/>
    </row>
    <row r="169" spans="1:16" customFormat="1" ht="30" x14ac:dyDescent="0.25">
      <c r="A169" s="100"/>
      <c r="B169" s="101" t="s">
        <v>118</v>
      </c>
      <c r="C169" s="101" t="s">
        <v>119</v>
      </c>
      <c r="D169" s="101" t="s">
        <v>120</v>
      </c>
      <c r="E169" s="101" t="s">
        <v>121</v>
      </c>
      <c r="F169" s="101" t="s">
        <v>122</v>
      </c>
      <c r="G169" s="101" t="s">
        <v>123</v>
      </c>
      <c r="H169" s="101" t="s">
        <v>124</v>
      </c>
      <c r="I169" s="101" t="s">
        <v>125</v>
      </c>
      <c r="J169" s="100"/>
      <c r="K169" s="100"/>
      <c r="L169" s="100"/>
      <c r="M169" s="100"/>
      <c r="N169" s="100"/>
      <c r="O169" s="100"/>
    </row>
    <row r="170" spans="1:16" customFormat="1" x14ac:dyDescent="0.2">
      <c r="B170" s="8"/>
      <c r="C170" s="8"/>
      <c r="D170" s="8"/>
      <c r="E170" s="8"/>
      <c r="F170" s="8"/>
      <c r="G170" s="8"/>
      <c r="H170" s="8"/>
      <c r="I170" s="8"/>
    </row>
    <row r="171" spans="1:16" customFormat="1" x14ac:dyDescent="0.2">
      <c r="B171" s="8"/>
      <c r="C171" s="8"/>
      <c r="D171" s="8"/>
      <c r="E171" s="8"/>
      <c r="F171" s="8"/>
      <c r="G171" s="8"/>
      <c r="H171" s="8"/>
      <c r="I171" s="8"/>
    </row>
    <row r="172" spans="1:16" customFormat="1" x14ac:dyDescent="0.2">
      <c r="B172" s="8"/>
      <c r="C172" s="8"/>
      <c r="D172" s="8"/>
      <c r="E172" s="8"/>
      <c r="F172" s="8"/>
      <c r="G172" s="8"/>
      <c r="H172" s="8"/>
      <c r="I172" s="8"/>
    </row>
    <row r="173" spans="1:16" customFormat="1" x14ac:dyDescent="0.2">
      <c r="B173" s="8"/>
      <c r="C173" s="8"/>
      <c r="D173" s="8"/>
      <c r="E173" s="8"/>
      <c r="F173" s="8"/>
      <c r="G173" s="8"/>
      <c r="H173" s="8"/>
      <c r="I173" s="8"/>
    </row>
    <row r="174" spans="1:16" x14ac:dyDescent="0.2">
      <c r="B174" s="8"/>
      <c r="C174" s="8"/>
      <c r="D174" s="8"/>
      <c r="E174" s="8"/>
      <c r="F174" s="8"/>
      <c r="G174" s="8"/>
      <c r="H174" s="8"/>
      <c r="I174" s="8"/>
      <c r="K174"/>
      <c r="L174"/>
      <c r="M174"/>
      <c r="N174"/>
      <c r="O174"/>
    </row>
    <row r="175" spans="1:16" x14ac:dyDescent="0.2">
      <c r="B175" s="8"/>
      <c r="C175" s="8"/>
      <c r="D175" s="8"/>
      <c r="E175" s="8"/>
      <c r="F175" s="8"/>
      <c r="G175" s="8"/>
      <c r="H175" s="8"/>
      <c r="I175" s="8"/>
      <c r="K175"/>
      <c r="L175"/>
      <c r="M175"/>
      <c r="N175"/>
      <c r="O175"/>
    </row>
    <row r="176" spans="1:16" x14ac:dyDescent="0.2">
      <c r="B176" s="8"/>
      <c r="C176" s="8"/>
      <c r="D176" s="8"/>
      <c r="E176" s="8"/>
      <c r="F176" s="8"/>
      <c r="G176" s="8"/>
      <c r="H176" s="8"/>
      <c r="I176" s="8"/>
      <c r="K176"/>
      <c r="L176"/>
      <c r="M176"/>
      <c r="N176"/>
      <c r="O176"/>
    </row>
    <row r="177" spans="1:16" ht="12.75" customHeight="1" x14ac:dyDescent="0.2">
      <c r="B177" s="8"/>
      <c r="C177" s="8"/>
      <c r="D177" s="8"/>
      <c r="E177" s="8"/>
      <c r="F177" s="8"/>
      <c r="G177" s="8"/>
      <c r="H177" s="8"/>
      <c r="I177" s="8"/>
      <c r="K177"/>
      <c r="L177"/>
      <c r="M177"/>
      <c r="N177"/>
      <c r="O177"/>
    </row>
    <row r="178" spans="1:16" x14ac:dyDescent="0.2">
      <c r="B178" s="8"/>
      <c r="C178" s="8"/>
      <c r="D178" s="8"/>
      <c r="E178" s="8"/>
      <c r="F178" s="8"/>
      <c r="G178" s="8"/>
      <c r="H178" s="8"/>
      <c r="I178" s="8"/>
      <c r="K178"/>
      <c r="L178"/>
      <c r="M178"/>
      <c r="N178"/>
      <c r="O178"/>
    </row>
    <row r="179" spans="1:16" x14ac:dyDescent="0.2">
      <c r="B179" s="8"/>
      <c r="C179" s="8"/>
      <c r="D179" s="8"/>
      <c r="E179" s="8"/>
      <c r="F179" s="8"/>
      <c r="G179" s="8"/>
      <c r="H179" s="8"/>
      <c r="I179" s="8"/>
      <c r="K179"/>
      <c r="L179"/>
      <c r="M179"/>
      <c r="N179"/>
      <c r="O179"/>
    </row>
    <row r="180" spans="1:16" x14ac:dyDescent="0.2">
      <c r="B180" s="8"/>
      <c r="C180" s="8"/>
      <c r="D180" s="8"/>
      <c r="E180" s="8"/>
      <c r="F180" s="8"/>
      <c r="G180" s="8"/>
      <c r="H180" s="8"/>
      <c r="I180" s="8"/>
      <c r="K180"/>
      <c r="L180"/>
      <c r="M180"/>
      <c r="N180"/>
      <c r="O180"/>
    </row>
    <row r="181" spans="1:16" x14ac:dyDescent="0.2">
      <c r="A181" s="5"/>
      <c r="F181"/>
      <c r="H181" s="5"/>
      <c r="K181"/>
    </row>
    <row r="182" spans="1:16" ht="18" x14ac:dyDescent="0.25">
      <c r="A182" s="321" t="s">
        <v>105</v>
      </c>
      <c r="B182" s="321"/>
      <c r="C182" s="321"/>
      <c r="D182" s="321"/>
      <c r="E182" s="321"/>
      <c r="F182" s="321"/>
      <c r="G182" s="321"/>
      <c r="H182" s="321"/>
      <c r="I182" s="321"/>
      <c r="J182" s="321"/>
      <c r="K182" s="321"/>
      <c r="L182" s="321"/>
      <c r="M182" s="321"/>
      <c r="N182" s="321"/>
      <c r="O182" s="104"/>
      <c r="P182" s="256" t="e">
        <f>IF(AND(TRUE,OR($K$13="",$K$13="Atende")),IF(#REF!="",0,#REF!*VLOOKUP(#REF!,Parâmetros!$U$3:$V$12,2,0)),0)</f>
        <v>#REF!</v>
      </c>
    </row>
    <row r="183" spans="1:16" x14ac:dyDescent="0.2">
      <c r="E183" s="5"/>
    </row>
    <row r="184" spans="1:16" ht="28.5" customHeight="1" x14ac:dyDescent="0.2">
      <c r="A184" s="349" t="s">
        <v>199</v>
      </c>
      <c r="B184" s="349"/>
      <c r="C184" s="350"/>
      <c r="D184" s="129"/>
      <c r="E184" s="5"/>
      <c r="G184" s="434" t="s">
        <v>181</v>
      </c>
      <c r="H184" s="434"/>
      <c r="I184" s="434"/>
      <c r="J184" s="347"/>
      <c r="K184" s="397"/>
      <c r="L184" s="398"/>
      <c r="M184" s="399"/>
    </row>
    <row r="185" spans="1:16" x14ac:dyDescent="0.2">
      <c r="A185" s="237"/>
      <c r="B185" s="237"/>
      <c r="C185" s="239"/>
      <c r="D185" s="202"/>
      <c r="E185" s="5"/>
      <c r="J185" s="240"/>
      <c r="K185" s="400"/>
      <c r="L185" s="401"/>
      <c r="M185" s="402"/>
    </row>
    <row r="186" spans="1:16" x14ac:dyDescent="0.2">
      <c r="A186" s="237"/>
      <c r="B186" s="237"/>
      <c r="C186" s="239"/>
      <c r="D186" s="202"/>
      <c r="E186" s="5"/>
      <c r="J186" s="240"/>
      <c r="K186" s="400"/>
      <c r="L186" s="401"/>
      <c r="M186" s="402"/>
    </row>
    <row r="187" spans="1:16" x14ac:dyDescent="0.2">
      <c r="A187" s="237"/>
      <c r="B187" s="237"/>
      <c r="C187" s="239"/>
      <c r="D187" s="202"/>
      <c r="E187" s="5"/>
      <c r="J187" s="240"/>
      <c r="K187" s="400"/>
      <c r="L187" s="401"/>
      <c r="M187" s="402"/>
    </row>
    <row r="188" spans="1:16" x14ac:dyDescent="0.2">
      <c r="A188" s="237"/>
      <c r="B188" s="237"/>
      <c r="C188" s="239"/>
      <c r="D188" s="202"/>
      <c r="E188" s="5"/>
      <c r="J188" s="240"/>
      <c r="K188" s="403"/>
      <c r="L188" s="404"/>
      <c r="M188" s="405"/>
    </row>
    <row r="189" spans="1:16" x14ac:dyDescent="0.2">
      <c r="A189" s="237"/>
      <c r="B189" s="237"/>
      <c r="C189" s="239"/>
      <c r="D189" s="202"/>
      <c r="E189" s="5"/>
    </row>
    <row r="190" spans="1:16" x14ac:dyDescent="0.2">
      <c r="B190" s="248" t="s">
        <v>200</v>
      </c>
      <c r="E190" s="5"/>
    </row>
    <row r="191" spans="1:16" ht="60" x14ac:dyDescent="0.2">
      <c r="B191" s="238" t="s">
        <v>201</v>
      </c>
      <c r="C191" s="238" t="s">
        <v>27</v>
      </c>
      <c r="D191" s="238" t="s">
        <v>173</v>
      </c>
      <c r="E191" s="238" t="s">
        <v>174</v>
      </c>
      <c r="F191" s="238" t="s">
        <v>175</v>
      </c>
      <c r="G191" s="238" t="s">
        <v>176</v>
      </c>
      <c r="H191" s="238" t="s">
        <v>182</v>
      </c>
      <c r="I191" s="238" t="s">
        <v>169</v>
      </c>
      <c r="J191" s="238" t="s">
        <v>183</v>
      </c>
      <c r="K191" s="238" t="s">
        <v>170</v>
      </c>
      <c r="L191" s="238" t="s">
        <v>177</v>
      </c>
      <c r="M191" s="238" t="s">
        <v>178</v>
      </c>
      <c r="N191" s="238" t="s">
        <v>179</v>
      </c>
      <c r="O191" s="238" t="s">
        <v>180</v>
      </c>
    </row>
    <row r="192" spans="1:16" x14ac:dyDescent="0.2">
      <c r="B192" s="250"/>
      <c r="C192" s="250"/>
      <c r="D192" s="250"/>
      <c r="E192" s="250"/>
      <c r="F192" s="250"/>
      <c r="G192" s="250"/>
      <c r="H192" s="250"/>
      <c r="I192" s="250"/>
      <c r="J192" s="250"/>
      <c r="K192" s="250"/>
      <c r="L192" s="250"/>
      <c r="M192" s="251"/>
      <c r="N192" s="251"/>
      <c r="O192" s="250"/>
    </row>
    <row r="193" spans="1:15" x14ac:dyDescent="0.2">
      <c r="B193" s="250"/>
      <c r="C193" s="250"/>
      <c r="D193" s="250"/>
      <c r="E193" s="250"/>
      <c r="F193" s="250"/>
      <c r="G193" s="250"/>
      <c r="H193" s="250"/>
      <c r="I193" s="250"/>
      <c r="J193" s="250"/>
      <c r="K193" s="250"/>
      <c r="L193" s="250"/>
      <c r="M193" s="251"/>
      <c r="N193" s="251"/>
      <c r="O193" s="250"/>
    </row>
    <row r="194" spans="1:15" x14ac:dyDescent="0.2">
      <c r="B194" s="250"/>
      <c r="C194" s="250"/>
      <c r="D194" s="250"/>
      <c r="E194" s="250"/>
      <c r="F194" s="250"/>
      <c r="G194" s="250"/>
      <c r="H194" s="250"/>
      <c r="I194" s="250"/>
      <c r="J194" s="250"/>
      <c r="K194" s="250"/>
      <c r="L194" s="250"/>
      <c r="M194" s="251"/>
      <c r="N194" s="251"/>
      <c r="O194" s="250"/>
    </row>
    <row r="195" spans="1:15" x14ac:dyDescent="0.2">
      <c r="B195" s="250"/>
      <c r="C195" s="250"/>
      <c r="D195" s="250"/>
      <c r="E195" s="250"/>
      <c r="F195" s="250"/>
      <c r="G195" s="250"/>
      <c r="H195" s="250"/>
      <c r="I195" s="250"/>
      <c r="J195" s="250"/>
      <c r="K195" s="250"/>
      <c r="L195" s="250"/>
      <c r="M195" s="251"/>
      <c r="N195" s="251"/>
      <c r="O195" s="250"/>
    </row>
    <row r="196" spans="1:15" x14ac:dyDescent="0.2">
      <c r="B196" s="250"/>
      <c r="C196" s="250"/>
      <c r="D196" s="250"/>
      <c r="E196" s="250"/>
      <c r="F196" s="250"/>
      <c r="G196" s="250"/>
      <c r="H196" s="250"/>
      <c r="I196" s="250"/>
      <c r="J196" s="250"/>
      <c r="K196" s="250"/>
      <c r="L196" s="250"/>
      <c r="M196" s="251"/>
      <c r="N196" s="251"/>
      <c r="O196" s="250"/>
    </row>
    <row r="197" spans="1:15" x14ac:dyDescent="0.2">
      <c r="B197" s="250"/>
      <c r="C197" s="250"/>
      <c r="D197" s="250"/>
      <c r="E197" s="250"/>
      <c r="F197" s="250"/>
      <c r="G197" s="250"/>
      <c r="H197" s="250"/>
      <c r="I197" s="250"/>
      <c r="J197" s="250"/>
      <c r="K197" s="250"/>
      <c r="L197" s="250"/>
      <c r="M197" s="251"/>
      <c r="N197" s="251"/>
      <c r="O197" s="250"/>
    </row>
    <row r="198" spans="1:15" x14ac:dyDescent="0.2">
      <c r="B198" s="250"/>
      <c r="C198" s="250"/>
      <c r="D198" s="250"/>
      <c r="E198" s="250"/>
      <c r="F198" s="250"/>
      <c r="G198" s="250"/>
      <c r="H198" s="250"/>
      <c r="I198" s="250"/>
      <c r="J198" s="250"/>
      <c r="K198" s="250"/>
      <c r="L198" s="250"/>
      <c r="M198" s="251"/>
      <c r="N198" s="251"/>
      <c r="O198" s="250"/>
    </row>
    <row r="199" spans="1:15" x14ac:dyDescent="0.2">
      <c r="B199" s="250"/>
      <c r="C199" s="250"/>
      <c r="D199" s="250"/>
      <c r="E199" s="250"/>
      <c r="F199" s="250"/>
      <c r="G199" s="250"/>
      <c r="H199" s="250"/>
      <c r="I199" s="250"/>
      <c r="J199" s="250"/>
      <c r="K199" s="250"/>
      <c r="L199" s="250"/>
      <c r="M199" s="251"/>
      <c r="N199" s="251"/>
      <c r="O199" s="250"/>
    </row>
    <row r="200" spans="1:15" x14ac:dyDescent="0.2">
      <c r="B200" s="250"/>
      <c r="C200" s="250"/>
      <c r="D200" s="250"/>
      <c r="E200" s="250"/>
      <c r="F200" s="250"/>
      <c r="G200" s="250"/>
      <c r="H200" s="250"/>
      <c r="I200" s="250"/>
      <c r="J200" s="250"/>
      <c r="K200" s="250"/>
      <c r="L200" s="250"/>
      <c r="M200" s="251"/>
      <c r="N200" s="251"/>
      <c r="O200" s="250"/>
    </row>
    <row r="201" spans="1:15" x14ac:dyDescent="0.2">
      <c r="B201" s="250"/>
      <c r="C201" s="250"/>
      <c r="D201" s="250"/>
      <c r="E201" s="250"/>
      <c r="F201" s="250"/>
      <c r="G201" s="250"/>
      <c r="H201" s="250"/>
      <c r="I201" s="250"/>
      <c r="J201" s="250"/>
      <c r="K201" s="250"/>
      <c r="L201" s="250"/>
      <c r="M201" s="251"/>
      <c r="N201" s="251"/>
      <c r="O201" s="250"/>
    </row>
    <row r="202" spans="1:15" x14ac:dyDescent="0.2">
      <c r="E202" s="5"/>
    </row>
    <row r="203" spans="1:15" x14ac:dyDescent="0.2">
      <c r="E203" s="5"/>
    </row>
    <row r="204" spans="1:15" ht="12.75" customHeight="1" x14ac:dyDescent="0.2">
      <c r="A204" s="408" t="s">
        <v>184</v>
      </c>
      <c r="B204" s="408"/>
      <c r="C204" s="409"/>
      <c r="D204" s="450"/>
      <c r="E204" s="398"/>
      <c r="F204" s="399"/>
      <c r="G204" s="410" t="s">
        <v>203</v>
      </c>
      <c r="H204" s="411"/>
      <c r="I204" s="411"/>
      <c r="J204" s="350"/>
      <c r="K204" s="397"/>
      <c r="L204" s="398"/>
      <c r="M204" s="399"/>
      <c r="N204" s="103"/>
    </row>
    <row r="205" spans="1:15" x14ac:dyDescent="0.2">
      <c r="A205" s="408"/>
      <c r="B205" s="408"/>
      <c r="C205" s="409"/>
      <c r="D205" s="400"/>
      <c r="E205" s="401"/>
      <c r="F205" s="402"/>
      <c r="G205" s="410"/>
      <c r="H205" s="411"/>
      <c r="I205" s="411"/>
      <c r="J205" s="350"/>
      <c r="K205" s="400"/>
      <c r="L205" s="401"/>
      <c r="M205" s="402"/>
    </row>
    <row r="206" spans="1:15" x14ac:dyDescent="0.2">
      <c r="A206" s="408"/>
      <c r="B206" s="408"/>
      <c r="C206" s="409"/>
      <c r="D206" s="400"/>
      <c r="E206" s="401"/>
      <c r="F206" s="402"/>
      <c r="G206" s="410"/>
      <c r="H206" s="411"/>
      <c r="I206" s="411"/>
      <c r="J206" s="350"/>
      <c r="K206" s="400"/>
      <c r="L206" s="401"/>
      <c r="M206" s="402"/>
    </row>
    <row r="207" spans="1:15" x14ac:dyDescent="0.2">
      <c r="A207" s="240"/>
      <c r="B207" s="240"/>
      <c r="C207" s="240"/>
      <c r="D207" s="400"/>
      <c r="E207" s="401"/>
      <c r="F207" s="402"/>
      <c r="G207" s="241"/>
      <c r="H207" s="241"/>
      <c r="I207" s="241"/>
      <c r="J207" s="241"/>
      <c r="K207" s="400"/>
      <c r="L207" s="401"/>
      <c r="M207" s="402"/>
    </row>
    <row r="208" spans="1:15" x14ac:dyDescent="0.2">
      <c r="A208" s="240"/>
      <c r="B208" s="240"/>
      <c r="C208" s="240"/>
      <c r="D208" s="403"/>
      <c r="E208" s="404"/>
      <c r="F208" s="405"/>
      <c r="G208" s="241"/>
      <c r="H208" s="241"/>
      <c r="I208" s="241"/>
      <c r="J208" s="241"/>
      <c r="K208" s="403"/>
      <c r="L208" s="404"/>
      <c r="M208" s="405"/>
    </row>
    <row r="209" spans="1:16" x14ac:dyDescent="0.2">
      <c r="D209" s="134"/>
      <c r="E209" s="5"/>
      <c r="K209" s="135"/>
    </row>
    <row r="210" spans="1:16" ht="12.75" customHeight="1" x14ac:dyDescent="0.2">
      <c r="A210" s="434" t="s">
        <v>116</v>
      </c>
      <c r="B210" s="434"/>
      <c r="C210" s="347"/>
      <c r="D210" s="397"/>
      <c r="E210" s="398"/>
      <c r="F210" s="399"/>
      <c r="G210" s="103"/>
      <c r="H210" s="142"/>
      <c r="I210" s="142"/>
      <c r="J210" s="243" t="s">
        <v>117</v>
      </c>
      <c r="K210" s="397"/>
      <c r="L210" s="398"/>
      <c r="M210" s="399"/>
      <c r="N210" s="103"/>
    </row>
    <row r="211" spans="1:16" x14ac:dyDescent="0.2">
      <c r="A211" s="434"/>
      <c r="B211" s="434"/>
      <c r="C211" s="347"/>
      <c r="D211" s="400"/>
      <c r="E211" s="401"/>
      <c r="F211" s="402"/>
      <c r="H211" s="142"/>
      <c r="I211" s="142"/>
      <c r="J211" s="240"/>
      <c r="K211" s="400"/>
      <c r="L211" s="401"/>
      <c r="M211" s="402"/>
    </row>
    <row r="212" spans="1:16" x14ac:dyDescent="0.2">
      <c r="A212" s="237"/>
      <c r="B212" s="237"/>
      <c r="C212" s="237"/>
      <c r="D212" s="400"/>
      <c r="E212" s="401"/>
      <c r="F212" s="402"/>
      <c r="H212" s="142"/>
      <c r="I212" s="142"/>
      <c r="J212" s="240"/>
      <c r="K212" s="400"/>
      <c r="L212" s="401"/>
      <c r="M212" s="402"/>
    </row>
    <row r="213" spans="1:16" x14ac:dyDescent="0.2">
      <c r="A213" s="237"/>
      <c r="B213" s="237"/>
      <c r="C213" s="237"/>
      <c r="D213" s="400"/>
      <c r="E213" s="401"/>
      <c r="F213" s="402"/>
      <c r="H213" s="142"/>
      <c r="I213" s="142"/>
      <c r="J213" s="240"/>
      <c r="K213" s="400"/>
      <c r="L213" s="401"/>
      <c r="M213" s="402"/>
    </row>
    <row r="214" spans="1:16" x14ac:dyDescent="0.2">
      <c r="A214" s="237"/>
      <c r="B214" s="237"/>
      <c r="C214" s="237"/>
      <c r="D214" s="403"/>
      <c r="E214" s="404"/>
      <c r="F214" s="405"/>
      <c r="H214" s="142"/>
      <c r="I214" s="142"/>
      <c r="J214" s="240"/>
      <c r="K214" s="403"/>
      <c r="L214" s="404"/>
      <c r="M214" s="405"/>
    </row>
    <row r="215" spans="1:16" ht="12" customHeight="1" x14ac:dyDescent="0.2">
      <c r="D215" s="134"/>
      <c r="E215" s="5"/>
      <c r="K215" s="135"/>
    </row>
    <row r="216" spans="1:16" x14ac:dyDescent="0.2">
      <c r="A216" s="80"/>
      <c r="D216" s="134"/>
      <c r="E216" s="5"/>
      <c r="K216" s="135"/>
    </row>
    <row r="217" spans="1:16" ht="18" x14ac:dyDescent="0.25">
      <c r="A217" s="321" t="s">
        <v>106</v>
      </c>
      <c r="B217" s="321"/>
      <c r="C217" s="321"/>
      <c r="D217" s="321"/>
      <c r="E217" s="321"/>
      <c r="F217" s="321"/>
      <c r="G217" s="321"/>
      <c r="H217" s="321"/>
      <c r="I217" s="321"/>
      <c r="J217" s="321"/>
      <c r="K217" s="321"/>
      <c r="L217" s="321"/>
      <c r="M217" s="321"/>
      <c r="N217" s="321"/>
      <c r="O217" s="104"/>
      <c r="P217" s="256" t="e">
        <f>IF(AND(TRUE,OR($K$13="",$K$13="Atende")),IF(#REF!="",0,#REF!*VLOOKUP(#REF!,Parâmetros!$U$3:$V$12,2,0)),0)</f>
        <v>#REF!</v>
      </c>
    </row>
    <row r="218" spans="1:16" x14ac:dyDescent="0.2">
      <c r="E218" s="5"/>
      <c r="G218"/>
      <c r="J218" s="5"/>
    </row>
    <row r="219" spans="1:16" ht="39.75" customHeight="1" x14ac:dyDescent="0.2">
      <c r="A219" s="349" t="s">
        <v>95</v>
      </c>
      <c r="B219" s="349"/>
      <c r="C219" s="349"/>
      <c r="D219" s="252"/>
      <c r="E219" s="132"/>
      <c r="G219" s="349" t="s">
        <v>96</v>
      </c>
      <c r="H219" s="349"/>
      <c r="I219" s="349"/>
      <c r="J219" s="350"/>
      <c r="K219" s="252"/>
    </row>
    <row r="220" spans="1:16" x14ac:dyDescent="0.2">
      <c r="D220" s="134"/>
      <c r="E220" s="134"/>
      <c r="K220" s="135"/>
    </row>
    <row r="221" spans="1:16" ht="51.75" customHeight="1" x14ac:dyDescent="0.2">
      <c r="A221" s="395" t="s">
        <v>94</v>
      </c>
      <c r="B221" s="395"/>
      <c r="C221" s="395"/>
      <c r="D221" s="397"/>
      <c r="E221" s="398"/>
      <c r="F221" s="399"/>
      <c r="H221" s="349" t="s">
        <v>160</v>
      </c>
      <c r="I221" s="349"/>
      <c r="J221" s="350"/>
      <c r="K221" s="397"/>
      <c r="L221" s="398"/>
      <c r="M221" s="399"/>
    </row>
    <row r="222" spans="1:16" x14ac:dyDescent="0.2">
      <c r="D222" s="400"/>
      <c r="E222" s="401"/>
      <c r="F222" s="402"/>
      <c r="K222" s="400"/>
      <c r="L222" s="401"/>
      <c r="M222" s="402"/>
    </row>
    <row r="223" spans="1:16" x14ac:dyDescent="0.2">
      <c r="D223" s="400"/>
      <c r="E223" s="401"/>
      <c r="F223" s="402"/>
      <c r="K223" s="400"/>
      <c r="L223" s="401"/>
      <c r="M223" s="402"/>
    </row>
    <row r="224" spans="1:16" x14ac:dyDescent="0.2">
      <c r="D224" s="400"/>
      <c r="E224" s="401"/>
      <c r="F224" s="402"/>
      <c r="K224" s="400"/>
      <c r="L224" s="401"/>
      <c r="M224" s="402"/>
    </row>
    <row r="225" spans="1:13" x14ac:dyDescent="0.2">
      <c r="D225" s="403"/>
      <c r="E225" s="404"/>
      <c r="F225" s="405"/>
      <c r="K225" s="403"/>
      <c r="L225" s="404"/>
      <c r="M225" s="405"/>
    </row>
    <row r="226" spans="1:13" x14ac:dyDescent="0.2">
      <c r="D226" s="134"/>
      <c r="E226" s="134"/>
      <c r="K226" s="135"/>
    </row>
    <row r="227" spans="1:13" ht="41.25" customHeight="1" x14ac:dyDescent="0.2">
      <c r="A227" s="349" t="s">
        <v>97</v>
      </c>
      <c r="B227" s="349"/>
      <c r="C227" s="349"/>
      <c r="D227" s="252"/>
      <c r="E227" s="132"/>
      <c r="G227" s="349" t="s">
        <v>98</v>
      </c>
      <c r="H227" s="349"/>
      <c r="I227" s="349"/>
      <c r="J227" s="349"/>
      <c r="K227" s="252"/>
    </row>
    <row r="228" spans="1:13" x14ac:dyDescent="0.2">
      <c r="D228" s="134"/>
      <c r="E228" s="134"/>
      <c r="K228" s="135"/>
    </row>
    <row r="229" spans="1:13" ht="37.5" customHeight="1" x14ac:dyDescent="0.2">
      <c r="A229" s="349" t="s">
        <v>204</v>
      </c>
      <c r="B229" s="349"/>
      <c r="C229" s="349"/>
      <c r="D229" s="252"/>
      <c r="E229" s="132"/>
      <c r="G229" s="349" t="s">
        <v>99</v>
      </c>
      <c r="H229" s="349"/>
      <c r="I229" s="349"/>
      <c r="J229" s="349"/>
      <c r="K229" s="252"/>
    </row>
    <row r="230" spans="1:13" x14ac:dyDescent="0.2">
      <c r="D230" s="134"/>
      <c r="E230" s="134"/>
      <c r="K230" s="135"/>
    </row>
    <row r="231" spans="1:13" x14ac:dyDescent="0.2">
      <c r="A231" s="349" t="s">
        <v>126</v>
      </c>
      <c r="B231" s="349"/>
      <c r="C231" s="349"/>
      <c r="D231" s="397"/>
      <c r="E231" s="398"/>
      <c r="F231" s="399"/>
      <c r="G231" s="435" t="s">
        <v>127</v>
      </c>
      <c r="H231" s="435"/>
      <c r="I231" s="435"/>
      <c r="J231" s="435"/>
      <c r="K231" s="451"/>
      <c r="L231" s="437"/>
      <c r="M231" s="438"/>
    </row>
    <row r="232" spans="1:13" x14ac:dyDescent="0.2">
      <c r="A232" s="237"/>
      <c r="B232" s="237"/>
      <c r="C232" s="237"/>
      <c r="D232" s="400"/>
      <c r="E232" s="401"/>
      <c r="F232" s="402"/>
      <c r="G232" s="243"/>
      <c r="H232" s="243"/>
      <c r="I232" s="243"/>
      <c r="J232" s="243"/>
      <c r="K232" s="133"/>
    </row>
    <row r="233" spans="1:13" x14ac:dyDescent="0.2">
      <c r="A233" s="237"/>
      <c r="B233" s="237"/>
      <c r="C233" s="237"/>
      <c r="D233" s="400"/>
      <c r="E233" s="401"/>
      <c r="F233" s="402"/>
      <c r="G233" s="243"/>
      <c r="H233" s="243"/>
      <c r="I233" s="243"/>
      <c r="J233" s="243"/>
      <c r="K233" s="133"/>
    </row>
    <row r="234" spans="1:13" x14ac:dyDescent="0.2">
      <c r="A234" s="237"/>
      <c r="B234" s="237"/>
      <c r="C234" s="237"/>
      <c r="D234" s="400"/>
      <c r="E234" s="401"/>
      <c r="F234" s="402"/>
      <c r="G234" s="243"/>
      <c r="H234" s="243"/>
      <c r="I234" s="243"/>
      <c r="J234" s="243"/>
      <c r="K234" s="133"/>
    </row>
    <row r="235" spans="1:13" x14ac:dyDescent="0.2">
      <c r="A235" s="237"/>
      <c r="B235" s="237"/>
      <c r="C235" s="237"/>
      <c r="D235" s="403"/>
      <c r="E235" s="404"/>
      <c r="F235" s="405"/>
      <c r="G235" s="243"/>
      <c r="H235" s="243"/>
      <c r="I235" s="243"/>
      <c r="J235" s="243"/>
      <c r="K235" s="133"/>
    </row>
    <row r="236" spans="1:13" x14ac:dyDescent="0.2">
      <c r="A236" s="237"/>
      <c r="B236" s="237"/>
      <c r="C236" s="237"/>
      <c r="D236" s="132"/>
      <c r="E236" s="132"/>
      <c r="G236" s="243"/>
      <c r="H236" s="243"/>
      <c r="I236" s="243"/>
      <c r="J236" s="243"/>
      <c r="K236" s="133"/>
    </row>
    <row r="237" spans="1:13" ht="29.25" customHeight="1" x14ac:dyDescent="0.2">
      <c r="A237" s="349" t="s">
        <v>128</v>
      </c>
      <c r="B237" s="349"/>
      <c r="C237" s="350"/>
      <c r="D237" s="452"/>
      <c r="E237" s="440"/>
      <c r="F237" s="441"/>
      <c r="G237" s="434" t="s">
        <v>186</v>
      </c>
      <c r="H237" s="434"/>
      <c r="I237" s="434"/>
      <c r="J237" s="434"/>
      <c r="K237" s="397"/>
      <c r="L237" s="398"/>
      <c r="M237" s="399"/>
    </row>
    <row r="238" spans="1:13" x14ac:dyDescent="0.2">
      <c r="A238" s="241"/>
      <c r="B238" s="241"/>
      <c r="C238" s="241"/>
      <c r="D238" s="132"/>
      <c r="E238" s="132"/>
      <c r="G238" s="242"/>
      <c r="H238" s="242"/>
      <c r="I238" s="242"/>
      <c r="J238" s="242"/>
      <c r="K238" s="400"/>
      <c r="L238" s="401"/>
      <c r="M238" s="402"/>
    </row>
    <row r="239" spans="1:13" x14ac:dyDescent="0.2">
      <c r="A239" s="241"/>
      <c r="B239" s="241"/>
      <c r="C239" s="241"/>
      <c r="D239" s="132"/>
      <c r="E239" s="132"/>
      <c r="G239" s="242"/>
      <c r="H239" s="242"/>
      <c r="I239" s="242"/>
      <c r="J239" s="242"/>
      <c r="K239" s="400"/>
      <c r="L239" s="401"/>
      <c r="M239" s="402"/>
    </row>
    <row r="240" spans="1:13" x14ac:dyDescent="0.2">
      <c r="A240" s="241"/>
      <c r="B240" s="241"/>
      <c r="C240" s="241"/>
      <c r="D240" s="132"/>
      <c r="E240" s="132"/>
      <c r="G240" s="242"/>
      <c r="H240" s="242"/>
      <c r="I240" s="242"/>
      <c r="J240" s="242"/>
      <c r="K240" s="400"/>
      <c r="L240" s="401"/>
      <c r="M240" s="402"/>
    </row>
    <row r="241" spans="1:16" x14ac:dyDescent="0.2">
      <c r="A241" s="241"/>
      <c r="B241" s="241"/>
      <c r="C241" s="241"/>
      <c r="D241" s="132"/>
      <c r="E241" s="132"/>
      <c r="G241" s="242"/>
      <c r="H241" s="242"/>
      <c r="I241" s="242"/>
      <c r="J241" s="242"/>
      <c r="K241" s="403"/>
      <c r="L241" s="404"/>
      <c r="M241" s="405"/>
    </row>
    <row r="242" spans="1:16" x14ac:dyDescent="0.2">
      <c r="A242" s="241"/>
      <c r="B242" s="241"/>
      <c r="C242" s="241"/>
      <c r="D242" s="132"/>
      <c r="E242" s="132"/>
      <c r="G242" s="242"/>
      <c r="H242" s="242"/>
      <c r="I242" s="242"/>
      <c r="J242" s="242"/>
      <c r="K242" s="133"/>
    </row>
    <row r="243" spans="1:16" ht="12.75" customHeight="1" x14ac:dyDescent="0.2">
      <c r="A243" s="349" t="s">
        <v>187</v>
      </c>
      <c r="B243" s="349"/>
      <c r="C243" s="350"/>
      <c r="D243" s="397"/>
      <c r="E243" s="398"/>
      <c r="F243" s="399"/>
      <c r="G243" s="410" t="s">
        <v>185</v>
      </c>
      <c r="H243" s="349"/>
      <c r="I243" s="349"/>
      <c r="J243" s="350"/>
      <c r="K243" s="397"/>
      <c r="L243" s="398"/>
      <c r="M243" s="399"/>
    </row>
    <row r="244" spans="1:16" x14ac:dyDescent="0.2">
      <c r="A244" s="349"/>
      <c r="B244" s="349"/>
      <c r="C244" s="350"/>
      <c r="D244" s="400"/>
      <c r="E244" s="401"/>
      <c r="F244" s="402"/>
      <c r="G244" s="410"/>
      <c r="H244" s="349"/>
      <c r="I244" s="349"/>
      <c r="J244" s="350"/>
      <c r="K244" s="400"/>
      <c r="L244" s="401"/>
      <c r="M244" s="402"/>
    </row>
    <row r="245" spans="1:16" x14ac:dyDescent="0.2">
      <c r="A245" s="349"/>
      <c r="B245" s="349"/>
      <c r="C245" s="350"/>
      <c r="D245" s="400"/>
      <c r="E245" s="401"/>
      <c r="F245" s="402"/>
      <c r="G245" s="410"/>
      <c r="H245" s="349"/>
      <c r="I245" s="349"/>
      <c r="J245" s="350"/>
      <c r="K245" s="400"/>
      <c r="L245" s="401"/>
      <c r="M245" s="402"/>
    </row>
    <row r="246" spans="1:16" x14ac:dyDescent="0.2">
      <c r="A246" s="349"/>
      <c r="B246" s="349"/>
      <c r="C246" s="350"/>
      <c r="D246" s="400"/>
      <c r="E246" s="401"/>
      <c r="F246" s="402"/>
      <c r="G246" s="410"/>
      <c r="H246" s="349"/>
      <c r="I246" s="349"/>
      <c r="J246" s="350"/>
      <c r="K246" s="400"/>
      <c r="L246" s="401"/>
      <c r="M246" s="402"/>
    </row>
    <row r="247" spans="1:16" x14ac:dyDescent="0.2">
      <c r="A247" s="349"/>
      <c r="B247" s="349"/>
      <c r="C247" s="350"/>
      <c r="D247" s="403"/>
      <c r="E247" s="404"/>
      <c r="F247" s="405"/>
      <c r="G247" s="410"/>
      <c r="H247" s="349"/>
      <c r="I247" s="349"/>
      <c r="J247" s="350"/>
      <c r="K247" s="403"/>
      <c r="L247" s="404"/>
      <c r="M247" s="405"/>
    </row>
    <row r="248" spans="1:16" x14ac:dyDescent="0.2">
      <c r="A248" s="241"/>
      <c r="B248" s="241"/>
      <c r="C248" s="241"/>
      <c r="D248" s="132"/>
      <c r="E248" s="132"/>
      <c r="G248" s="242"/>
      <c r="H248" s="242"/>
      <c r="I248" s="242"/>
      <c r="J248" s="242"/>
      <c r="K248" s="133"/>
    </row>
    <row r="249" spans="1:16" ht="52.5" customHeight="1" x14ac:dyDescent="0.2">
      <c r="A249" s="349" t="s">
        <v>188</v>
      </c>
      <c r="B249" s="349"/>
      <c r="C249" s="349"/>
      <c r="D249" s="252"/>
      <c r="E249" s="132"/>
      <c r="G249" s="349" t="s">
        <v>189</v>
      </c>
      <c r="H249" s="349"/>
      <c r="I249" s="349"/>
      <c r="J249" s="350"/>
      <c r="K249" s="252"/>
    </row>
    <row r="250" spans="1:16" x14ac:dyDescent="0.2">
      <c r="A250" s="241"/>
      <c r="B250" s="241"/>
      <c r="C250" s="241"/>
      <c r="D250" s="132"/>
      <c r="E250" s="132"/>
      <c r="G250" s="242"/>
      <c r="H250" s="242"/>
      <c r="I250" s="242"/>
      <c r="J250" s="242"/>
      <c r="K250" s="133"/>
    </row>
    <row r="251" spans="1:16" ht="51.75" customHeight="1" x14ac:dyDescent="0.2">
      <c r="A251" s="349" t="s">
        <v>224</v>
      </c>
      <c r="B251" s="349"/>
      <c r="C251" s="349"/>
      <c r="D251" s="252"/>
      <c r="E251" s="132"/>
      <c r="G251" s="242"/>
      <c r="H251" s="242"/>
      <c r="I251" s="242"/>
      <c r="J251" s="242"/>
      <c r="K251" s="133"/>
    </row>
    <row r="252" spans="1:16" x14ac:dyDescent="0.2">
      <c r="A252" s="241"/>
      <c r="B252" s="241"/>
      <c r="C252" s="241"/>
      <c r="D252" s="132"/>
      <c r="E252" s="132"/>
      <c r="G252" s="242"/>
      <c r="H252" s="242"/>
      <c r="I252" s="242"/>
      <c r="J252" s="242"/>
      <c r="K252" s="133"/>
    </row>
    <row r="253" spans="1:16" x14ac:dyDescent="0.2">
      <c r="A253" s="241"/>
      <c r="B253" s="241"/>
      <c r="C253" s="241"/>
      <c r="D253" s="132"/>
      <c r="E253" s="132"/>
      <c r="G253" s="242"/>
      <c r="H253" s="242"/>
      <c r="I253" s="242"/>
      <c r="J253" s="242"/>
      <c r="K253" s="133"/>
    </row>
    <row r="254" spans="1:16" ht="18" x14ac:dyDescent="0.25">
      <c r="A254" s="321" t="s">
        <v>59</v>
      </c>
      <c r="B254" s="321"/>
      <c r="C254" s="321"/>
      <c r="D254" s="321"/>
      <c r="E254" s="321"/>
      <c r="F254" s="321"/>
      <c r="G254" s="321"/>
      <c r="H254" s="321"/>
      <c r="I254" s="321"/>
      <c r="J254" s="321"/>
      <c r="K254" s="321"/>
      <c r="L254" s="321"/>
      <c r="M254" s="321"/>
      <c r="N254" s="321"/>
      <c r="O254" s="104"/>
      <c r="P254" s="104"/>
    </row>
    <row r="255" spans="1:16" x14ac:dyDescent="0.2">
      <c r="A255" s="5"/>
    </row>
    <row r="256" spans="1:16" x14ac:dyDescent="0.2">
      <c r="B256" s="322" t="s">
        <v>60</v>
      </c>
      <c r="C256" s="322"/>
      <c r="D256" s="162"/>
      <c r="E256" s="162"/>
      <c r="F256" s="162"/>
      <c r="G256" s="162"/>
      <c r="H256" s="63" t="s">
        <v>61</v>
      </c>
      <c r="I256" s="36"/>
      <c r="J256" s="36"/>
      <c r="K256"/>
    </row>
    <row r="257" spans="1:16" x14ac:dyDescent="0.2">
      <c r="B257" s="323"/>
      <c r="C257" s="324"/>
      <c r="D257" s="324"/>
      <c r="E257" s="324"/>
      <c r="F257" s="325"/>
      <c r="G257" s="4"/>
      <c r="H257" s="323"/>
      <c r="I257" s="324"/>
      <c r="J257" s="324"/>
      <c r="K257" s="324"/>
      <c r="L257" s="324"/>
      <c r="M257" s="325"/>
    </row>
    <row r="258" spans="1:16" x14ac:dyDescent="0.2">
      <c r="B258" s="326"/>
      <c r="C258" s="327"/>
      <c r="D258" s="327"/>
      <c r="E258" s="327"/>
      <c r="F258" s="328"/>
      <c r="G258" s="4"/>
      <c r="H258" s="326"/>
      <c r="I258" s="327"/>
      <c r="J258" s="327"/>
      <c r="K258" s="327"/>
      <c r="L258" s="327"/>
      <c r="M258" s="328"/>
    </row>
    <row r="259" spans="1:16" x14ac:dyDescent="0.2">
      <c r="B259" s="326"/>
      <c r="C259" s="327"/>
      <c r="D259" s="327"/>
      <c r="E259" s="327"/>
      <c r="F259" s="328"/>
      <c r="G259" s="4"/>
      <c r="H259" s="326"/>
      <c r="I259" s="327"/>
      <c r="J259" s="327"/>
      <c r="K259" s="327"/>
      <c r="L259" s="327"/>
      <c r="M259" s="328"/>
    </row>
    <row r="260" spans="1:16" x14ac:dyDescent="0.2">
      <c r="B260" s="326"/>
      <c r="C260" s="327"/>
      <c r="D260" s="327"/>
      <c r="E260" s="327"/>
      <c r="F260" s="328"/>
      <c r="G260" s="4"/>
      <c r="H260" s="326"/>
      <c r="I260" s="327"/>
      <c r="J260" s="327"/>
      <c r="K260" s="327"/>
      <c r="L260" s="327"/>
      <c r="M260" s="328"/>
    </row>
    <row r="261" spans="1:16" x14ac:dyDescent="0.2">
      <c r="B261" s="326"/>
      <c r="C261" s="327"/>
      <c r="D261" s="327"/>
      <c r="E261" s="327"/>
      <c r="F261" s="328"/>
      <c r="G261" s="4"/>
      <c r="H261" s="326"/>
      <c r="I261" s="327"/>
      <c r="J261" s="327"/>
      <c r="K261" s="327"/>
      <c r="L261" s="327"/>
      <c r="M261" s="328"/>
    </row>
    <row r="262" spans="1:16" x14ac:dyDescent="0.2">
      <c r="B262" s="326"/>
      <c r="C262" s="327"/>
      <c r="D262" s="327"/>
      <c r="E262" s="327"/>
      <c r="F262" s="328"/>
      <c r="G262" s="4"/>
      <c r="H262" s="326"/>
      <c r="I262" s="327"/>
      <c r="J262" s="327"/>
      <c r="K262" s="327"/>
      <c r="L262" s="327"/>
      <c r="M262" s="328"/>
    </row>
    <row r="263" spans="1:16" x14ac:dyDescent="0.2">
      <c r="B263" s="329"/>
      <c r="C263" s="330"/>
      <c r="D263" s="330"/>
      <c r="E263" s="330"/>
      <c r="F263" s="331"/>
      <c r="G263" s="4"/>
      <c r="H263" s="329"/>
      <c r="I263" s="330"/>
      <c r="J263" s="330"/>
      <c r="K263" s="330"/>
      <c r="L263" s="330"/>
      <c r="M263" s="331"/>
    </row>
    <row r="264" spans="1:16" x14ac:dyDescent="0.2">
      <c r="B264" s="163"/>
      <c r="C264" s="163"/>
      <c r="D264" s="163"/>
      <c r="E264" s="163"/>
      <c r="F264" s="163"/>
      <c r="G264" s="4"/>
      <c r="H264" s="163"/>
      <c r="I264" s="163"/>
      <c r="J264" s="163"/>
      <c r="K264" s="163"/>
      <c r="L264" s="163"/>
    </row>
    <row r="265" spans="1:16" x14ac:dyDescent="0.2">
      <c r="B265" s="163"/>
      <c r="C265" s="163"/>
      <c r="D265" s="4"/>
      <c r="E265" s="163"/>
      <c r="F265" s="163"/>
      <c r="G265" s="163"/>
      <c r="H265" s="163"/>
      <c r="I265" s="163"/>
      <c r="J265" s="5"/>
    </row>
    <row r="266" spans="1:16" x14ac:dyDescent="0.2">
      <c r="C266" s="5"/>
      <c r="D266" s="5"/>
      <c r="F266"/>
      <c r="G266"/>
      <c r="H266" s="5"/>
      <c r="I266" s="5"/>
      <c r="J266" s="5"/>
    </row>
    <row r="267" spans="1:16" ht="18" x14ac:dyDescent="0.25">
      <c r="A267" s="321" t="s">
        <v>65</v>
      </c>
      <c r="B267" s="321"/>
      <c r="C267" s="321"/>
      <c r="D267" s="321"/>
      <c r="E267" s="321"/>
      <c r="F267" s="321"/>
      <c r="G267" s="321"/>
      <c r="H267" s="321"/>
      <c r="I267" s="321"/>
      <c r="J267" s="321"/>
      <c r="K267" s="321"/>
      <c r="L267" s="321"/>
      <c r="M267" s="321"/>
      <c r="N267" s="321"/>
      <c r="O267" s="104"/>
      <c r="P267" s="104"/>
    </row>
    <row r="269" spans="1:16" x14ac:dyDescent="0.2">
      <c r="F269"/>
      <c r="H269" s="5"/>
      <c r="K269"/>
    </row>
    <row r="270" spans="1:16" ht="15" x14ac:dyDescent="0.2">
      <c r="B270" s="358" t="s">
        <v>172</v>
      </c>
      <c r="C270" s="359"/>
      <c r="E270" s="360" t="s">
        <v>190</v>
      </c>
      <c r="F270" s="360"/>
      <c r="H270" s="233" t="s">
        <v>191</v>
      </c>
      <c r="K270"/>
    </row>
    <row r="271" spans="1:16" x14ac:dyDescent="0.2">
      <c r="B271" s="449"/>
      <c r="C271" s="362"/>
      <c r="E271" s="367"/>
      <c r="F271" s="367"/>
      <c r="H271" s="265"/>
      <c r="K271"/>
    </row>
    <row r="272" spans="1:16" x14ac:dyDescent="0.2">
      <c r="B272" s="363"/>
      <c r="C272" s="364"/>
      <c r="F272"/>
      <c r="H272" s="5"/>
      <c r="K272"/>
    </row>
    <row r="273" spans="2:11" x14ac:dyDescent="0.2">
      <c r="B273" s="363"/>
      <c r="C273" s="364"/>
      <c r="F273"/>
      <c r="H273" s="5"/>
      <c r="K273"/>
    </row>
    <row r="274" spans="2:11" x14ac:dyDescent="0.2">
      <c r="B274" s="365"/>
      <c r="C274" s="366"/>
      <c r="F274"/>
      <c r="H274" s="5"/>
      <c r="K274"/>
    </row>
    <row r="275" spans="2:11" x14ac:dyDescent="0.2">
      <c r="F275"/>
      <c r="H275" s="5"/>
      <c r="K275"/>
    </row>
    <row r="276" spans="2:11" x14ac:dyDescent="0.2">
      <c r="F276"/>
      <c r="H276" s="5"/>
      <c r="K276"/>
    </row>
    <row r="277" spans="2:11" ht="30" x14ac:dyDescent="0.2">
      <c r="B277" s="233" t="s">
        <v>192</v>
      </c>
      <c r="C277" s="233" t="s">
        <v>193</v>
      </c>
      <c r="D277" s="233" t="s">
        <v>194</v>
      </c>
      <c r="E277" s="358" t="s">
        <v>195</v>
      </c>
      <c r="F277" s="359"/>
      <c r="G277" s="233" t="s">
        <v>196</v>
      </c>
      <c r="H277" s="233" t="s">
        <v>197</v>
      </c>
      <c r="K277"/>
    </row>
    <row r="278" spans="2:11" x14ac:dyDescent="0.2">
      <c r="B278" s="234">
        <v>1</v>
      </c>
      <c r="C278" s="254"/>
      <c r="D278" s="254"/>
      <c r="E278" s="344"/>
      <c r="F278" s="345"/>
      <c r="G278" s="255"/>
      <c r="H278" s="235" t="str">
        <f t="shared" ref="H278" si="10">IF(OR(ISNUMBER(G277),G278=""),IF(G278="","",1-(G278/G277)),"N/A")</f>
        <v/>
      </c>
      <c r="K278"/>
    </row>
    <row r="279" spans="2:11" x14ac:dyDescent="0.2">
      <c r="B279" s="234">
        <v>2</v>
      </c>
      <c r="C279" s="254"/>
      <c r="D279" s="254"/>
      <c r="E279" s="344"/>
      <c r="F279" s="345"/>
      <c r="G279" s="255"/>
      <c r="H279" s="235" t="str">
        <f>IF(OR(ISNUMBER(G278),G279=""),IF(G279="","",1-(G279/G278)),"N/A")</f>
        <v/>
      </c>
      <c r="K279"/>
    </row>
    <row r="280" spans="2:11" x14ac:dyDescent="0.2">
      <c r="B280" s="234">
        <v>3</v>
      </c>
      <c r="C280" s="254"/>
      <c r="D280" s="254"/>
      <c r="E280" s="344"/>
      <c r="F280" s="345"/>
      <c r="G280" s="255"/>
      <c r="H280" s="235" t="str">
        <f t="shared" ref="H280:H282" si="11">IF(OR(ISNUMBER(G279),G280=""),IF(G280="","",1-(G280/G279)),"N/A")</f>
        <v/>
      </c>
      <c r="K280"/>
    </row>
    <row r="281" spans="2:11" x14ac:dyDescent="0.2">
      <c r="B281" s="234">
        <v>4</v>
      </c>
      <c r="C281" s="254"/>
      <c r="D281" s="254"/>
      <c r="E281" s="344"/>
      <c r="F281" s="345"/>
      <c r="G281" s="255"/>
      <c r="H281" s="235" t="str">
        <f t="shared" si="11"/>
        <v/>
      </c>
      <c r="K281"/>
    </row>
    <row r="282" spans="2:11" x14ac:dyDescent="0.2">
      <c r="B282" s="234">
        <v>5</v>
      </c>
      <c r="C282" s="254"/>
      <c r="D282" s="254"/>
      <c r="E282" s="344"/>
      <c r="F282" s="345"/>
      <c r="G282" s="255"/>
      <c r="H282" s="235" t="str">
        <f t="shared" si="11"/>
        <v/>
      </c>
      <c r="K282"/>
    </row>
    <row r="283" spans="2:11" ht="12" customHeight="1" x14ac:dyDescent="0.2">
      <c r="F283"/>
      <c r="H283" s="5"/>
      <c r="K283"/>
    </row>
    <row r="284" spans="2:11" x14ac:dyDescent="0.2">
      <c r="B284" s="236" t="s">
        <v>198</v>
      </c>
      <c r="C284" s="236"/>
      <c r="D284" s="232"/>
      <c r="E284" s="232"/>
      <c r="F284" s="232"/>
      <c r="H284" s="5"/>
      <c r="K284"/>
    </row>
  </sheetData>
  <mergeCells count="150">
    <mergeCell ref="A249:C249"/>
    <mergeCell ref="G249:J249"/>
    <mergeCell ref="A251:C251"/>
    <mergeCell ref="A229:C229"/>
    <mergeCell ref="G229:J229"/>
    <mergeCell ref="A231:C231"/>
    <mergeCell ref="D231:F235"/>
    <mergeCell ref="G231:J231"/>
    <mergeCell ref="K231:M231"/>
    <mergeCell ref="A237:C237"/>
    <mergeCell ref="D237:F237"/>
    <mergeCell ref="G237:J237"/>
    <mergeCell ref="K237:M241"/>
    <mergeCell ref="A219:C219"/>
    <mergeCell ref="G219:J219"/>
    <mergeCell ref="A221:C221"/>
    <mergeCell ref="D221:F225"/>
    <mergeCell ref="H221:J221"/>
    <mergeCell ref="K221:M225"/>
    <mergeCell ref="A227:C227"/>
    <mergeCell ref="G227:J227"/>
    <mergeCell ref="A243:C247"/>
    <mergeCell ref="D243:F247"/>
    <mergeCell ref="G243:J247"/>
    <mergeCell ref="K243:M247"/>
    <mergeCell ref="D210:F214"/>
    <mergeCell ref="K210:M214"/>
    <mergeCell ref="A217:N217"/>
    <mergeCell ref="A210:C211"/>
    <mergeCell ref="A184:C184"/>
    <mergeCell ref="G184:J184"/>
    <mergeCell ref="K184:M188"/>
    <mergeCell ref="B165:E165"/>
    <mergeCell ref="A167:N167"/>
    <mergeCell ref="A182:N182"/>
    <mergeCell ref="A155:C155"/>
    <mergeCell ref="A204:C206"/>
    <mergeCell ref="D204:F208"/>
    <mergeCell ref="G204:J206"/>
    <mergeCell ref="K204:M208"/>
    <mergeCell ref="B163:E163"/>
    <mergeCell ref="B164:E164"/>
    <mergeCell ref="D157:F160"/>
    <mergeCell ref="B138:C138"/>
    <mergeCell ref="D138:E142"/>
    <mergeCell ref="D144:F151"/>
    <mergeCell ref="K144:M151"/>
    <mergeCell ref="A153:C153"/>
    <mergeCell ref="B106:C106"/>
    <mergeCell ref="B109:C109"/>
    <mergeCell ref="B105:C105"/>
    <mergeCell ref="B107:C107"/>
    <mergeCell ref="B108:C108"/>
    <mergeCell ref="K136:M136"/>
    <mergeCell ref="K134:M134"/>
    <mergeCell ref="B136:C136"/>
    <mergeCell ref="B111:C111"/>
    <mergeCell ref="B112:C112"/>
    <mergeCell ref="B113:C113"/>
    <mergeCell ref="B119:E119"/>
    <mergeCell ref="B120:E120"/>
    <mergeCell ref="A124:E124"/>
    <mergeCell ref="B116:C116"/>
    <mergeCell ref="B114:C114"/>
    <mergeCell ref="B115:C115"/>
    <mergeCell ref="B130:E130"/>
    <mergeCell ref="A132:C132"/>
    <mergeCell ref="A134:C134"/>
    <mergeCell ref="B122:E122"/>
    <mergeCell ref="B129:E129"/>
    <mergeCell ref="F124:J126"/>
    <mergeCell ref="B76:D76"/>
    <mergeCell ref="B79:E79"/>
    <mergeCell ref="B88:C88"/>
    <mergeCell ref="A100:D100"/>
    <mergeCell ref="B94:C94"/>
    <mergeCell ref="B95:C95"/>
    <mergeCell ref="B96:C96"/>
    <mergeCell ref="B97:C97"/>
    <mergeCell ref="B78:E78"/>
    <mergeCell ref="B92:C92"/>
    <mergeCell ref="B93:C93"/>
    <mergeCell ref="B89:C89"/>
    <mergeCell ref="B90:C90"/>
    <mergeCell ref="B86:C86"/>
    <mergeCell ref="B87:C87"/>
    <mergeCell ref="A81:D81"/>
    <mergeCell ref="B91:C91"/>
    <mergeCell ref="B42:E42"/>
    <mergeCell ref="B44:E44"/>
    <mergeCell ref="B52:E52"/>
    <mergeCell ref="A55:N55"/>
    <mergeCell ref="B34:E34"/>
    <mergeCell ref="B32:E32"/>
    <mergeCell ref="B47:E47"/>
    <mergeCell ref="B48:E48"/>
    <mergeCell ref="B49:E49"/>
    <mergeCell ref="B50:E50"/>
    <mergeCell ref="B28:E28"/>
    <mergeCell ref="B15:E15"/>
    <mergeCell ref="B16:E16"/>
    <mergeCell ref="B17:E17"/>
    <mergeCell ref="B18:E18"/>
    <mergeCell ref="A21:M21"/>
    <mergeCell ref="B36:E36"/>
    <mergeCell ref="B38:E38"/>
    <mergeCell ref="B40:E40"/>
    <mergeCell ref="B29:E29"/>
    <mergeCell ref="A2:N5"/>
    <mergeCell ref="E8:I8"/>
    <mergeCell ref="A10:N10"/>
    <mergeCell ref="B12:E12"/>
    <mergeCell ref="B14:E14"/>
    <mergeCell ref="B23:E23"/>
    <mergeCell ref="B25:E25"/>
    <mergeCell ref="B26:E26"/>
    <mergeCell ref="B27:E27"/>
    <mergeCell ref="E282:F282"/>
    <mergeCell ref="B270:C270"/>
    <mergeCell ref="E270:F270"/>
    <mergeCell ref="B271:C274"/>
    <mergeCell ref="E271:F271"/>
    <mergeCell ref="E277:F277"/>
    <mergeCell ref="E278:F278"/>
    <mergeCell ref="E279:F279"/>
    <mergeCell ref="E280:F280"/>
    <mergeCell ref="G81:J81"/>
    <mergeCell ref="A267:N267"/>
    <mergeCell ref="A254:N254"/>
    <mergeCell ref="B256:C256"/>
    <mergeCell ref="B257:F263"/>
    <mergeCell ref="H257:M263"/>
    <mergeCell ref="B46:E46"/>
    <mergeCell ref="K70:M72"/>
    <mergeCell ref="E281:F281"/>
    <mergeCell ref="G76:J76"/>
    <mergeCell ref="B74:D74"/>
    <mergeCell ref="G74:J74"/>
    <mergeCell ref="B70:D70"/>
    <mergeCell ref="I70:J70"/>
    <mergeCell ref="B57:E57"/>
    <mergeCell ref="B60:D60"/>
    <mergeCell ref="G60:J60"/>
    <mergeCell ref="B62:D62"/>
    <mergeCell ref="E62:J63"/>
    <mergeCell ref="B65:E65"/>
    <mergeCell ref="B66:E66"/>
    <mergeCell ref="A68:D68"/>
    <mergeCell ref="B58:E58"/>
    <mergeCell ref="B110:C110"/>
  </mergeCells>
  <conditionalFormatting sqref="K13">
    <cfRule type="cellIs" dxfId="73" priority="1" stopIfTrue="1" operator="equal">
      <formula>"Não Atende"</formula>
    </cfRule>
    <cfRule type="cellIs" dxfId="72" priority="2" stopIfTrue="1" operator="equal">
      <formula>"Atende"</formula>
    </cfRule>
  </conditionalFormatting>
  <dataValidations count="8">
    <dataValidation type="list" allowBlank="1" showInputMessage="1" showErrorMessage="1" sqref="WVF163:WVF173 IT163:IT173 SP163:SP173 ACL163:ACL173 AMH163:AMH173 AWD163:AWD173 BFZ163:BFZ173 BPV163:BPV173 BZR163:BZR173 CJN163:CJN173 CTJ163:CTJ173 DDF163:DDF173 DNB163:DNB173 DWX163:DWX173 EGT163:EGT173 EQP163:EQP173 FAL163:FAL173 FKH163:FKH173 FUD163:FUD173 GDZ163:GDZ173 GNV163:GNV173 GXR163:GXR173 HHN163:HHN173 HRJ163:HRJ173 IBF163:IBF173 ILB163:ILB173 IUX163:IUX173 JET163:JET173 JOP163:JOP173 JYL163:JYL173 KIH163:KIH173 KSD163:KSD173 LBZ163:LBZ173 LLV163:LLV173 LVR163:LVR173 MFN163:MFN173 MPJ163:MPJ173 MZF163:MZF173 NJB163:NJB173 NSX163:NSX173 OCT163:OCT173 OMP163:OMP173 OWL163:OWL173 PGH163:PGH173 PQD163:PQD173 PZZ163:PZZ173 QJV163:QJV173 QTR163:QTR173 RDN163:RDN173 RNJ163:RNJ173 RXF163:RXF173 SHB163:SHB173 SQX163:SQX173 TAT163:TAT173 TKP163:TKP173 TUL163:TUL173 UEH163:UEH173 UOD163:UOD173 UXZ163:UXZ173 VHV163:VHV173 VRR163:VRR173 WBN163:WBN173 WLJ163:WLJ173 B170:B180">
      <formula1>"Produção, Disaster Recovery, Desenvolvimento, Homologação, Testes"</formula1>
    </dataValidation>
    <dataValidation type="list" allowBlank="1" showInputMessage="1" showErrorMessage="1" sqref="WVH163:WVH173 IV163:IV173 SR163:SR173 ACN163:ACN173 AMJ163:AMJ173 AWF163:AWF173 BGB163:BGB173 BPX163:BPX173 BZT163:BZT173 CJP163:CJP173 CTL163:CTL173 DDH163:DDH173 DND163:DND173 DWZ163:DWZ173 EGV163:EGV173 EQR163:EQR173 FAN163:FAN173 FKJ163:FKJ173 FUF163:FUF173 GEB163:GEB173 GNX163:GNX173 GXT163:GXT173 HHP163:HHP173 HRL163:HRL173 IBH163:IBH173 ILD163:ILD173 IUZ163:IUZ173 JEV163:JEV173 JOR163:JOR173 JYN163:JYN173 KIJ163:KIJ173 KSF163:KSF173 LCB163:LCB173 LLX163:LLX173 LVT163:LVT173 MFP163:MFP173 MPL163:MPL173 MZH163:MZH173 NJD163:NJD173 NSZ163:NSZ173 OCV163:OCV173 OMR163:OMR173 OWN163:OWN173 PGJ163:PGJ173 PQF163:PQF173 QAB163:QAB173 QJX163:QJX173 QTT163:QTT173 RDP163:RDP173 RNL163:RNL173 RXH163:RXH173 SHD163:SHD173 SQZ163:SQZ173 TAV163:TAV173 TKR163:TKR173 TUN163:TUN173 UEJ163:UEJ173 UOF163:UOF173 UYB163:UYB173 VHX163:VHX173 VRT163:VRT173 WBP163:WBP173 WLL163:WLL173 D170:D180">
      <formula1>"On Line, Batch, Misto"</formula1>
    </dataValidation>
    <dataValidation type="list" allowBlank="1" showInputMessage="1" showErrorMessage="1" sqref="WVG163:WVG173 IU163:IU173 SQ163:SQ173 ACM163:ACM173 AMI163:AMI173 AWE163:AWE173 BGA163:BGA173 BPW163:BPW173 BZS163:BZS173 CJO163:CJO173 CTK163:CTK173 DDG163:DDG173 DNC163:DNC173 DWY163:DWY173 EGU163:EGU173 EQQ163:EQQ173 FAM163:FAM173 FKI163:FKI173 FUE163:FUE173 GEA163:GEA173 GNW163:GNW173 GXS163:GXS173 HHO163:HHO173 HRK163:HRK173 IBG163:IBG173 ILC163:ILC173 IUY163:IUY173 JEU163:JEU173 JOQ163:JOQ173 JYM163:JYM173 KII163:KII173 KSE163:KSE173 LCA163:LCA173 LLW163:LLW173 LVS163:LVS173 MFO163:MFO173 MPK163:MPK173 MZG163:MZG173 NJC163:NJC173 NSY163:NSY173 OCU163:OCU173 OMQ163:OMQ173 OWM163:OWM173 PGI163:PGI173 PQE163:PQE173 QAA163:QAA173 QJW163:QJW173 QTS163:QTS173 RDO163:RDO173 RNK163:RNK173 RXG163:RXG173 SHC163:SHC173 SQY163:SQY173 TAU163:TAU173 TKQ163:TKQ173 TUM163:TUM173 UEI163:UEI173 UOE163:UOE173 UYA163:UYA173 VHW163:VHW173 VRS163:VRS173 WBO163:WBO173 WLK163:WLK173 C170:C180">
      <formula1>"Aplicação, Apresentação, Banco de Dados"</formula1>
    </dataValidation>
    <dataValidation type="list" allowBlank="1" showInputMessage="1" showErrorMessage="1" sqref="WVI163:WVI173 IW163:IW173 SS163:SS173 ACO163:ACO173 AMK163:AMK173 AWG163:AWG173 BGC163:BGC173 BPY163:BPY173 BZU163:BZU173 CJQ163:CJQ173 CTM163:CTM173 DDI163:DDI173 DNE163:DNE173 DXA163:DXA173 EGW163:EGW173 EQS163:EQS173 FAO163:FAO173 FKK163:FKK173 FUG163:FUG173 GEC163:GEC173 GNY163:GNY173 GXU163:GXU173 HHQ163:HHQ173 HRM163:HRM173 IBI163:IBI173 ILE163:ILE173 IVA163:IVA173 JEW163:JEW173 JOS163:JOS173 JYO163:JYO173 KIK163:KIK173 KSG163:KSG173 LCC163:LCC173 LLY163:LLY173 LVU163:LVU173 MFQ163:MFQ173 MPM163:MPM173 MZI163:MZI173 NJE163:NJE173 NTA163:NTA173 OCW163:OCW173 OMS163:OMS173 OWO163:OWO173 PGK163:PGK173 PQG163:PQG173 QAC163:QAC173 QJY163:QJY173 QTU163:QTU173 RDQ163:RDQ173 RNM163:RNM173 RXI163:RXI173 SHE163:SHE173 SRA163:SRA173 TAW163:TAW173 TKS163:TKS173 TUO163:TUO173 UEK163:UEK173 UOG163:UOG173 UYC163:UYC173 VHY163:VHY173 VRU163:VRU173 WBQ163:WBQ173 WLM163:WLM173 E170:E180">
      <formula1>"RISC, x86"</formula1>
    </dataValidation>
    <dataValidation type="list" allowBlank="1" showInputMessage="1" showErrorMessage="1" sqref="F19:F20 F22 I14:I18">
      <formula1>Req_exclusão</formula1>
    </dataValidation>
    <dataValidation type="list" allowBlank="1" showInputMessage="1" showErrorMessage="1" sqref="I130 I58 I66 I79 I120 I52 I46:I50 I25:I29 I32 I34:I44">
      <formula1>requerimentos</formula1>
    </dataValidation>
    <dataValidation type="list" allowBlank="1" showInputMessage="1" showErrorMessage="1" sqref="E60 E68 E81 F122 E100 E76 D132 D155 K153 K155 D184:D189 K138 K140 K229 K219 D227 K227 D229 D219 D249 D251">
      <formula1>"Sim,Não"</formula1>
    </dataValidation>
    <dataValidation type="list" allowBlank="1" showInputMessage="1" showErrorMessage="1" sqref="K249">
      <formula1>"Sim,Não,N/A"</formula1>
    </dataValidation>
  </dataValidations>
  <pageMargins left="0.78740157499999996" right="0.78740157499999996" top="0.984251969" bottom="0.984251969" header="0.49212598499999999" footer="0.49212598499999999"/>
  <pageSetup scale="47" fitToHeight="0" orientation="landscape"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Parâmetros!$E$3:$E$5</xm:f>
          </x14:formula1>
          <xm:sqref>E167 E126 F168 H25:H29 H46:H50 H52 H32 H34:H44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R24"/>
  <sheetViews>
    <sheetView showGridLines="0" showRowColHeaders="0" workbookViewId="0">
      <selection activeCell="B25" sqref="B25:E25"/>
    </sheetView>
  </sheetViews>
  <sheetFormatPr defaultRowHeight="12.75" x14ac:dyDescent="0.2"/>
  <cols>
    <col min="1" max="1" width="12.28515625" customWidth="1"/>
    <col min="2" max="2" width="71.140625" customWidth="1"/>
    <col min="3" max="3" width="1.42578125" customWidth="1"/>
    <col min="4" max="4" width="1.85546875" customWidth="1"/>
    <col min="5" max="5" width="1.5703125" customWidth="1"/>
    <col min="6" max="6" width="18.5703125" customWidth="1"/>
    <col min="7" max="7" width="16.140625" hidden="1" customWidth="1"/>
    <col min="8" max="8" width="19.5703125" customWidth="1"/>
    <col min="9" max="9" width="21.5703125" customWidth="1"/>
    <col min="10" max="10" width="36.85546875" customWidth="1"/>
    <col min="11" max="11" width="17" hidden="1" customWidth="1"/>
    <col min="12" max="12" width="20.28515625" bestFit="1" customWidth="1"/>
    <col min="13" max="13" width="17.7109375" customWidth="1"/>
    <col min="16" max="16" width="23.7109375" hidden="1" customWidth="1"/>
    <col min="17" max="17" width="0" hidden="1" customWidth="1"/>
    <col min="18" max="18" width="18.5703125" hidden="1" customWidth="1"/>
  </cols>
  <sheetData>
    <row r="1" spans="1:18" ht="13.5" thickBot="1" x14ac:dyDescent="0.25">
      <c r="A1" s="203"/>
      <c r="B1" s="17"/>
      <c r="C1" s="17"/>
      <c r="D1" s="17"/>
      <c r="E1" s="17"/>
      <c r="F1" s="17"/>
      <c r="G1" s="17"/>
      <c r="H1" s="17"/>
      <c r="I1" s="17"/>
      <c r="J1" s="17"/>
      <c r="P1" s="15" t="s">
        <v>15</v>
      </c>
      <c r="R1" s="10" t="s">
        <v>29</v>
      </c>
    </row>
    <row r="2" spans="1:18" ht="15.75" thickBot="1" x14ac:dyDescent="0.25">
      <c r="A2" s="203"/>
      <c r="B2" s="204" t="s">
        <v>31</v>
      </c>
      <c r="C2" s="213"/>
      <c r="D2" s="213"/>
      <c r="E2" s="213"/>
      <c r="F2" s="315" t="s">
        <v>32</v>
      </c>
      <c r="G2" s="442"/>
      <c r="H2" s="316"/>
      <c r="I2" s="14" t="str">
        <f>IF(ISERR(SUM(G8:G9,G12:G13,G16:G17,G20:G21,G24:G25)/(SUM(K8:K9,K12:K13,K16:K17,K20:K21,K24:K25))),"N/A",SUM(G8:G9,G12:G13,G16:G17,G20:G21,G24:G25)/(SUM(K8:K9,K12:K13,K16:K17,K20:K21,K24:K25)))</f>
        <v>N/A</v>
      </c>
      <c r="J2" s="17"/>
      <c r="P2" s="8" t="s">
        <v>19</v>
      </c>
      <c r="R2" s="9" t="s">
        <v>4</v>
      </c>
    </row>
    <row r="3" spans="1:18" ht="15" x14ac:dyDescent="0.25">
      <c r="A3" s="203"/>
      <c r="B3" s="205" t="s">
        <v>217</v>
      </c>
      <c r="C3" s="214"/>
      <c r="D3" s="214"/>
      <c r="E3" s="214"/>
      <c r="F3" s="206"/>
      <c r="G3" s="206"/>
      <c r="H3" s="17"/>
      <c r="I3" s="17"/>
      <c r="J3" s="17"/>
      <c r="P3" s="8" t="s">
        <v>20</v>
      </c>
      <c r="R3" s="9" t="s">
        <v>11</v>
      </c>
    </row>
    <row r="4" spans="1:18" ht="15" x14ac:dyDescent="0.25">
      <c r="A4" s="203"/>
      <c r="B4" s="207" t="e">
        <f>'Prop E'!$E$8</f>
        <v>#REF!</v>
      </c>
      <c r="C4" s="215"/>
      <c r="D4" s="215"/>
      <c r="E4" s="215"/>
      <c r="F4" s="18"/>
      <c r="G4" s="18"/>
      <c r="H4" s="18"/>
      <c r="I4" s="18"/>
      <c r="J4" s="18"/>
      <c r="P4" s="8" t="s">
        <v>21</v>
      </c>
      <c r="R4" s="8" t="s">
        <v>5</v>
      </c>
    </row>
    <row r="5" spans="1:18" ht="15" x14ac:dyDescent="0.2">
      <c r="A5" s="203"/>
      <c r="B5" s="17"/>
      <c r="C5" s="17"/>
      <c r="D5" s="17"/>
      <c r="E5" s="17"/>
      <c r="F5" s="18"/>
      <c r="G5" s="18"/>
      <c r="H5" s="18"/>
      <c r="I5" s="18"/>
      <c r="J5" s="18"/>
      <c r="P5" s="8" t="s">
        <v>22</v>
      </c>
    </row>
    <row r="6" spans="1:18" ht="13.5" thickBot="1" x14ac:dyDescent="0.25">
      <c r="A6" s="203"/>
      <c r="B6" s="19" t="s">
        <v>33</v>
      </c>
      <c r="C6" s="19"/>
      <c r="D6" s="19"/>
      <c r="E6" s="19"/>
      <c r="F6" s="19" t="s">
        <v>34</v>
      </c>
      <c r="G6" s="19"/>
      <c r="H6" s="17"/>
      <c r="I6" s="17"/>
      <c r="J6" s="17"/>
      <c r="P6" s="8" t="s">
        <v>23</v>
      </c>
    </row>
    <row r="7" spans="1:18" ht="26.25" thickBot="1" x14ac:dyDescent="0.25">
      <c r="A7" s="20" t="s">
        <v>35</v>
      </c>
      <c r="B7" s="22" t="s">
        <v>130</v>
      </c>
      <c r="C7" s="216"/>
      <c r="D7" s="216"/>
      <c r="E7" s="217"/>
      <c r="F7" s="21" t="s">
        <v>4</v>
      </c>
      <c r="G7" s="21" t="s">
        <v>38</v>
      </c>
      <c r="H7" s="21" t="s">
        <v>15</v>
      </c>
      <c r="I7" s="22" t="s">
        <v>36</v>
      </c>
      <c r="J7" s="21" t="s">
        <v>37</v>
      </c>
      <c r="K7" s="24" t="s">
        <v>39</v>
      </c>
      <c r="L7" s="274" t="s">
        <v>215</v>
      </c>
      <c r="M7" s="23" t="s">
        <v>216</v>
      </c>
      <c r="P7" s="8" t="s">
        <v>24</v>
      </c>
    </row>
    <row r="8" spans="1:18" x14ac:dyDescent="0.2">
      <c r="A8" s="223" t="str">
        <f>IF(LEFT(A7,2)="ID",CONCATENATE(MID($A$7,SEARCH(" ",$A$7)+1,10),"001"),CONCATENATE(MID($A$7,SEARCH(" ",$A$7)+1,10),TEXT(RIGHT(A7,3)+1,"000")))</f>
        <v>RQF001</v>
      </c>
      <c r="B8" s="443" t="s">
        <v>162</v>
      </c>
      <c r="C8" s="444"/>
      <c r="D8" s="444"/>
      <c r="E8" s="445"/>
      <c r="F8" s="220"/>
      <c r="G8" s="220">
        <f>IF(H8="",0,VLOOKUP(H8,Parâmetros!$N$3:$O$8,2,0)*I8)</f>
        <v>0</v>
      </c>
      <c r="H8" s="221"/>
      <c r="I8" s="222"/>
      <c r="J8" s="273"/>
      <c r="K8" s="25" t="str">
        <f t="shared" ref="K8" si="0">IF(I8="","",I8*100)</f>
        <v/>
      </c>
      <c r="L8" s="272"/>
      <c r="M8" s="271"/>
    </row>
    <row r="9" spans="1:18" x14ac:dyDescent="0.2">
      <c r="A9" s="80"/>
    </row>
    <row r="10" spans="1:18" ht="13.5" thickBot="1" x14ac:dyDescent="0.25">
      <c r="A10" s="203"/>
      <c r="B10" s="19" t="s">
        <v>33</v>
      </c>
      <c r="C10" s="19"/>
      <c r="D10" s="19"/>
      <c r="E10" s="19"/>
      <c r="F10" s="19" t="s">
        <v>34</v>
      </c>
      <c r="G10" s="19"/>
      <c r="H10" s="17"/>
      <c r="I10" s="17"/>
      <c r="J10" s="17"/>
    </row>
    <row r="11" spans="1:18" ht="26.25" thickBot="1" x14ac:dyDescent="0.25">
      <c r="A11" s="20" t="s">
        <v>164</v>
      </c>
      <c r="B11" s="22" t="s">
        <v>131</v>
      </c>
      <c r="C11" s="216"/>
      <c r="D11" s="216"/>
      <c r="E11" s="217"/>
      <c r="F11" s="21" t="s">
        <v>4</v>
      </c>
      <c r="G11" s="21" t="s">
        <v>38</v>
      </c>
      <c r="H11" s="21" t="s">
        <v>15</v>
      </c>
      <c r="I11" s="22" t="s">
        <v>36</v>
      </c>
      <c r="J11" s="21" t="s">
        <v>37</v>
      </c>
      <c r="K11" s="24" t="s">
        <v>39</v>
      </c>
      <c r="L11" s="274" t="s">
        <v>215</v>
      </c>
      <c r="M11" s="23" t="s">
        <v>216</v>
      </c>
    </row>
    <row r="12" spans="1:18" ht="12.75" customHeight="1" x14ac:dyDescent="0.2">
      <c r="A12" s="223" t="str">
        <f>IF(LEFT(A11,2)="ID",CONCATENATE(MID($A$11,SEARCH(" ",$A$11)+1,10),"001"),CONCATENATE(MID($A$11,SEARCH(" ",$A$11)+1,10),TEXT(RIGHT(A11,3)+1,"000")))</f>
        <v>RQNF001</v>
      </c>
      <c r="B12" s="446" t="s">
        <v>209</v>
      </c>
      <c r="C12" s="447"/>
      <c r="D12" s="447"/>
      <c r="E12" s="448"/>
      <c r="F12" s="220"/>
      <c r="G12" s="220">
        <f>IF(H12="",0,VLOOKUP(H12,Parâmetros!$N$3:$O$8,2,0)*I12)</f>
        <v>0</v>
      </c>
      <c r="H12" s="221"/>
      <c r="I12" s="222"/>
      <c r="J12" s="273"/>
      <c r="K12" s="25" t="str">
        <f t="shared" ref="K12" si="1">IF(I12="","",I12*100)</f>
        <v/>
      </c>
      <c r="L12" s="272"/>
      <c r="M12" s="271"/>
    </row>
    <row r="14" spans="1:18" ht="13.5" thickBot="1" x14ac:dyDescent="0.25">
      <c r="A14" s="203"/>
      <c r="B14" s="19" t="s">
        <v>33</v>
      </c>
      <c r="C14" s="19"/>
      <c r="D14" s="19"/>
      <c r="E14" s="19"/>
      <c r="F14" s="19" t="s">
        <v>34</v>
      </c>
      <c r="G14" s="19"/>
      <c r="H14" s="17"/>
      <c r="I14" s="17"/>
      <c r="J14" s="17"/>
    </row>
    <row r="15" spans="1:18" ht="26.25" thickBot="1" x14ac:dyDescent="0.25">
      <c r="A15" s="20" t="s">
        <v>165</v>
      </c>
      <c r="B15" s="22" t="s">
        <v>132</v>
      </c>
      <c r="C15" s="218"/>
      <c r="D15" s="218"/>
      <c r="E15" s="219"/>
      <c r="F15" s="21" t="s">
        <v>4</v>
      </c>
      <c r="G15" s="21" t="s">
        <v>38</v>
      </c>
      <c r="H15" s="21" t="s">
        <v>15</v>
      </c>
      <c r="I15" s="22" t="s">
        <v>36</v>
      </c>
      <c r="J15" s="21" t="s">
        <v>37</v>
      </c>
      <c r="K15" s="24" t="s">
        <v>39</v>
      </c>
      <c r="L15" s="274" t="s">
        <v>215</v>
      </c>
      <c r="M15" s="23" t="s">
        <v>216</v>
      </c>
    </row>
    <row r="16" spans="1:18" x14ac:dyDescent="0.2">
      <c r="A16" s="223" t="str">
        <f>IF(LEFT(A15,2)="ID",CONCATENATE(MID($A$15,SEARCH(" ",$A$15)+1,10),"001"),CONCATENATE(MID($A$15,SEARCH(" ",$A$15)+1,10),TEXT(RIGHT(A15,3)+1,"000")))</f>
        <v>RQS001</v>
      </c>
      <c r="B16" s="446" t="s">
        <v>212</v>
      </c>
      <c r="C16" s="447"/>
      <c r="D16" s="447"/>
      <c r="E16" s="448"/>
      <c r="F16" s="220"/>
      <c r="G16" s="220">
        <f>IF(H16="",0,VLOOKUP(H16,Parâmetros!$N$3:$O$8,2,0)*I16)</f>
        <v>0</v>
      </c>
      <c r="H16" s="221"/>
      <c r="I16" s="222"/>
      <c r="J16" s="273"/>
      <c r="K16" s="25" t="str">
        <f t="shared" ref="K16" si="2">IF(I16="","",I16*100)</f>
        <v/>
      </c>
      <c r="L16" s="272"/>
      <c r="M16" s="271"/>
    </row>
    <row r="18" spans="1:13" ht="13.5" thickBot="1" x14ac:dyDescent="0.25">
      <c r="A18" s="203"/>
      <c r="B18" s="19" t="s">
        <v>33</v>
      </c>
      <c r="C18" s="19"/>
      <c r="D18" s="19"/>
      <c r="E18" s="19"/>
      <c r="F18" s="19" t="s">
        <v>34</v>
      </c>
      <c r="G18" s="19"/>
      <c r="H18" s="17"/>
      <c r="I18" s="17"/>
      <c r="J18" s="17"/>
    </row>
    <row r="19" spans="1:13" ht="26.25" thickBot="1" x14ac:dyDescent="0.25">
      <c r="A19" s="20" t="s">
        <v>166</v>
      </c>
      <c r="B19" s="22" t="s">
        <v>133</v>
      </c>
      <c r="C19" s="218"/>
      <c r="D19" s="218"/>
      <c r="E19" s="219"/>
      <c r="F19" s="21" t="s">
        <v>4</v>
      </c>
      <c r="G19" s="21" t="s">
        <v>38</v>
      </c>
      <c r="H19" s="21" t="s">
        <v>15</v>
      </c>
      <c r="I19" s="22" t="s">
        <v>36</v>
      </c>
      <c r="J19" s="21" t="s">
        <v>37</v>
      </c>
      <c r="K19" s="24" t="s">
        <v>39</v>
      </c>
      <c r="L19" s="274" t="s">
        <v>215</v>
      </c>
      <c r="M19" s="23" t="s">
        <v>216</v>
      </c>
    </row>
    <row r="20" spans="1:13" ht="12.75" customHeight="1" x14ac:dyDescent="0.2">
      <c r="A20" s="223" t="str">
        <f>IF(LEFT(A19,2)="ID",CONCATENATE(MID($A$19,SEARCH(" ",$A$19)+1,10),"001"),CONCATENATE(MID($A$19,SEARCH(" ",$A$19)+1,10),TEXT(RIGHT(A19,3)+1,"000")))</f>
        <v>RQMC001</v>
      </c>
      <c r="B20" s="446" t="s">
        <v>214</v>
      </c>
      <c r="C20" s="447"/>
      <c r="D20" s="447"/>
      <c r="E20" s="448"/>
      <c r="F20" s="220"/>
      <c r="G20" s="220">
        <f>IF(H20="",0,VLOOKUP(H20,Parâmetros!$N$3:$O$8,2,0)*I20)</f>
        <v>0</v>
      </c>
      <c r="H20" s="221"/>
      <c r="I20" s="222"/>
      <c r="J20" s="273"/>
      <c r="K20" s="25" t="str">
        <f t="shared" ref="K20" si="3">IF(I20="","",I20*100)</f>
        <v/>
      </c>
      <c r="L20" s="272"/>
      <c r="M20" s="271"/>
    </row>
    <row r="22" spans="1:13" ht="13.5" thickBot="1" x14ac:dyDescent="0.25">
      <c r="A22" s="203"/>
      <c r="B22" s="19" t="s">
        <v>33</v>
      </c>
      <c r="C22" s="19"/>
      <c r="D22" s="19"/>
      <c r="E22" s="19"/>
      <c r="F22" s="19" t="s">
        <v>34</v>
      </c>
      <c r="G22" s="19"/>
      <c r="H22" s="17"/>
      <c r="I22" s="17"/>
      <c r="J22" s="17"/>
    </row>
    <row r="23" spans="1:13" ht="26.25" thickBot="1" x14ac:dyDescent="0.25">
      <c r="A23" s="20" t="s">
        <v>167</v>
      </c>
      <c r="B23" s="22" t="s">
        <v>134</v>
      </c>
      <c r="C23" s="218"/>
      <c r="D23" s="218"/>
      <c r="E23" s="219"/>
      <c r="F23" s="21" t="s">
        <v>4</v>
      </c>
      <c r="G23" s="21" t="s">
        <v>38</v>
      </c>
      <c r="H23" s="21" t="s">
        <v>15</v>
      </c>
      <c r="I23" s="22" t="s">
        <v>36</v>
      </c>
      <c r="J23" s="21" t="s">
        <v>37</v>
      </c>
      <c r="K23" s="24" t="s">
        <v>39</v>
      </c>
      <c r="L23" s="274" t="s">
        <v>215</v>
      </c>
      <c r="M23" s="23" t="s">
        <v>216</v>
      </c>
    </row>
    <row r="24" spans="1:13" x14ac:dyDescent="0.2">
      <c r="A24" s="223" t="str">
        <f>IF(LEFT(A23,2)="ID",CONCATENATE(MID($A$23,SEARCH(" ",$A$23)+1,10),"001"),CONCATENATE(MID($A$23,SEARCH(" ",$A$23)+1,10),TEXT(RIGHT(A23,3)+1,"000")))</f>
        <v>RQI001</v>
      </c>
      <c r="B24" s="446" t="s">
        <v>213</v>
      </c>
      <c r="C24" s="447"/>
      <c r="D24" s="447"/>
      <c r="E24" s="448"/>
      <c r="F24" s="220"/>
      <c r="G24" s="220">
        <f>IF(H24="",0,VLOOKUP(H24,Parâmetros!$N$3:$O$8,2,0)*I24)</f>
        <v>0</v>
      </c>
      <c r="H24" s="221"/>
      <c r="I24" s="222"/>
      <c r="J24" s="273"/>
      <c r="K24" s="25" t="str">
        <f t="shared" ref="K24" si="4">IF(I24="","",I24*100)</f>
        <v/>
      </c>
      <c r="L24" s="272"/>
      <c r="M24" s="271"/>
    </row>
  </sheetData>
  <mergeCells count="6">
    <mergeCell ref="F2:H2"/>
    <mergeCell ref="B8:E8"/>
    <mergeCell ref="B20:E20"/>
    <mergeCell ref="B24:E24"/>
    <mergeCell ref="B12:E12"/>
    <mergeCell ref="B16:E16"/>
  </mergeCells>
  <dataValidations count="2">
    <dataValidation type="list" allowBlank="1" showInputMessage="1" showErrorMessage="1" sqref="F20 F12 F8 F16 F24">
      <formula1>$R$2:$R$4</formula1>
    </dataValidation>
    <dataValidation type="list" allowBlank="1" showInputMessage="1" showErrorMessage="1" sqref="H20 H12 H8 H16 H24">
      <formula1>$P$2:$P$7</formula1>
    </dataValidation>
  </dataValidations>
  <pageMargins left="0.511811024" right="0.511811024" top="0.78740157499999996" bottom="0.78740157499999996" header="0.31496062000000002" footer="0.31496062000000002"/>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2">
    <pageSetUpPr fitToPage="1"/>
  </sheetPr>
  <dimension ref="A2:P284"/>
  <sheetViews>
    <sheetView showGridLines="0" zoomScale="85" zoomScaleNormal="85" workbookViewId="0">
      <selection activeCell="K13" sqref="K13"/>
    </sheetView>
  </sheetViews>
  <sheetFormatPr defaultRowHeight="12.75" outlineLevelRow="1" x14ac:dyDescent="0.2"/>
  <cols>
    <col min="1" max="1" width="7.28515625" customWidth="1"/>
    <col min="2" max="2" width="31.42578125" customWidth="1"/>
    <col min="3" max="5" width="15.85546875" customWidth="1"/>
    <col min="6" max="6" width="15.85546875" style="5" customWidth="1"/>
    <col min="7" max="7" width="16.7109375" style="5" customWidth="1"/>
    <col min="8" max="8" width="16.140625" customWidth="1"/>
    <col min="9" max="9" width="16.85546875" customWidth="1"/>
    <col min="10" max="10" width="15.85546875" customWidth="1"/>
    <col min="11" max="15" width="15.85546875" style="5" customWidth="1"/>
    <col min="16" max="16384" width="9.140625" style="5"/>
  </cols>
  <sheetData>
    <row r="2" spans="1:16" ht="12.75" customHeight="1" x14ac:dyDescent="0.2">
      <c r="A2" s="368" t="s">
        <v>56</v>
      </c>
      <c r="B2" s="368"/>
      <c r="C2" s="368"/>
      <c r="D2" s="368"/>
      <c r="E2" s="368"/>
      <c r="F2" s="368"/>
      <c r="G2" s="368"/>
      <c r="H2" s="368"/>
      <c r="I2" s="368"/>
      <c r="J2" s="368"/>
      <c r="K2" s="368"/>
      <c r="L2" s="368"/>
      <c r="M2" s="368"/>
      <c r="N2" s="368"/>
      <c r="O2" s="104"/>
      <c r="P2" s="104"/>
    </row>
    <row r="3" spans="1:16" ht="12.75" customHeight="1" x14ac:dyDescent="0.2">
      <c r="A3" s="368"/>
      <c r="B3" s="368"/>
      <c r="C3" s="368"/>
      <c r="D3" s="368"/>
      <c r="E3" s="368"/>
      <c r="F3" s="368"/>
      <c r="G3" s="368"/>
      <c r="H3" s="368"/>
      <c r="I3" s="368"/>
      <c r="J3" s="368"/>
      <c r="K3" s="368"/>
      <c r="L3" s="368"/>
      <c r="M3" s="368"/>
      <c r="N3" s="368"/>
      <c r="O3" s="104"/>
      <c r="P3" s="104"/>
    </row>
    <row r="4" spans="1:16" ht="12.75" customHeight="1" x14ac:dyDescent="0.2">
      <c r="A4" s="368"/>
      <c r="B4" s="368"/>
      <c r="C4" s="368"/>
      <c r="D4" s="368"/>
      <c r="E4" s="368"/>
      <c r="F4" s="368"/>
      <c r="G4" s="368"/>
      <c r="H4" s="368"/>
      <c r="I4" s="368"/>
      <c r="J4" s="368"/>
      <c r="K4" s="368"/>
      <c r="L4" s="368"/>
      <c r="M4" s="368"/>
      <c r="N4" s="368"/>
      <c r="O4" s="104"/>
      <c r="P4" s="104"/>
    </row>
    <row r="5" spans="1:16" ht="12.75" customHeight="1" x14ac:dyDescent="0.2">
      <c r="A5" s="368"/>
      <c r="B5" s="368"/>
      <c r="C5" s="368"/>
      <c r="D5" s="368"/>
      <c r="E5" s="368"/>
      <c r="F5" s="368"/>
      <c r="G5" s="368"/>
      <c r="H5" s="368"/>
      <c r="I5" s="368"/>
      <c r="J5" s="368"/>
      <c r="K5" s="368"/>
      <c r="L5" s="368"/>
      <c r="M5" s="368"/>
      <c r="N5" s="368"/>
      <c r="O5" s="104"/>
      <c r="P5" s="104"/>
    </row>
    <row r="7" spans="1:16" x14ac:dyDescent="0.2">
      <c r="F7"/>
      <c r="G7"/>
      <c r="K7"/>
      <c r="L7"/>
      <c r="M7"/>
      <c r="N7"/>
      <c r="O7"/>
    </row>
    <row r="8" spans="1:16" ht="15.75" x14ac:dyDescent="0.2">
      <c r="A8" s="5"/>
      <c r="B8" s="5"/>
      <c r="C8" s="5"/>
      <c r="D8" s="60" t="s">
        <v>3</v>
      </c>
      <c r="E8" s="369" t="e">
        <f>IF(#REF!="","Prop F",#REF!)</f>
        <v>#REF!</v>
      </c>
      <c r="F8" s="370"/>
      <c r="G8" s="370"/>
      <c r="H8" s="370"/>
      <c r="I8" s="371"/>
      <c r="K8"/>
      <c r="L8" s="2"/>
    </row>
    <row r="9" spans="1:16" x14ac:dyDescent="0.2">
      <c r="A9" s="1"/>
      <c r="F9"/>
      <c r="G9"/>
      <c r="J9" s="1"/>
    </row>
    <row r="10" spans="1:16" ht="18" x14ac:dyDescent="0.25">
      <c r="A10" s="321" t="s">
        <v>66</v>
      </c>
      <c r="B10" s="321"/>
      <c r="C10" s="321"/>
      <c r="D10" s="321"/>
      <c r="E10" s="321"/>
      <c r="F10" s="321"/>
      <c r="G10" s="321"/>
      <c r="H10" s="321"/>
      <c r="I10" s="321"/>
      <c r="J10" s="321"/>
      <c r="K10" s="321"/>
      <c r="L10" s="321"/>
      <c r="M10" s="321"/>
      <c r="N10" s="321"/>
      <c r="O10" s="104"/>
      <c r="P10" s="104"/>
    </row>
    <row r="11" spans="1:16" x14ac:dyDescent="0.2">
      <c r="A11" s="1"/>
      <c r="F11"/>
      <c r="G11"/>
      <c r="J11" s="1"/>
    </row>
    <row r="12" spans="1:16" ht="25.5" x14ac:dyDescent="0.2">
      <c r="A12" s="166" t="s">
        <v>2</v>
      </c>
      <c r="B12" s="348" t="s">
        <v>1</v>
      </c>
      <c r="C12" s="348"/>
      <c r="D12" s="348"/>
      <c r="E12" s="348"/>
      <c r="F12" s="90" t="s">
        <v>13</v>
      </c>
      <c r="G12" s="91" t="s">
        <v>14</v>
      </c>
      <c r="H12" s="171" t="s">
        <v>40</v>
      </c>
      <c r="I12" s="171" t="s">
        <v>7</v>
      </c>
      <c r="J12" s="92" t="s">
        <v>0</v>
      </c>
      <c r="K12" s="93" t="s">
        <v>9</v>
      </c>
      <c r="L12" s="166" t="s">
        <v>57</v>
      </c>
      <c r="M12" s="166" t="s">
        <v>58</v>
      </c>
    </row>
    <row r="13" spans="1:16" ht="18" x14ac:dyDescent="0.2">
      <c r="A13" s="46" t="e">
        <f>#REF!</f>
        <v>#REF!</v>
      </c>
      <c r="B13" s="181" t="e">
        <f>#REF!</f>
        <v>#REF!</v>
      </c>
      <c r="C13" s="182"/>
      <c r="D13" s="182"/>
      <c r="E13" s="183"/>
      <c r="F13" s="47" t="s">
        <v>8</v>
      </c>
      <c r="G13" s="47" t="s">
        <v>8</v>
      </c>
      <c r="H13" s="48"/>
      <c r="I13" s="48"/>
      <c r="J13" s="48"/>
      <c r="K13" s="49" t="str">
        <f>IF(COUNTA(I14:I19)=0,"",IF(COUNTIF(I14:I19,"Não Atende")&lt;&gt;0,"Não Atende","Atende"))</f>
        <v/>
      </c>
      <c r="L13" s="169"/>
      <c r="M13" s="170"/>
    </row>
    <row r="14" spans="1:16" ht="12.75" customHeight="1" outlineLevel="1" x14ac:dyDescent="0.2">
      <c r="A14" s="62" t="e">
        <f>#REF!</f>
        <v>#REF!</v>
      </c>
      <c r="B14" s="372" t="e">
        <f>#REF!</f>
        <v>#REF!</v>
      </c>
      <c r="C14" s="372"/>
      <c r="D14" s="372"/>
      <c r="E14" s="372"/>
      <c r="F14" s="53" t="s">
        <v>8</v>
      </c>
      <c r="G14" s="53" t="s">
        <v>8</v>
      </c>
      <c r="H14" s="54" t="s">
        <v>8</v>
      </c>
      <c r="I14" s="28"/>
      <c r="J14" s="54" t="s">
        <v>8</v>
      </c>
      <c r="K14" s="56" t="s">
        <v>8</v>
      </c>
      <c r="L14" s="3"/>
      <c r="M14" s="29"/>
    </row>
    <row r="15" spans="1:16" ht="12.75" customHeight="1" outlineLevel="1" x14ac:dyDescent="0.2">
      <c r="A15" s="62" t="e">
        <f>#REF!</f>
        <v>#REF!</v>
      </c>
      <c r="B15" s="379" t="e">
        <f>#REF!</f>
        <v>#REF!</v>
      </c>
      <c r="C15" s="380"/>
      <c r="D15" s="380"/>
      <c r="E15" s="381"/>
      <c r="F15" s="53" t="s">
        <v>8</v>
      </c>
      <c r="G15" s="53" t="s">
        <v>8</v>
      </c>
      <c r="H15" s="54" t="s">
        <v>8</v>
      </c>
      <c r="I15" s="28"/>
      <c r="J15" s="54" t="s">
        <v>8</v>
      </c>
      <c r="K15" s="56" t="s">
        <v>8</v>
      </c>
      <c r="L15" s="3"/>
      <c r="M15" s="29"/>
    </row>
    <row r="16" spans="1:16" ht="12.75" customHeight="1" outlineLevel="1" x14ac:dyDescent="0.2">
      <c r="A16" s="62" t="e">
        <f>#REF!</f>
        <v>#REF!</v>
      </c>
      <c r="B16" s="379" t="e">
        <f>#REF!</f>
        <v>#REF!</v>
      </c>
      <c r="C16" s="380"/>
      <c r="D16" s="380"/>
      <c r="E16" s="381"/>
      <c r="F16" s="53" t="s">
        <v>8</v>
      </c>
      <c r="G16" s="53" t="s">
        <v>8</v>
      </c>
      <c r="H16" s="54" t="s">
        <v>8</v>
      </c>
      <c r="I16" s="28"/>
      <c r="J16" s="54" t="s">
        <v>8</v>
      </c>
      <c r="K16" s="56" t="s">
        <v>8</v>
      </c>
      <c r="L16" s="3"/>
      <c r="M16" s="29"/>
    </row>
    <row r="17" spans="1:16" ht="12.75" customHeight="1" outlineLevel="1" x14ac:dyDescent="0.2">
      <c r="A17" s="62" t="e">
        <f>#REF!</f>
        <v>#REF!</v>
      </c>
      <c r="B17" s="379" t="e">
        <f>#REF!</f>
        <v>#REF!</v>
      </c>
      <c r="C17" s="380"/>
      <c r="D17" s="380"/>
      <c r="E17" s="381"/>
      <c r="F17" s="53" t="s">
        <v>8</v>
      </c>
      <c r="G17" s="53" t="s">
        <v>8</v>
      </c>
      <c r="H17" s="54" t="s">
        <v>8</v>
      </c>
      <c r="I17" s="28"/>
      <c r="J17" s="54" t="s">
        <v>8</v>
      </c>
      <c r="K17" s="56" t="s">
        <v>8</v>
      </c>
      <c r="L17" s="3"/>
      <c r="M17" s="29"/>
    </row>
    <row r="18" spans="1:16" ht="12.75" customHeight="1" outlineLevel="1" x14ac:dyDescent="0.2">
      <c r="A18" s="62" t="e">
        <f>#REF!</f>
        <v>#REF!</v>
      </c>
      <c r="B18" s="379" t="e">
        <f>#REF!</f>
        <v>#REF!</v>
      </c>
      <c r="C18" s="380"/>
      <c r="D18" s="380"/>
      <c r="E18" s="381"/>
      <c r="F18" s="53" t="s">
        <v>8</v>
      </c>
      <c r="G18" s="53" t="s">
        <v>8</v>
      </c>
      <c r="H18" s="54" t="s">
        <v>8</v>
      </c>
      <c r="I18" s="28"/>
      <c r="J18" s="54" t="s">
        <v>8</v>
      </c>
      <c r="K18" s="56" t="s">
        <v>8</v>
      </c>
      <c r="L18" s="3"/>
      <c r="M18" s="29"/>
    </row>
    <row r="19" spans="1:16" outlineLevel="1" x14ac:dyDescent="0.2">
      <c r="A19" s="26"/>
      <c r="B19" s="26"/>
      <c r="C19" s="26"/>
      <c r="D19" s="26"/>
      <c r="E19" s="26"/>
      <c r="F19" s="89"/>
      <c r="G19" s="89"/>
      <c r="H19" s="26"/>
      <c r="I19" s="26"/>
      <c r="J19" s="26"/>
    </row>
    <row r="20" spans="1:16" outlineLevel="1" x14ac:dyDescent="0.2"/>
    <row r="21" spans="1:16" ht="18" outlineLevel="1" x14ac:dyDescent="0.25">
      <c r="A21" s="321" t="s">
        <v>103</v>
      </c>
      <c r="B21" s="321"/>
      <c r="C21" s="321"/>
      <c r="D21" s="321"/>
      <c r="E21" s="321"/>
      <c r="F21" s="321"/>
      <c r="G21" s="321"/>
      <c r="H21" s="321"/>
      <c r="I21" s="321"/>
      <c r="J21" s="321"/>
      <c r="K21" s="321"/>
      <c r="L21" s="321"/>
      <c r="M21" s="321"/>
      <c r="N21" s="104"/>
      <c r="O21" s="104"/>
      <c r="P21" s="104"/>
    </row>
    <row r="22" spans="1:16" outlineLevel="1" x14ac:dyDescent="0.2"/>
    <row r="23" spans="1:16" ht="25.5" outlineLevel="1" x14ac:dyDescent="0.2">
      <c r="A23" s="68" t="s">
        <v>2</v>
      </c>
      <c r="B23" s="373" t="s">
        <v>1</v>
      </c>
      <c r="C23" s="374"/>
      <c r="D23" s="374"/>
      <c r="E23" s="375"/>
      <c r="F23" s="69" t="s">
        <v>13</v>
      </c>
      <c r="G23" s="70" t="s">
        <v>14</v>
      </c>
      <c r="H23" s="71" t="s">
        <v>40</v>
      </c>
      <c r="I23" s="71" t="s">
        <v>7</v>
      </c>
      <c r="J23" s="72" t="s">
        <v>0</v>
      </c>
      <c r="K23" s="73" t="s">
        <v>9</v>
      </c>
      <c r="L23" s="68" t="s">
        <v>57</v>
      </c>
      <c r="M23" s="74" t="s">
        <v>58</v>
      </c>
    </row>
    <row r="24" spans="1:16" ht="18" customHeight="1" x14ac:dyDescent="0.2">
      <c r="A24" s="75" t="e">
        <f>#REF!</f>
        <v>#REF!</v>
      </c>
      <c r="B24" s="181" t="e">
        <f>#REF!</f>
        <v>#REF!</v>
      </c>
      <c r="C24" s="182"/>
      <c r="D24" s="182"/>
      <c r="E24" s="183"/>
      <c r="F24" s="50" t="e">
        <f>IF(#REF!="","",#REF!)</f>
        <v>#REF!</v>
      </c>
      <c r="G24" s="50" t="e">
        <f>IF(#REF!="","",#REF!)</f>
        <v>#REF!</v>
      </c>
      <c r="H24" s="76" t="e">
        <f>IF(#REF!="","",#REF!)</f>
        <v>#REF!</v>
      </c>
      <c r="I24" s="76"/>
      <c r="J24" s="79"/>
      <c r="K24" s="52">
        <f>SUM(K25:K30)-K30</f>
        <v>0</v>
      </c>
      <c r="L24" s="77"/>
      <c r="M24" s="61"/>
    </row>
    <row r="25" spans="1:16" ht="12.75" customHeight="1" outlineLevel="1" x14ac:dyDescent="0.2">
      <c r="A25" s="62" t="e">
        <f>#REF!</f>
        <v>#REF!</v>
      </c>
      <c r="B25" s="376" t="e">
        <f>#REF!</f>
        <v>#REF!</v>
      </c>
      <c r="C25" s="377"/>
      <c r="D25" s="377"/>
      <c r="E25" s="378"/>
      <c r="F25" s="78" t="e">
        <f>IF(#REF!="","",#REF!)</f>
        <v>#REF!</v>
      </c>
      <c r="G25" s="57" t="e">
        <f>#REF!</f>
        <v>#REF!</v>
      </c>
      <c r="H25" s="55" t="e">
        <f>IF(#REF!="","",#REF!)</f>
        <v>#REF!</v>
      </c>
      <c r="I25" s="28"/>
      <c r="J25" s="58" t="str">
        <f>IF($K$13="Não Atende",0,IF(I25="","",IF(H25="",VLOOKUP(I25,Parâmetros!$B$3:$C$6,2,0),VLOOKUP(I25,Parâmetros!$B$3:$C$6,2,0)*VLOOKUP(H25,Parâmetros!$E$3:$G$5,2,0))))</f>
        <v/>
      </c>
      <c r="K25" s="59">
        <f>IF(J25="",0,((G25*J25)*$F$24)*0.9*100)</f>
        <v>0</v>
      </c>
      <c r="L25" s="3"/>
      <c r="M25" s="29"/>
    </row>
    <row r="26" spans="1:16" ht="12.75" customHeight="1" outlineLevel="1" x14ac:dyDescent="0.2">
      <c r="A26" s="122" t="e">
        <f>#REF!</f>
        <v>#REF!</v>
      </c>
      <c r="B26" s="376" t="e">
        <f>#REF!</f>
        <v>#REF!</v>
      </c>
      <c r="C26" s="377"/>
      <c r="D26" s="377"/>
      <c r="E26" s="378"/>
      <c r="F26" s="78" t="e">
        <f>IF(#REF!="","",#REF!)</f>
        <v>#REF!</v>
      </c>
      <c r="G26" s="57" t="e">
        <f>#REF!</f>
        <v>#REF!</v>
      </c>
      <c r="H26" s="55" t="e">
        <f>IF(#REF!="","",#REF!)</f>
        <v>#REF!</v>
      </c>
      <c r="I26" s="28"/>
      <c r="J26" s="58" t="str">
        <f>IF($K$13="Não Atende",0,IF(I26="","",IF(H26="",VLOOKUP(I26,Parâmetros!$B$3:$C$6,2,0),VLOOKUP(I26,Parâmetros!$B$3:$C$6,2,0)*VLOOKUP(H26,Parâmetros!$E$3:$G$5,2,0))))</f>
        <v/>
      </c>
      <c r="K26" s="59">
        <f t="shared" ref="K26:K29" si="0">IF(J26="",0,((G26*J26)*$F$24)*0.9*100)</f>
        <v>0</v>
      </c>
      <c r="L26" s="3"/>
      <c r="M26" s="29"/>
    </row>
    <row r="27" spans="1:16" ht="12.75" customHeight="1" outlineLevel="1" x14ac:dyDescent="0.2">
      <c r="A27" s="62" t="e">
        <f>#REF!</f>
        <v>#REF!</v>
      </c>
      <c r="B27" s="376" t="e">
        <f>#REF!</f>
        <v>#REF!</v>
      </c>
      <c r="C27" s="377"/>
      <c r="D27" s="377"/>
      <c r="E27" s="378"/>
      <c r="F27" s="78" t="e">
        <f>IF(#REF!="","",#REF!)</f>
        <v>#REF!</v>
      </c>
      <c r="G27" s="57" t="e">
        <f>#REF!</f>
        <v>#REF!</v>
      </c>
      <c r="H27" s="55" t="e">
        <f>IF(#REF!="","",#REF!)</f>
        <v>#REF!</v>
      </c>
      <c r="I27" s="28"/>
      <c r="J27" s="58" t="str">
        <f>IF($K$13="Não Atende",0,IF(I27="","",IF(H27="",VLOOKUP(I27,Parâmetros!$B$3:$C$6,2,0),VLOOKUP(I27,Parâmetros!$B$3:$C$6,2,0)*VLOOKUP(H27,Parâmetros!$E$3:$G$5,2,0))))</f>
        <v/>
      </c>
      <c r="K27" s="59">
        <f t="shared" si="0"/>
        <v>0</v>
      </c>
      <c r="L27" s="3"/>
      <c r="M27" s="29"/>
    </row>
    <row r="28" spans="1:16" ht="12.75" customHeight="1" outlineLevel="1" x14ac:dyDescent="0.2">
      <c r="A28" s="122" t="e">
        <f>#REF!</f>
        <v>#REF!</v>
      </c>
      <c r="B28" s="376" t="e">
        <f>#REF!</f>
        <v>#REF!</v>
      </c>
      <c r="C28" s="377"/>
      <c r="D28" s="377"/>
      <c r="E28" s="378"/>
      <c r="F28" s="78" t="e">
        <f>IF(#REF!="","",#REF!)</f>
        <v>#REF!</v>
      </c>
      <c r="G28" s="57" t="e">
        <f>#REF!</f>
        <v>#REF!</v>
      </c>
      <c r="H28" s="55" t="e">
        <f>IF(#REF!="","",#REF!)</f>
        <v>#REF!</v>
      </c>
      <c r="I28" s="28"/>
      <c r="J28" s="58" t="str">
        <f>IF($K$13="Não Atende",0,IF(I28="","",IF(H28="",VLOOKUP(I28,Parâmetros!$B$3:$C$6,2,0),VLOOKUP(I28,Parâmetros!$B$3:$C$6,2,0)*VLOOKUP(H28,Parâmetros!$E$3:$G$5,2,0))))</f>
        <v/>
      </c>
      <c r="K28" s="59">
        <f t="shared" si="0"/>
        <v>0</v>
      </c>
      <c r="L28" s="3"/>
      <c r="M28" s="29"/>
    </row>
    <row r="29" spans="1:16" outlineLevel="1" x14ac:dyDescent="0.2">
      <c r="A29" s="62" t="e">
        <f>#REF!</f>
        <v>#REF!</v>
      </c>
      <c r="B29" s="376" t="e">
        <f>#REF!</f>
        <v>#REF!</v>
      </c>
      <c r="C29" s="377"/>
      <c r="D29" s="377"/>
      <c r="E29" s="378"/>
      <c r="F29" s="78" t="e">
        <f>IF(#REF!="","",#REF!)</f>
        <v>#REF!</v>
      </c>
      <c r="G29" s="57" t="e">
        <f>#REF!</f>
        <v>#REF!</v>
      </c>
      <c r="H29" s="55" t="e">
        <f>IF(#REF!="","",#REF!)</f>
        <v>#REF!</v>
      </c>
      <c r="I29" s="28"/>
      <c r="J29" s="58" t="str">
        <f>IF($K$13="Não Atende",0,IF(I29="","",IF(H29="",VLOOKUP(I29,Parâmetros!$B$3:$C$6,2,0),VLOOKUP(I29,Parâmetros!$B$3:$C$6,2,0)*VLOOKUP(H29,Parâmetros!$E$3:$G$5,2,0))))</f>
        <v/>
      </c>
      <c r="K29" s="59">
        <f t="shared" si="0"/>
        <v>0</v>
      </c>
      <c r="L29" s="3"/>
      <c r="M29" s="29"/>
    </row>
    <row r="30" spans="1:16" ht="18" x14ac:dyDescent="0.2">
      <c r="A30" s="75" t="e">
        <f>#REF!</f>
        <v>#REF!</v>
      </c>
      <c r="B30" s="181" t="e">
        <f>#REF!</f>
        <v>#REF!</v>
      </c>
      <c r="C30" s="182"/>
      <c r="D30" s="182"/>
      <c r="E30" s="183"/>
      <c r="F30" s="50" t="e">
        <f>IF(#REF!="","",#REF!)</f>
        <v>#REF!</v>
      </c>
      <c r="G30" s="50" t="e">
        <f>IF(#REF!="","",#REF!)</f>
        <v>#REF!</v>
      </c>
      <c r="H30" s="76" t="e">
        <f>IF(#REF!="","",#REF!)</f>
        <v>#REF!</v>
      </c>
      <c r="I30" s="48"/>
      <c r="J30" s="79"/>
      <c r="K30" s="52">
        <f>SUM(K31:K45)-K45</f>
        <v>0</v>
      </c>
      <c r="L30" s="77"/>
      <c r="M30" s="61"/>
    </row>
    <row r="31" spans="1:16" ht="15" customHeight="1" outlineLevel="1" x14ac:dyDescent="0.2">
      <c r="A31" s="94"/>
      <c r="B31" s="173" t="s">
        <v>163</v>
      </c>
      <c r="C31" s="173"/>
      <c r="D31" s="173"/>
      <c r="E31" s="173"/>
      <c r="F31" s="95"/>
      <c r="G31" s="95"/>
      <c r="H31" s="95"/>
      <c r="I31" s="175"/>
      <c r="J31" s="95"/>
      <c r="K31" s="95"/>
      <c r="L31" s="95"/>
      <c r="M31" s="96"/>
      <c r="N31" s="121"/>
      <c r="O31" s="121"/>
    </row>
    <row r="32" spans="1:16" ht="84.95" customHeight="1" outlineLevel="1" x14ac:dyDescent="0.2">
      <c r="A32" s="122" t="e">
        <f>#REF!</f>
        <v>#REF!</v>
      </c>
      <c r="B32" s="376" t="e">
        <f>#REF!</f>
        <v>#REF!</v>
      </c>
      <c r="C32" s="377"/>
      <c r="D32" s="377"/>
      <c r="E32" s="378"/>
      <c r="F32" s="53" t="e">
        <f>IF(#REF!="","",#REF!)</f>
        <v>#REF!</v>
      </c>
      <c r="G32" s="57" t="e">
        <f>#REF!</f>
        <v>#REF!</v>
      </c>
      <c r="H32" s="55" t="e">
        <f>IF(#REF!="","",#REF!)</f>
        <v>#REF!</v>
      </c>
      <c r="I32" s="28"/>
      <c r="J32" s="58" t="str">
        <f>IF($K$13="Não Atende",0,IF(I32="","",IF(H32="",VLOOKUP(I32,Parâmetros!$B$3:$C$6,2,0),VLOOKUP(I32,Parâmetros!$B$3:$C$6,2,0)*VLOOKUP(H32,Parâmetros!$E$3:$G$5,2,0))))</f>
        <v/>
      </c>
      <c r="K32" s="59">
        <f>IF(J32="",0,((G32*J32)*$F$30)*0.9*100)</f>
        <v>0</v>
      </c>
      <c r="L32" s="3"/>
      <c r="M32" s="29"/>
    </row>
    <row r="33" spans="1:15" ht="15" customHeight="1" outlineLevel="1" x14ac:dyDescent="0.2">
      <c r="A33" s="94"/>
      <c r="B33" s="173" t="s">
        <v>130</v>
      </c>
      <c r="C33" s="173"/>
      <c r="D33" s="173"/>
      <c r="E33" s="173"/>
      <c r="F33" s="95"/>
      <c r="G33" s="95"/>
      <c r="H33" s="95"/>
      <c r="I33" s="175"/>
      <c r="J33" s="95"/>
      <c r="K33" s="95"/>
      <c r="L33" s="95"/>
      <c r="M33" s="96"/>
      <c r="N33" s="121"/>
      <c r="O33" s="121"/>
    </row>
    <row r="34" spans="1:15" outlineLevel="1" x14ac:dyDescent="0.2">
      <c r="A34" s="122" t="e">
        <f>#REF!</f>
        <v>#REF!</v>
      </c>
      <c r="B34" s="376" t="e">
        <f>#REF!</f>
        <v>#REF!</v>
      </c>
      <c r="C34" s="377"/>
      <c r="D34" s="377"/>
      <c r="E34" s="378"/>
      <c r="F34" s="53" t="e">
        <f>IF(#REF!="","",#REF!)</f>
        <v>#REF!</v>
      </c>
      <c r="G34" s="57" t="e">
        <f>#REF!</f>
        <v>#REF!</v>
      </c>
      <c r="H34" s="55" t="e">
        <f>IF(#REF!="","",#REF!)</f>
        <v>#REF!</v>
      </c>
      <c r="I34" s="28"/>
      <c r="J34" s="58" t="str">
        <f>IF($K$13="Não Atende",0,IF(I34="","",IF(H34="",VLOOKUP(I34,Parâmetros!$B$3:$C$6,2,0),VLOOKUP(I34,Parâmetros!$B$3:$C$6,2,0)*VLOOKUP(H34,Parâmetros!$E$3:$G$5,2,0))))</f>
        <v/>
      </c>
      <c r="K34" s="59">
        <f t="shared" ref="K34" si="1">IF(J34="",0,((G34*J34)*$F$30)*0.9*100)</f>
        <v>0</v>
      </c>
      <c r="L34" s="3"/>
      <c r="M34" s="29"/>
    </row>
    <row r="35" spans="1:15" ht="15" customHeight="1" outlineLevel="1" x14ac:dyDescent="0.2">
      <c r="A35" s="94"/>
      <c r="B35" s="173" t="s">
        <v>131</v>
      </c>
      <c r="C35" s="173"/>
      <c r="D35" s="173"/>
      <c r="E35" s="173"/>
      <c r="F35" s="95"/>
      <c r="G35" s="95"/>
      <c r="H35" s="95"/>
      <c r="I35" s="175"/>
      <c r="J35" s="95"/>
      <c r="K35" s="95"/>
      <c r="L35" s="95"/>
      <c r="M35" s="96"/>
      <c r="N35" s="121"/>
      <c r="O35" s="121"/>
    </row>
    <row r="36" spans="1:15" ht="12.75" customHeight="1" outlineLevel="1" x14ac:dyDescent="0.2">
      <c r="A36" s="122" t="e">
        <f>#REF!</f>
        <v>#REF!</v>
      </c>
      <c r="B36" s="376" t="e">
        <f>#REF!</f>
        <v>#REF!</v>
      </c>
      <c r="C36" s="377"/>
      <c r="D36" s="377"/>
      <c r="E36" s="378"/>
      <c r="F36" s="53" t="e">
        <f>IF(#REF!="","",#REF!)</f>
        <v>#REF!</v>
      </c>
      <c r="G36" s="57" t="e">
        <f>#REF!</f>
        <v>#REF!</v>
      </c>
      <c r="H36" s="55" t="e">
        <f>IF(#REF!="","",#REF!)</f>
        <v>#REF!</v>
      </c>
      <c r="I36" s="28"/>
      <c r="J36" s="58" t="str">
        <f>IF($K$13="Não Atende",0,IF(I36="","",IF(H36="",VLOOKUP(I36,Parâmetros!$B$3:$C$6,2,0),VLOOKUP(I36,Parâmetros!$B$3:$C$6,2,0)*VLOOKUP(H36,Parâmetros!$E$3:$G$5,2,0))))</f>
        <v/>
      </c>
      <c r="K36" s="59">
        <f t="shared" ref="K36" si="2">IF(J36="",0,((G36*J36)*$F$30)*0.9*100)</f>
        <v>0</v>
      </c>
      <c r="L36" s="3"/>
      <c r="M36" s="29"/>
    </row>
    <row r="37" spans="1:15" ht="15" customHeight="1" outlineLevel="1" x14ac:dyDescent="0.2">
      <c r="A37" s="94"/>
      <c r="B37" s="174" t="s">
        <v>132</v>
      </c>
      <c r="C37" s="174"/>
      <c r="D37" s="174"/>
      <c r="E37" s="174"/>
      <c r="F37" s="95"/>
      <c r="G37" s="95"/>
      <c r="H37" s="95"/>
      <c r="I37" s="175"/>
      <c r="J37" s="95"/>
      <c r="K37" s="95"/>
      <c r="L37" s="95"/>
      <c r="M37" s="96"/>
      <c r="N37" s="121"/>
      <c r="O37" s="121"/>
    </row>
    <row r="38" spans="1:15" ht="12.75" customHeight="1" outlineLevel="1" x14ac:dyDescent="0.2">
      <c r="A38" s="122" t="e">
        <f>#REF!</f>
        <v>#REF!</v>
      </c>
      <c r="B38" s="376" t="e">
        <f>#REF!</f>
        <v>#REF!</v>
      </c>
      <c r="C38" s="377"/>
      <c r="D38" s="377"/>
      <c r="E38" s="378"/>
      <c r="F38" s="53" t="e">
        <f>IF(#REF!="","",#REF!)</f>
        <v>#REF!</v>
      </c>
      <c r="G38" s="57" t="e">
        <f>#REF!</f>
        <v>#REF!</v>
      </c>
      <c r="H38" s="55" t="e">
        <f>IF(#REF!="","",#REF!)</f>
        <v>#REF!</v>
      </c>
      <c r="I38" s="28"/>
      <c r="J38" s="58" t="str">
        <f>IF($K$13="Não Atende",0,IF(I38="","",IF(H38="",VLOOKUP(I38,Parâmetros!$B$3:$C$6,2,0),VLOOKUP(I38,Parâmetros!$B$3:$C$6,2,0)*VLOOKUP(H38,Parâmetros!$E$3:$G$5,2,0))))</f>
        <v/>
      </c>
      <c r="K38" s="59">
        <f t="shared" ref="K38" si="3">IF(J38="",0,((G38*J38)*$F$30)*0.9*100)</f>
        <v>0</v>
      </c>
      <c r="L38" s="3"/>
      <c r="M38" s="29"/>
    </row>
    <row r="39" spans="1:15" ht="15" customHeight="1" outlineLevel="1" x14ac:dyDescent="0.2">
      <c r="A39" s="94"/>
      <c r="B39" s="174" t="s">
        <v>133</v>
      </c>
      <c r="C39" s="174"/>
      <c r="D39" s="174"/>
      <c r="E39" s="174"/>
      <c r="F39" s="95"/>
      <c r="G39" s="95"/>
      <c r="H39" s="95"/>
      <c r="I39" s="175"/>
      <c r="J39" s="95"/>
      <c r="K39" s="95"/>
      <c r="L39" s="95"/>
      <c r="M39" s="96"/>
      <c r="N39" s="121"/>
      <c r="O39" s="121"/>
    </row>
    <row r="40" spans="1:15" ht="12.75" customHeight="1" outlineLevel="1" x14ac:dyDescent="0.2">
      <c r="A40" s="122" t="e">
        <f>#REF!</f>
        <v>#REF!</v>
      </c>
      <c r="B40" s="376" t="e">
        <f>#REF!</f>
        <v>#REF!</v>
      </c>
      <c r="C40" s="377"/>
      <c r="D40" s="377"/>
      <c r="E40" s="378"/>
      <c r="F40" s="53" t="e">
        <f>IF(#REF!="","",#REF!)</f>
        <v>#REF!</v>
      </c>
      <c r="G40" s="57" t="e">
        <f>#REF!</f>
        <v>#REF!</v>
      </c>
      <c r="H40" s="55" t="e">
        <f>IF(#REF!="","",#REF!)</f>
        <v>#REF!</v>
      </c>
      <c r="I40" s="28"/>
      <c r="J40" s="58" t="str">
        <f>IF($K$13="Não Atende",0,IF(I40="","",IF(H40="",VLOOKUP(I40,Parâmetros!$B$3:$C$6,2,0),VLOOKUP(I40,Parâmetros!$B$3:$C$6,2,0)*VLOOKUP(H40,Parâmetros!$E$3:$G$5,2,0))))</f>
        <v/>
      </c>
      <c r="K40" s="59">
        <f>IF(J40="",0,((G40*J40)*$F$30)*0.9*100)</f>
        <v>0</v>
      </c>
      <c r="L40" s="3"/>
      <c r="M40" s="29"/>
    </row>
    <row r="41" spans="1:15" ht="15" customHeight="1" outlineLevel="1" x14ac:dyDescent="0.2">
      <c r="A41" s="94"/>
      <c r="B41" s="174" t="s">
        <v>134</v>
      </c>
      <c r="C41" s="174"/>
      <c r="D41" s="174"/>
      <c r="E41" s="174"/>
      <c r="F41" s="95"/>
      <c r="G41" s="95"/>
      <c r="H41" s="95"/>
      <c r="I41" s="175"/>
      <c r="J41" s="95"/>
      <c r="K41" s="95"/>
      <c r="L41" s="95"/>
      <c r="M41" s="96"/>
      <c r="N41" s="121"/>
      <c r="O41" s="121"/>
    </row>
    <row r="42" spans="1:15" ht="12.75" customHeight="1" outlineLevel="1" x14ac:dyDescent="0.2">
      <c r="A42" s="122" t="e">
        <f>#REF!</f>
        <v>#REF!</v>
      </c>
      <c r="B42" s="376" t="e">
        <f>#REF!</f>
        <v>#REF!</v>
      </c>
      <c r="C42" s="377"/>
      <c r="D42" s="377"/>
      <c r="E42" s="378"/>
      <c r="F42" s="53" t="e">
        <f>IF(#REF!="","",#REF!)</f>
        <v>#REF!</v>
      </c>
      <c r="G42" s="57" t="e">
        <f>#REF!</f>
        <v>#REF!</v>
      </c>
      <c r="H42" s="55" t="e">
        <f>IF(#REF!="","",#REF!)</f>
        <v>#REF!</v>
      </c>
      <c r="I42" s="28"/>
      <c r="J42" s="58" t="str">
        <f>IF($K$13="Não Atende",0,IF(I42="","",IF(H42="",VLOOKUP(I42,Parâmetros!$B$3:$C$6,2,0),VLOOKUP(I42,Parâmetros!$B$3:$C$6,2,0)*VLOOKUP(H42,Parâmetros!$E$3:$G$5,2,0))))</f>
        <v/>
      </c>
      <c r="K42" s="59">
        <f t="shared" ref="K42" si="4">IF(J42="",0,((G42*J42)*$F$30)*0.9*100)</f>
        <v>0</v>
      </c>
      <c r="L42" s="3"/>
      <c r="M42" s="29"/>
    </row>
    <row r="43" spans="1:15" ht="15" customHeight="1" outlineLevel="1" x14ac:dyDescent="0.2">
      <c r="A43" s="94"/>
      <c r="B43" s="174" t="s">
        <v>135</v>
      </c>
      <c r="C43" s="174"/>
      <c r="D43" s="174"/>
      <c r="E43" s="174"/>
      <c r="F43" s="95"/>
      <c r="G43" s="95"/>
      <c r="H43" s="95"/>
      <c r="I43" s="175"/>
      <c r="J43" s="95"/>
      <c r="K43" s="95"/>
      <c r="L43" s="95"/>
      <c r="M43" s="96"/>
      <c r="N43" s="121"/>
      <c r="O43" s="121"/>
    </row>
    <row r="44" spans="1:15" ht="12.75" customHeight="1" outlineLevel="1" x14ac:dyDescent="0.2">
      <c r="A44" s="122" t="e">
        <f>#REF!</f>
        <v>#REF!</v>
      </c>
      <c r="B44" s="376" t="e">
        <f>#REF!</f>
        <v>#REF!</v>
      </c>
      <c r="C44" s="377"/>
      <c r="D44" s="377"/>
      <c r="E44" s="378"/>
      <c r="F44" s="53" t="e">
        <f>IF(#REF!="","",#REF!)</f>
        <v>#REF!</v>
      </c>
      <c r="G44" s="57" t="e">
        <f>#REF!</f>
        <v>#REF!</v>
      </c>
      <c r="H44" s="55" t="e">
        <f>IF(#REF!="","",#REF!)</f>
        <v>#REF!</v>
      </c>
      <c r="I44" s="28"/>
      <c r="J44" s="58" t="str">
        <f>IF($K$13="Não Atende",0,IF(I44="","",IF(H44="",VLOOKUP(I44,Parâmetros!$B$3:$C$6,2,0),VLOOKUP(I44,Parâmetros!$B$3:$C$6,2,0)*VLOOKUP(H44,Parâmetros!$E$3:$G$5,2,0))))</f>
        <v/>
      </c>
      <c r="K44" s="59">
        <f>IF(J44="",0,((G44*J44)*$F$30)*0.9*100)</f>
        <v>0</v>
      </c>
      <c r="L44" s="3"/>
      <c r="M44" s="29"/>
    </row>
    <row r="45" spans="1:15" ht="18" x14ac:dyDescent="0.2">
      <c r="A45" s="75" t="e">
        <f>#REF!</f>
        <v>#REF!</v>
      </c>
      <c r="B45" s="181" t="e">
        <f>#REF!</f>
        <v>#REF!</v>
      </c>
      <c r="C45" s="182"/>
      <c r="D45" s="182"/>
      <c r="E45" s="183"/>
      <c r="F45" s="50" t="e">
        <f>IF(#REF!="","",#REF!)</f>
        <v>#REF!</v>
      </c>
      <c r="G45" s="50" t="e">
        <f>IF(#REF!="","",#REF!)</f>
        <v>#REF!</v>
      </c>
      <c r="H45" s="76" t="e">
        <f>IF(#REF!="","",#REF!)</f>
        <v>#REF!</v>
      </c>
      <c r="I45" s="48"/>
      <c r="J45" s="79"/>
      <c r="K45" s="52">
        <f>SUM(K46:K51)-K51</f>
        <v>0</v>
      </c>
      <c r="L45" s="77"/>
      <c r="M45" s="61"/>
    </row>
    <row r="46" spans="1:15" ht="13.5" customHeight="1" outlineLevel="1" x14ac:dyDescent="0.2">
      <c r="A46" s="122" t="e">
        <f>#REF!</f>
        <v>#REF!</v>
      </c>
      <c r="B46" s="376" t="e">
        <f>#REF!</f>
        <v>#REF!</v>
      </c>
      <c r="C46" s="377"/>
      <c r="D46" s="377"/>
      <c r="E46" s="378"/>
      <c r="F46" s="78" t="e">
        <f>IF(#REF!="","",#REF!)</f>
        <v>#REF!</v>
      </c>
      <c r="G46" s="57" t="e">
        <f>#REF!</f>
        <v>#REF!</v>
      </c>
      <c r="H46" s="55" t="e">
        <f>IF(#REF!="","",#REF!)</f>
        <v>#REF!</v>
      </c>
      <c r="I46" s="28"/>
      <c r="J46" s="58" t="str">
        <f>IF($K$13="Não Atende",0,IF(I46="","",IF(H46="",VLOOKUP(I46,Parâmetros!$B$3:$C$6,2,0),VLOOKUP(I46,Parâmetros!$B$3:$C$6,2,0)*VLOOKUP(H46,Parâmetros!$E$3:$G$5,2,0))))</f>
        <v/>
      </c>
      <c r="K46" s="59">
        <f>IF(J46="",0,((G46*J46)*$F$45)*0.9*100)</f>
        <v>0</v>
      </c>
      <c r="L46" s="198"/>
      <c r="M46" s="188"/>
    </row>
    <row r="47" spans="1:15" ht="13.5" customHeight="1" outlineLevel="1" x14ac:dyDescent="0.2">
      <c r="A47" s="122" t="e">
        <f>#REF!</f>
        <v>#REF!</v>
      </c>
      <c r="B47" s="376" t="e">
        <f>#REF!</f>
        <v>#REF!</v>
      </c>
      <c r="C47" s="377"/>
      <c r="D47" s="377"/>
      <c r="E47" s="378"/>
      <c r="F47" s="78" t="e">
        <f>IF(#REF!="","",#REF!)</f>
        <v>#REF!</v>
      </c>
      <c r="G47" s="57" t="e">
        <f>#REF!</f>
        <v>#REF!</v>
      </c>
      <c r="H47" s="55" t="e">
        <f>IF(#REF!="","",#REF!)</f>
        <v>#REF!</v>
      </c>
      <c r="I47" s="28"/>
      <c r="J47" s="58" t="str">
        <f>IF($K$13="Não Atende",0,IF(I47="","",IF(H47="",VLOOKUP(I47,Parâmetros!$B$3:$C$6,2,0),VLOOKUP(I47,Parâmetros!$B$3:$C$6,2,0)*VLOOKUP(H47,Parâmetros!$E$3:$G$5,2,0))))</f>
        <v/>
      </c>
      <c r="K47" s="59">
        <f>IF(J47="",0,((G47*J47)*$F$45)*0.9*100)</f>
        <v>0</v>
      </c>
      <c r="L47" s="198"/>
      <c r="M47" s="188"/>
    </row>
    <row r="48" spans="1:15" ht="13.5" customHeight="1" outlineLevel="1" x14ac:dyDescent="0.2">
      <c r="A48" s="122" t="e">
        <f>#REF!</f>
        <v>#REF!</v>
      </c>
      <c r="B48" s="376" t="e">
        <f>#REF!</f>
        <v>#REF!</v>
      </c>
      <c r="C48" s="377"/>
      <c r="D48" s="377"/>
      <c r="E48" s="378"/>
      <c r="F48" s="78" t="e">
        <f>IF(#REF!="","",#REF!)</f>
        <v>#REF!</v>
      </c>
      <c r="G48" s="57" t="e">
        <f>#REF!</f>
        <v>#REF!</v>
      </c>
      <c r="H48" s="55" t="e">
        <f>IF(#REF!="","",#REF!)</f>
        <v>#REF!</v>
      </c>
      <c r="I48" s="28"/>
      <c r="J48" s="58" t="str">
        <f>IF($K$13="Não Atende",0,IF(I48="","",IF(H48="",VLOOKUP(I48,Parâmetros!$B$3:$C$6,2,0),VLOOKUP(I48,Parâmetros!$B$3:$C$6,2,0)*VLOOKUP(H48,Parâmetros!$E$3:$G$5,2,0))))</f>
        <v/>
      </c>
      <c r="K48" s="59">
        <f>IF(J48="",0,((G48*J48)*$F$45)*0.9*100)</f>
        <v>0</v>
      </c>
      <c r="L48" s="198"/>
      <c r="M48" s="188"/>
    </row>
    <row r="49" spans="1:16" ht="13.5" customHeight="1" outlineLevel="1" x14ac:dyDescent="0.2">
      <c r="A49" s="122" t="e">
        <f>#REF!</f>
        <v>#REF!</v>
      </c>
      <c r="B49" s="376" t="e">
        <f>#REF!</f>
        <v>#REF!</v>
      </c>
      <c r="C49" s="377"/>
      <c r="D49" s="377"/>
      <c r="E49" s="378"/>
      <c r="F49" s="78" t="e">
        <f>IF(#REF!="","",#REF!)</f>
        <v>#REF!</v>
      </c>
      <c r="G49" s="57" t="e">
        <f>#REF!</f>
        <v>#REF!</v>
      </c>
      <c r="H49" s="55" t="e">
        <f>IF(#REF!="","",#REF!)</f>
        <v>#REF!</v>
      </c>
      <c r="I49" s="28"/>
      <c r="J49" s="58" t="str">
        <f>IF($K$13="Não Atende",0,IF(I49="","",IF(H49="",VLOOKUP(I49,Parâmetros!$B$3:$C$6,2,0),VLOOKUP(I49,Parâmetros!$B$3:$C$6,2,0)*VLOOKUP(H49,Parâmetros!$E$3:$G$5,2,0))))</f>
        <v/>
      </c>
      <c r="K49" s="59">
        <f>IF(J49="",0,((G49*J49)*$F$45)*0.9*100)</f>
        <v>0</v>
      </c>
      <c r="L49" s="198"/>
      <c r="M49" s="188"/>
    </row>
    <row r="50" spans="1:16" ht="13.5" customHeight="1" outlineLevel="1" x14ac:dyDescent="0.2">
      <c r="A50" s="122" t="e">
        <f>#REF!</f>
        <v>#REF!</v>
      </c>
      <c r="B50" s="376" t="e">
        <f>#REF!</f>
        <v>#REF!</v>
      </c>
      <c r="C50" s="377"/>
      <c r="D50" s="377"/>
      <c r="E50" s="378"/>
      <c r="F50" s="78" t="e">
        <f>IF(#REF!="","",#REF!)</f>
        <v>#REF!</v>
      </c>
      <c r="G50" s="57" t="e">
        <f>#REF!</f>
        <v>#REF!</v>
      </c>
      <c r="H50" s="55" t="e">
        <f>IF(#REF!="","",#REF!)</f>
        <v>#REF!</v>
      </c>
      <c r="I50" s="28"/>
      <c r="J50" s="58" t="str">
        <f>IF($K$13="Não Atende",0,IF(I50="","",IF(H50="",VLOOKUP(I50,Parâmetros!$B$3:$C$6,2,0),VLOOKUP(I50,Parâmetros!$B$3:$C$6,2,0)*VLOOKUP(H50,Parâmetros!$E$3:$G$5,2,0))))</f>
        <v/>
      </c>
      <c r="K50" s="59">
        <f>IF(J50="",0,((G50*J50)*$F$45)*0.9*100)</f>
        <v>0</v>
      </c>
      <c r="L50" s="198"/>
      <c r="M50" s="188"/>
    </row>
    <row r="51" spans="1:16" ht="18.75" customHeight="1" x14ac:dyDescent="0.2">
      <c r="A51" s="75" t="e">
        <f>#REF!</f>
        <v>#REF!</v>
      </c>
      <c r="B51" s="181" t="e">
        <f>#REF!</f>
        <v>#REF!</v>
      </c>
      <c r="C51" s="182"/>
      <c r="D51" s="182"/>
      <c r="E51" s="183"/>
      <c r="F51" s="50" t="e">
        <f>IF(#REF!="","",#REF!)</f>
        <v>#REF!</v>
      </c>
      <c r="G51" s="50" t="e">
        <f>IF(#REF!="","",#REF!)</f>
        <v>#REF!</v>
      </c>
      <c r="H51" s="76" t="e">
        <f>IF(#REF!="","",#REF!)</f>
        <v>#REF!</v>
      </c>
      <c r="I51" s="48"/>
      <c r="J51" s="79"/>
      <c r="K51" s="52">
        <f>SUM(K52:K53)</f>
        <v>0</v>
      </c>
      <c r="L51" s="184"/>
      <c r="M51" s="185"/>
    </row>
    <row r="52" spans="1:16" ht="13.5" customHeight="1" outlineLevel="1" x14ac:dyDescent="0.2">
      <c r="A52" s="122" t="e">
        <f>#REF!</f>
        <v>#REF!</v>
      </c>
      <c r="B52" s="376" t="e">
        <f>#REF!</f>
        <v>#REF!</v>
      </c>
      <c r="C52" s="377"/>
      <c r="D52" s="377"/>
      <c r="E52" s="378"/>
      <c r="F52" s="53" t="e">
        <f>IF(#REF!="","",#REF!)</f>
        <v>#REF!</v>
      </c>
      <c r="G52" s="57" t="e">
        <f>#REF!</f>
        <v>#REF!</v>
      </c>
      <c r="H52" s="55" t="e">
        <f>IF(#REF!="","",#REF!)</f>
        <v>#REF!</v>
      </c>
      <c r="I52" s="28"/>
      <c r="J52" s="58" t="str">
        <f>IF($K$13="Não Atende",0,IF(I52="","",IF(H52="",VLOOKUP(I52,Parâmetros!$B$3:$C$6,2,0),VLOOKUP(I52,Parâmetros!$B$3:$C$6,2,0)*VLOOKUP(H52,Parâmetros!$E$3:$G$5,2,0))))</f>
        <v/>
      </c>
      <c r="K52" s="59">
        <f t="shared" ref="K52" si="5">IF(J52="",0,((G52*J52)*$F$51)*0.9*100)</f>
        <v>0</v>
      </c>
      <c r="L52" s="3"/>
      <c r="M52" s="29"/>
    </row>
    <row r="53" spans="1:16" ht="12.75" customHeight="1" outlineLevel="1" x14ac:dyDescent="0.2">
      <c r="D53" s="6"/>
      <c r="E53" s="6"/>
      <c r="H53" s="7"/>
    </row>
    <row r="54" spans="1:16" outlineLevel="1" x14ac:dyDescent="0.2"/>
    <row r="55" spans="1:16" ht="26.25" customHeight="1" outlineLevel="1" x14ac:dyDescent="0.25">
      <c r="A55" s="321" t="s">
        <v>104</v>
      </c>
      <c r="B55" s="321"/>
      <c r="C55" s="321"/>
      <c r="D55" s="321"/>
      <c r="E55" s="321"/>
      <c r="F55" s="321"/>
      <c r="G55" s="321"/>
      <c r="H55" s="321"/>
      <c r="I55" s="321"/>
      <c r="J55" s="321"/>
      <c r="K55" s="321"/>
      <c r="L55" s="321"/>
      <c r="M55" s="321"/>
      <c r="N55" s="321"/>
      <c r="O55" s="104"/>
      <c r="P55" s="104"/>
    </row>
    <row r="56" spans="1:16" outlineLevel="1" x14ac:dyDescent="0.2"/>
    <row r="57" spans="1:16" ht="25.5" outlineLevel="1" x14ac:dyDescent="0.2">
      <c r="A57" s="166" t="s">
        <v>2</v>
      </c>
      <c r="B57" s="348" t="s">
        <v>1</v>
      </c>
      <c r="C57" s="348"/>
      <c r="D57" s="348"/>
      <c r="E57" s="348"/>
      <c r="F57" s="90" t="s">
        <v>13</v>
      </c>
      <c r="G57" s="70" t="s">
        <v>14</v>
      </c>
      <c r="H57" s="71" t="s">
        <v>40</v>
      </c>
      <c r="I57" s="71" t="s">
        <v>7</v>
      </c>
      <c r="J57" s="72" t="s">
        <v>0</v>
      </c>
      <c r="K57" s="73" t="s">
        <v>9</v>
      </c>
      <c r="L57" s="68" t="s">
        <v>57</v>
      </c>
      <c r="M57" s="74" t="s">
        <v>58</v>
      </c>
    </row>
    <row r="58" spans="1:16" ht="18.75" thickBot="1" x14ac:dyDescent="0.25">
      <c r="A58" s="75">
        <v>6</v>
      </c>
      <c r="B58" s="356" t="s">
        <v>140</v>
      </c>
      <c r="C58" s="356"/>
      <c r="D58" s="356"/>
      <c r="E58" s="356"/>
      <c r="F58" s="50" t="e">
        <f>IF(#REF!="","",#REF!)</f>
        <v>#REF!</v>
      </c>
      <c r="G58" s="50" t="e">
        <f>IF(#REF!="","",#REF!)</f>
        <v>#REF!</v>
      </c>
      <c r="H58" s="76"/>
      <c r="I58" s="107" t="s">
        <v>4</v>
      </c>
      <c r="J58" s="108">
        <f>IF($K$13="Não Atende",0,IF(I58="","",IF(H58="",VLOOKUP(I58,Parâmetros!$B$3:$C$6,2,0),VLOOKUP(I58,Parâmetros!$B$3:$C$6,2,0)*VLOOKUP(H58,Parâmetros!$E$3:$G$5,2,0))))</f>
        <v>2</v>
      </c>
      <c r="K58" s="52">
        <f>IF(AND(E60="Sim",OR($K$13="",$K$13="Atende")),IF(#REF!="",0,#REF!*VLOOKUP(#REF!,Parâmetros!$U$3:$V$12,2,0)),0)</f>
        <v>0</v>
      </c>
      <c r="L58" s="123"/>
      <c r="M58" s="124"/>
    </row>
    <row r="59" spans="1:16" outlineLevel="1" x14ac:dyDescent="0.2"/>
    <row r="60" spans="1:16" outlineLevel="1" x14ac:dyDescent="0.2">
      <c r="A60" s="5"/>
      <c r="B60" s="349" t="s">
        <v>102</v>
      </c>
      <c r="C60" s="349"/>
      <c r="D60" s="350"/>
      <c r="E60" s="129"/>
      <c r="F60"/>
      <c r="G60" s="346"/>
      <c r="H60" s="346"/>
      <c r="I60" s="346"/>
      <c r="J60" s="346"/>
      <c r="L60"/>
    </row>
    <row r="61" spans="1:16" ht="27" customHeight="1" outlineLevel="1" x14ac:dyDescent="0.2">
      <c r="A61" s="5"/>
      <c r="B61" s="161"/>
      <c r="C61" s="161"/>
      <c r="D61" s="102"/>
      <c r="E61" s="109"/>
      <c r="F61" s="80"/>
      <c r="G61" s="167"/>
      <c r="H61" s="167"/>
      <c r="I61" s="167"/>
      <c r="J61" s="167"/>
      <c r="K61" s="26"/>
      <c r="L61"/>
    </row>
    <row r="62" spans="1:16" outlineLevel="1" x14ac:dyDescent="0.2">
      <c r="A62" s="5"/>
      <c r="B62" s="349" t="s">
        <v>129</v>
      </c>
      <c r="C62" s="349"/>
      <c r="D62" s="349"/>
      <c r="E62" s="335"/>
      <c r="F62" s="351"/>
      <c r="G62" s="351"/>
      <c r="H62" s="351"/>
      <c r="I62" s="351"/>
      <c r="J62" s="352"/>
      <c r="L62"/>
    </row>
    <row r="63" spans="1:16" ht="12.75" customHeight="1" outlineLevel="1" x14ac:dyDescent="0.2">
      <c r="A63" s="5"/>
      <c r="B63" s="103"/>
      <c r="C63" s="84"/>
      <c r="D63" s="85"/>
      <c r="E63" s="353"/>
      <c r="F63" s="354"/>
      <c r="G63" s="354"/>
      <c r="H63" s="354"/>
      <c r="I63" s="354"/>
      <c r="J63" s="355"/>
      <c r="L63"/>
    </row>
    <row r="64" spans="1:16" outlineLevel="1" x14ac:dyDescent="0.2">
      <c r="A64" s="5"/>
      <c r="B64" s="5"/>
      <c r="C64" s="84"/>
      <c r="D64" s="85"/>
      <c r="E64" s="105"/>
      <c r="F64" s="105"/>
      <c r="G64" s="105"/>
      <c r="H64" s="105"/>
      <c r="I64" s="105"/>
      <c r="J64" s="105"/>
      <c r="L64"/>
    </row>
    <row r="65" spans="1:13" ht="25.5" outlineLevel="1" x14ac:dyDescent="0.2">
      <c r="A65" s="166" t="s">
        <v>2</v>
      </c>
      <c r="B65" s="348" t="s">
        <v>1</v>
      </c>
      <c r="C65" s="348"/>
      <c r="D65" s="348"/>
      <c r="E65" s="348"/>
      <c r="F65" s="90" t="s">
        <v>13</v>
      </c>
      <c r="G65" s="70" t="s">
        <v>14</v>
      </c>
      <c r="H65" s="71" t="s">
        <v>40</v>
      </c>
      <c r="I65" s="71" t="s">
        <v>7</v>
      </c>
      <c r="J65" s="72" t="s">
        <v>0</v>
      </c>
      <c r="K65" s="73" t="s">
        <v>9</v>
      </c>
      <c r="L65" s="68" t="s">
        <v>57</v>
      </c>
      <c r="M65" s="74" t="s">
        <v>58</v>
      </c>
    </row>
    <row r="66" spans="1:13" ht="18.75" thickBot="1" x14ac:dyDescent="0.25">
      <c r="A66" s="75">
        <v>7</v>
      </c>
      <c r="B66" s="356" t="s">
        <v>136</v>
      </c>
      <c r="C66" s="356"/>
      <c r="D66" s="356"/>
      <c r="E66" s="356"/>
      <c r="F66" s="50" t="e">
        <f>IF(#REF!="","",#REF!)</f>
        <v>#REF!</v>
      </c>
      <c r="G66" s="50" t="e">
        <f>IF(#REF!="","",#REF!)</f>
        <v>#REF!</v>
      </c>
      <c r="H66" s="76"/>
      <c r="I66" s="107" t="s">
        <v>4</v>
      </c>
      <c r="J66" s="108">
        <f>IF($K$13="Não Atende",0,IF(I66="","",IF(H66="",VLOOKUP(I66,Parâmetros!$B$3:$C$6,2,0),VLOOKUP(I66,Parâmetros!$B$3:$C$6,2,0)*VLOOKUP(H66,Parâmetros!$E$3:$G$5,2,0))))</f>
        <v>2</v>
      </c>
      <c r="K66" s="52">
        <f>IF(AND(E68="Sim",OR($K$13="",$K$13="Atende")),IF(#REF!="",0,#REF!*VLOOKUP(#REF!,Parâmetros!$U$3:$V$12,2,0)),0)</f>
        <v>0</v>
      </c>
      <c r="L66" s="123"/>
      <c r="M66" s="124"/>
    </row>
    <row r="67" spans="1:13" ht="27" customHeight="1" outlineLevel="1" x14ac:dyDescent="0.2">
      <c r="A67" s="5"/>
      <c r="B67" s="5"/>
      <c r="C67" s="84"/>
      <c r="D67" s="85"/>
      <c r="E67" s="105"/>
      <c r="F67" s="105"/>
      <c r="G67" s="105"/>
      <c r="H67" s="105"/>
      <c r="I67" s="105"/>
      <c r="J67" s="105"/>
      <c r="L67"/>
    </row>
    <row r="68" spans="1:13" ht="32.25" customHeight="1" outlineLevel="1" x14ac:dyDescent="0.2">
      <c r="A68" s="346" t="s">
        <v>67</v>
      </c>
      <c r="B68" s="346"/>
      <c r="C68" s="346"/>
      <c r="D68" s="346"/>
      <c r="E68" s="128"/>
      <c r="F68"/>
      <c r="G68"/>
      <c r="H68" s="5"/>
      <c r="I68" s="5"/>
      <c r="K68"/>
      <c r="L68"/>
    </row>
    <row r="69" spans="1:13" outlineLevel="1" x14ac:dyDescent="0.2">
      <c r="A69" s="5"/>
      <c r="B69" s="5"/>
      <c r="F69"/>
      <c r="G69"/>
      <c r="H69" s="5"/>
      <c r="I69" s="5"/>
      <c r="K69"/>
      <c r="L69"/>
    </row>
    <row r="70" spans="1:13" outlineLevel="1" x14ac:dyDescent="0.2">
      <c r="A70" s="5"/>
      <c r="B70" s="346" t="s">
        <v>68</v>
      </c>
      <c r="C70" s="346"/>
      <c r="D70" s="347"/>
      <c r="E70" s="129"/>
      <c r="F70" s="80"/>
      <c r="G70" s="103"/>
      <c r="H70" s="103"/>
      <c r="I70" s="346" t="s">
        <v>69</v>
      </c>
      <c r="J70" s="346"/>
      <c r="K70" s="335"/>
      <c r="L70" s="336"/>
      <c r="M70" s="337"/>
    </row>
    <row r="71" spans="1:13" outlineLevel="1" x14ac:dyDescent="0.2">
      <c r="A71" s="5"/>
      <c r="B71" s="110"/>
      <c r="C71" s="111"/>
      <c r="D71" s="88"/>
      <c r="E71" s="130"/>
      <c r="F71" s="80"/>
      <c r="G71" s="80"/>
      <c r="H71" s="103"/>
      <c r="I71" s="103"/>
      <c r="J71" s="80"/>
      <c r="K71" s="338"/>
      <c r="L71" s="339"/>
      <c r="M71" s="340"/>
    </row>
    <row r="72" spans="1:13" outlineLevel="1" x14ac:dyDescent="0.2">
      <c r="A72" s="5"/>
      <c r="B72" s="110"/>
      <c r="C72" s="111"/>
      <c r="D72" s="88"/>
      <c r="E72" s="130"/>
      <c r="F72" s="80"/>
      <c r="G72" s="80"/>
      <c r="H72" s="103"/>
      <c r="I72" s="103"/>
      <c r="J72" s="80"/>
      <c r="K72" s="341"/>
      <c r="L72" s="342"/>
      <c r="M72" s="343"/>
    </row>
    <row r="73" spans="1:13" outlineLevel="1" x14ac:dyDescent="0.2">
      <c r="A73" s="5"/>
      <c r="B73" s="110"/>
      <c r="C73" s="111"/>
      <c r="D73" s="88"/>
      <c r="E73" s="130"/>
      <c r="F73" s="80"/>
      <c r="G73" s="80"/>
      <c r="H73" s="103"/>
      <c r="I73" s="103"/>
      <c r="J73" s="80"/>
      <c r="K73"/>
      <c r="L73"/>
    </row>
    <row r="74" spans="1:13" ht="29.25" customHeight="1" outlineLevel="1" x14ac:dyDescent="0.2">
      <c r="A74" s="5"/>
      <c r="B74" s="346" t="s">
        <v>70</v>
      </c>
      <c r="C74" s="346"/>
      <c r="D74" s="347"/>
      <c r="E74" s="129"/>
      <c r="F74" s="80"/>
      <c r="G74" s="320" t="s">
        <v>87</v>
      </c>
      <c r="H74" s="320"/>
      <c r="I74" s="320"/>
      <c r="J74" s="320"/>
      <c r="K74" s="128"/>
      <c r="L74"/>
    </row>
    <row r="75" spans="1:13" outlineLevel="1" x14ac:dyDescent="0.2">
      <c r="A75" s="5"/>
      <c r="B75" s="110"/>
      <c r="C75" s="111"/>
      <c r="D75" s="88"/>
      <c r="E75" s="130"/>
      <c r="F75" s="80"/>
      <c r="G75" s="80"/>
      <c r="H75" s="103"/>
      <c r="I75" s="103"/>
      <c r="J75" s="80"/>
      <c r="K75"/>
      <c r="L75"/>
    </row>
    <row r="76" spans="1:13" ht="12.75" customHeight="1" outlineLevel="1" x14ac:dyDescent="0.2">
      <c r="A76" s="5"/>
      <c r="B76" s="320" t="s">
        <v>71</v>
      </c>
      <c r="C76" s="320"/>
      <c r="D76" s="385"/>
      <c r="E76" s="129"/>
      <c r="F76" s="80"/>
      <c r="G76" s="320"/>
      <c r="H76" s="320"/>
      <c r="I76" s="320"/>
      <c r="J76" s="320"/>
      <c r="L76"/>
    </row>
    <row r="77" spans="1:13" ht="12.75" customHeight="1" outlineLevel="1" x14ac:dyDescent="0.2">
      <c r="A77" s="5"/>
      <c r="B77" s="164"/>
      <c r="C77" s="164"/>
      <c r="D77" s="164"/>
      <c r="E77" s="109"/>
      <c r="F77" s="80"/>
      <c r="G77" s="164"/>
      <c r="H77" s="164"/>
      <c r="I77" s="164"/>
      <c r="J77" s="164"/>
      <c r="K77" s="26"/>
      <c r="L77"/>
    </row>
    <row r="78" spans="1:13" ht="25.5" outlineLevel="1" x14ac:dyDescent="0.2">
      <c r="A78" s="166" t="s">
        <v>2</v>
      </c>
      <c r="B78" s="348" t="s">
        <v>1</v>
      </c>
      <c r="C78" s="348"/>
      <c r="D78" s="348"/>
      <c r="E78" s="348"/>
      <c r="F78" s="90" t="s">
        <v>13</v>
      </c>
      <c r="G78" s="70" t="s">
        <v>14</v>
      </c>
      <c r="H78" s="71" t="s">
        <v>40</v>
      </c>
      <c r="I78" s="71" t="s">
        <v>7</v>
      </c>
      <c r="J78" s="72" t="s">
        <v>0</v>
      </c>
      <c r="K78" s="73" t="s">
        <v>9</v>
      </c>
      <c r="L78" s="68" t="s">
        <v>57</v>
      </c>
      <c r="M78" s="74" t="s">
        <v>58</v>
      </c>
    </row>
    <row r="79" spans="1:13" ht="18.75" thickBot="1" x14ac:dyDescent="0.25">
      <c r="A79" s="75">
        <v>8</v>
      </c>
      <c r="B79" s="356" t="s">
        <v>139</v>
      </c>
      <c r="C79" s="356"/>
      <c r="D79" s="356"/>
      <c r="E79" s="356"/>
      <c r="F79" s="50" t="e">
        <f>IF(#REF!="","",#REF!)</f>
        <v>#REF!</v>
      </c>
      <c r="G79" s="50" t="e">
        <f>IF(#REF!="","",#REF!)</f>
        <v>#REF!</v>
      </c>
      <c r="H79" s="76"/>
      <c r="I79" s="107" t="s">
        <v>4</v>
      </c>
      <c r="J79" s="108">
        <f>IF($K$13="Não Atende",0,IF(I79="","",IF(H79="",VLOOKUP(I79,Parâmetros!$B$3:$C$6,2,0),VLOOKUP(I79,Parâmetros!$B$3:$C$6,2,0)*VLOOKUP(H79,Parâmetros!$E$3:$G$5,2,0))))</f>
        <v>2</v>
      </c>
      <c r="K79" s="52">
        <f>IF(AND(OR(E81="Sim",E100="Sim"),OR($K$13="",$K$13="Atende")),IF(#REF!="",0,#REF!*VLOOKUP(#REF!,Parâmetros!$U$3:$V$12,2,0)),0)</f>
        <v>0</v>
      </c>
      <c r="L79" s="123"/>
      <c r="M79" s="124"/>
    </row>
    <row r="80" spans="1:13" outlineLevel="1" x14ac:dyDescent="0.2">
      <c r="A80" s="81"/>
      <c r="E80" s="5"/>
      <c r="G80"/>
      <c r="J80" s="5"/>
    </row>
    <row r="81" spans="1:11" ht="23.25" customHeight="1" outlineLevel="1" x14ac:dyDescent="0.2">
      <c r="A81" s="320" t="s">
        <v>83</v>
      </c>
      <c r="B81" s="320"/>
      <c r="C81" s="320"/>
      <c r="D81" s="320"/>
      <c r="E81" s="128"/>
      <c r="G81" s="320" t="s">
        <v>222</v>
      </c>
      <c r="H81" s="320"/>
      <c r="I81" s="320"/>
      <c r="J81" s="320"/>
      <c r="K81" s="280"/>
    </row>
    <row r="82" spans="1:11" ht="12.75" customHeight="1" outlineLevel="1" x14ac:dyDescent="0.2">
      <c r="A82" s="81"/>
      <c r="E82" s="5"/>
      <c r="G82"/>
      <c r="J82" s="5"/>
    </row>
    <row r="83" spans="1:11" ht="12.75" customHeight="1" outlineLevel="1" x14ac:dyDescent="0.2">
      <c r="A83" s="99"/>
      <c r="B83" s="112" t="s">
        <v>84</v>
      </c>
      <c r="C83" s="99"/>
      <c r="D83" s="99"/>
      <c r="E83" s="99"/>
      <c r="G83"/>
      <c r="J83" s="5"/>
    </row>
    <row r="84" spans="1:11" ht="12.75" customHeight="1" outlineLevel="1" x14ac:dyDescent="0.2">
      <c r="A84" s="87"/>
      <c r="B84" s="87"/>
      <c r="C84" s="87"/>
      <c r="D84" s="87"/>
      <c r="E84" s="87"/>
      <c r="G84"/>
      <c r="J84" s="5"/>
    </row>
    <row r="85" spans="1:11" ht="12.75" customHeight="1" outlineLevel="1" x14ac:dyDescent="0.2">
      <c r="A85" s="5"/>
      <c r="B85" s="81"/>
      <c r="C85" s="81"/>
      <c r="D85" s="97"/>
      <c r="E85" s="97"/>
      <c r="F85" s="86" t="s">
        <v>138</v>
      </c>
      <c r="G85" s="97"/>
      <c r="H85" s="97"/>
      <c r="I85" s="97"/>
      <c r="J85" s="5"/>
    </row>
    <row r="86" spans="1:11" ht="25.5" outlineLevel="1" x14ac:dyDescent="0.2">
      <c r="A86" s="5"/>
      <c r="B86" s="387" t="s">
        <v>72</v>
      </c>
      <c r="C86" s="387"/>
      <c r="D86" s="125" t="s">
        <v>100</v>
      </c>
      <c r="E86" s="83" t="s">
        <v>219</v>
      </c>
      <c r="F86" s="83" t="s">
        <v>220</v>
      </c>
      <c r="G86" s="83" t="s">
        <v>221</v>
      </c>
      <c r="H86" s="83" t="s">
        <v>101</v>
      </c>
      <c r="I86" s="227" t="s">
        <v>6</v>
      </c>
    </row>
    <row r="87" spans="1:11" ht="12.75" customHeight="1" outlineLevel="1" x14ac:dyDescent="0.2">
      <c r="A87" s="5"/>
      <c r="B87" s="357" t="s">
        <v>73</v>
      </c>
      <c r="C87" s="357"/>
      <c r="D87" s="126"/>
      <c r="E87" s="113"/>
      <c r="F87" s="113"/>
      <c r="G87" s="82"/>
      <c r="H87" s="82"/>
      <c r="I87" s="120" t="str">
        <f t="shared" ref="I87:I96" si="6">IF(SUM(D87:H87)=0,"",SUM(D87:H87))</f>
        <v/>
      </c>
    </row>
    <row r="88" spans="1:11" ht="12.75" customHeight="1" outlineLevel="1" x14ac:dyDescent="0.2">
      <c r="A88" s="5"/>
      <c r="B88" s="357" t="s">
        <v>74</v>
      </c>
      <c r="C88" s="357"/>
      <c r="D88" s="126"/>
      <c r="E88" s="113"/>
      <c r="F88" s="113"/>
      <c r="G88" s="82"/>
      <c r="H88" s="82"/>
      <c r="I88" s="120" t="str">
        <f t="shared" si="6"/>
        <v/>
      </c>
    </row>
    <row r="89" spans="1:11" ht="12.75" customHeight="1" outlineLevel="1" x14ac:dyDescent="0.2">
      <c r="A89" s="5"/>
      <c r="B89" s="357" t="s">
        <v>75</v>
      </c>
      <c r="C89" s="357"/>
      <c r="D89" s="126"/>
      <c r="E89" s="113"/>
      <c r="F89" s="113"/>
      <c r="G89" s="82"/>
      <c r="H89" s="82"/>
      <c r="I89" s="120" t="str">
        <f t="shared" si="6"/>
        <v/>
      </c>
    </row>
    <row r="90" spans="1:11" outlineLevel="1" x14ac:dyDescent="0.2">
      <c r="A90" s="5"/>
      <c r="B90" s="357" t="s">
        <v>76</v>
      </c>
      <c r="C90" s="357"/>
      <c r="D90" s="126"/>
      <c r="E90" s="113"/>
      <c r="F90" s="113"/>
      <c r="G90" s="82"/>
      <c r="H90" s="82"/>
      <c r="I90" s="120" t="str">
        <f t="shared" si="6"/>
        <v/>
      </c>
    </row>
    <row r="91" spans="1:11" outlineLevel="1" x14ac:dyDescent="0.2">
      <c r="A91" s="5"/>
      <c r="B91" s="357" t="s">
        <v>77</v>
      </c>
      <c r="C91" s="357"/>
      <c r="D91" s="126"/>
      <c r="E91" s="113"/>
      <c r="F91" s="113"/>
      <c r="G91" s="82"/>
      <c r="H91" s="82"/>
      <c r="I91" s="120" t="str">
        <f t="shared" si="6"/>
        <v/>
      </c>
    </row>
    <row r="92" spans="1:11" outlineLevel="1" x14ac:dyDescent="0.2">
      <c r="A92" s="5"/>
      <c r="B92" s="357" t="s">
        <v>78</v>
      </c>
      <c r="C92" s="357"/>
      <c r="D92" s="126"/>
      <c r="E92" s="113"/>
      <c r="F92" s="113"/>
      <c r="G92" s="82"/>
      <c r="H92" s="82"/>
      <c r="I92" s="120" t="str">
        <f t="shared" si="6"/>
        <v/>
      </c>
    </row>
    <row r="93" spans="1:11" outlineLevel="1" x14ac:dyDescent="0.2">
      <c r="A93" s="5"/>
      <c r="B93" s="357" t="s">
        <v>79</v>
      </c>
      <c r="C93" s="357"/>
      <c r="D93" s="126"/>
      <c r="E93" s="113"/>
      <c r="F93" s="113"/>
      <c r="G93" s="82"/>
      <c r="H93" s="82"/>
      <c r="I93" s="120" t="str">
        <f t="shared" si="6"/>
        <v/>
      </c>
    </row>
    <row r="94" spans="1:11" outlineLevel="1" x14ac:dyDescent="0.2">
      <c r="A94" s="5"/>
      <c r="B94" s="357" t="s">
        <v>80</v>
      </c>
      <c r="C94" s="357"/>
      <c r="D94" s="126"/>
      <c r="E94" s="113"/>
      <c r="F94" s="113"/>
      <c r="G94" s="82"/>
      <c r="H94" s="82"/>
      <c r="I94" s="120" t="str">
        <f t="shared" si="6"/>
        <v/>
      </c>
    </row>
    <row r="95" spans="1:11" ht="12.75" customHeight="1" outlineLevel="1" x14ac:dyDescent="0.2">
      <c r="A95" s="5"/>
      <c r="B95" s="357" t="s">
        <v>81</v>
      </c>
      <c r="C95" s="357"/>
      <c r="D95" s="126"/>
      <c r="E95" s="113"/>
      <c r="F95" s="113"/>
      <c r="G95" s="82"/>
      <c r="H95" s="82"/>
      <c r="I95" s="120" t="str">
        <f t="shared" si="6"/>
        <v/>
      </c>
    </row>
    <row r="96" spans="1:11" outlineLevel="1" x14ac:dyDescent="0.2">
      <c r="A96" s="5"/>
      <c r="B96" s="357" t="s">
        <v>82</v>
      </c>
      <c r="C96" s="357"/>
      <c r="D96" s="126"/>
      <c r="E96" s="113"/>
      <c r="F96" s="113"/>
      <c r="G96" s="82"/>
      <c r="H96" s="82"/>
      <c r="I96" s="120" t="str">
        <f t="shared" si="6"/>
        <v/>
      </c>
    </row>
    <row r="97" spans="1:12" outlineLevel="1" x14ac:dyDescent="0.2">
      <c r="A97" s="5"/>
      <c r="B97" s="386" t="s">
        <v>6</v>
      </c>
      <c r="C97" s="386"/>
      <c r="D97" s="127" t="str">
        <f>IF(SUM(D87:D96)=0,"",SUM(D87:D96))</f>
        <v/>
      </c>
      <c r="E97" s="120" t="str">
        <f t="shared" ref="E97:I97" si="7">IF(SUM(E87:E96)=0,"",SUM(E87:E96))</f>
        <v/>
      </c>
      <c r="F97" s="120" t="str">
        <f t="shared" si="7"/>
        <v/>
      </c>
      <c r="G97" s="120" t="str">
        <f t="shared" si="7"/>
        <v/>
      </c>
      <c r="H97" s="120" t="str">
        <f t="shared" si="7"/>
        <v/>
      </c>
      <c r="I97" s="120" t="str">
        <f t="shared" si="7"/>
        <v/>
      </c>
      <c r="J97" s="5"/>
    </row>
    <row r="98" spans="1:12" outlineLevel="1" x14ac:dyDescent="0.2">
      <c r="A98" s="81"/>
      <c r="E98" s="5"/>
      <c r="G98"/>
      <c r="J98" s="5"/>
    </row>
    <row r="99" spans="1:12" outlineLevel="1" x14ac:dyDescent="0.2">
      <c r="H99" s="5"/>
      <c r="I99" s="5"/>
      <c r="K99"/>
      <c r="L99"/>
    </row>
    <row r="100" spans="1:12" outlineLevel="1" x14ac:dyDescent="0.2">
      <c r="A100" s="346" t="s">
        <v>85</v>
      </c>
      <c r="B100" s="346"/>
      <c r="C100" s="346"/>
      <c r="D100" s="347"/>
      <c r="E100" s="128"/>
    </row>
    <row r="101" spans="1:12" ht="12.75" customHeight="1" outlineLevel="1" x14ac:dyDescent="0.2">
      <c r="B101" s="81"/>
    </row>
    <row r="102" spans="1:12" ht="12.75" customHeight="1" outlineLevel="1" x14ac:dyDescent="0.2">
      <c r="A102" s="5"/>
      <c r="B102" s="112" t="s">
        <v>86</v>
      </c>
      <c r="C102" s="98"/>
      <c r="D102" s="98"/>
      <c r="E102" s="98"/>
      <c r="F102" s="98"/>
      <c r="H102" s="5"/>
      <c r="K102"/>
    </row>
    <row r="103" spans="1:12" ht="12.75" customHeight="1" outlineLevel="1" x14ac:dyDescent="0.2">
      <c r="B103" s="81"/>
    </row>
    <row r="104" spans="1:12" ht="12.75" customHeight="1" outlineLevel="1" x14ac:dyDescent="0.2">
      <c r="A104" s="5"/>
      <c r="C104" s="81"/>
      <c r="D104" s="97"/>
      <c r="E104" s="97"/>
      <c r="F104" s="86" t="s">
        <v>138</v>
      </c>
      <c r="G104" s="97"/>
      <c r="H104" s="97"/>
      <c r="I104" s="97"/>
      <c r="J104" s="5"/>
    </row>
    <row r="105" spans="1:12" ht="25.5" outlineLevel="1" x14ac:dyDescent="0.2">
      <c r="A105" s="5"/>
      <c r="B105" s="387" t="s">
        <v>72</v>
      </c>
      <c r="C105" s="387"/>
      <c r="D105" s="83" t="s">
        <v>100</v>
      </c>
      <c r="E105" s="83" t="s">
        <v>219</v>
      </c>
      <c r="F105" s="83" t="s">
        <v>220</v>
      </c>
      <c r="G105" s="83" t="s">
        <v>221</v>
      </c>
      <c r="H105" s="83" t="s">
        <v>101</v>
      </c>
      <c r="I105" s="227" t="s">
        <v>6</v>
      </c>
    </row>
    <row r="106" spans="1:12" ht="12.75" customHeight="1" outlineLevel="1" x14ac:dyDescent="0.2">
      <c r="A106" s="5"/>
      <c r="B106" s="357" t="s">
        <v>73</v>
      </c>
      <c r="C106" s="357"/>
      <c r="D106" s="113"/>
      <c r="E106" s="113"/>
      <c r="F106" s="113"/>
      <c r="G106" s="82"/>
      <c r="H106" s="82"/>
      <c r="I106" s="120" t="str">
        <f t="shared" ref="I106:I115" si="8">IF(SUM(D106:H106)=0,"",SUM(D106:H106))</f>
        <v/>
      </c>
    </row>
    <row r="107" spans="1:12" ht="12.75" customHeight="1" outlineLevel="1" x14ac:dyDescent="0.2">
      <c r="A107" s="5"/>
      <c r="B107" s="357" t="s">
        <v>74</v>
      </c>
      <c r="C107" s="357"/>
      <c r="D107" s="113"/>
      <c r="E107" s="113"/>
      <c r="F107" s="113"/>
      <c r="G107" s="82"/>
      <c r="H107" s="82"/>
      <c r="I107" s="120" t="str">
        <f t="shared" si="8"/>
        <v/>
      </c>
    </row>
    <row r="108" spans="1:12" ht="12.75" customHeight="1" outlineLevel="1" x14ac:dyDescent="0.2">
      <c r="A108" s="5"/>
      <c r="B108" s="357" t="s">
        <v>75</v>
      </c>
      <c r="C108" s="357"/>
      <c r="D108" s="113"/>
      <c r="E108" s="113"/>
      <c r="F108" s="113"/>
      <c r="G108" s="82"/>
      <c r="H108" s="82"/>
      <c r="I108" s="120" t="str">
        <f t="shared" si="8"/>
        <v/>
      </c>
    </row>
    <row r="109" spans="1:12" outlineLevel="1" x14ac:dyDescent="0.2">
      <c r="A109" s="5"/>
      <c r="B109" s="357" t="s">
        <v>76</v>
      </c>
      <c r="C109" s="357"/>
      <c r="D109" s="113"/>
      <c r="E109" s="113"/>
      <c r="F109" s="113"/>
      <c r="G109" s="82"/>
      <c r="H109" s="82"/>
      <c r="I109" s="120" t="str">
        <f t="shared" si="8"/>
        <v/>
      </c>
    </row>
    <row r="110" spans="1:12" outlineLevel="1" x14ac:dyDescent="0.2">
      <c r="A110" s="5"/>
      <c r="B110" s="357" t="s">
        <v>77</v>
      </c>
      <c r="C110" s="357"/>
      <c r="D110" s="113"/>
      <c r="E110" s="113"/>
      <c r="F110" s="113"/>
      <c r="G110" s="82"/>
      <c r="H110" s="82"/>
      <c r="I110" s="120" t="str">
        <f t="shared" si="8"/>
        <v/>
      </c>
    </row>
    <row r="111" spans="1:12" outlineLevel="1" x14ac:dyDescent="0.2">
      <c r="A111" s="5"/>
      <c r="B111" s="357" t="s">
        <v>78</v>
      </c>
      <c r="C111" s="357"/>
      <c r="D111" s="113"/>
      <c r="E111" s="113"/>
      <c r="F111" s="113"/>
      <c r="G111" s="82"/>
      <c r="H111" s="82"/>
      <c r="I111" s="120" t="str">
        <f t="shared" si="8"/>
        <v/>
      </c>
    </row>
    <row r="112" spans="1:12" outlineLevel="1" x14ac:dyDescent="0.2">
      <c r="A112" s="5"/>
      <c r="B112" s="357" t="s">
        <v>79</v>
      </c>
      <c r="C112" s="357"/>
      <c r="D112" s="113"/>
      <c r="E112" s="113"/>
      <c r="F112" s="113"/>
      <c r="G112" s="82"/>
      <c r="H112" s="82"/>
      <c r="I112" s="120" t="str">
        <f t="shared" si="8"/>
        <v/>
      </c>
    </row>
    <row r="113" spans="1:13" outlineLevel="1" x14ac:dyDescent="0.2">
      <c r="A113" s="5"/>
      <c r="B113" s="357" t="s">
        <v>80</v>
      </c>
      <c r="C113" s="357"/>
      <c r="D113" s="113"/>
      <c r="E113" s="113"/>
      <c r="F113" s="113"/>
      <c r="G113" s="82"/>
      <c r="H113" s="82"/>
      <c r="I113" s="120" t="str">
        <f t="shared" si="8"/>
        <v/>
      </c>
    </row>
    <row r="114" spans="1:13" outlineLevel="1" x14ac:dyDescent="0.2">
      <c r="A114" s="5"/>
      <c r="B114" s="357" t="s">
        <v>81</v>
      </c>
      <c r="C114" s="357"/>
      <c r="D114" s="113"/>
      <c r="E114" s="113"/>
      <c r="F114" s="113"/>
      <c r="G114" s="82"/>
      <c r="H114" s="82"/>
      <c r="I114" s="120" t="str">
        <f t="shared" si="8"/>
        <v/>
      </c>
    </row>
    <row r="115" spans="1:13" ht="12.75" customHeight="1" outlineLevel="1" x14ac:dyDescent="0.2">
      <c r="A115" s="5"/>
      <c r="B115" s="357" t="s">
        <v>82</v>
      </c>
      <c r="C115" s="357"/>
      <c r="D115" s="113"/>
      <c r="E115" s="113"/>
      <c r="F115" s="113"/>
      <c r="G115" s="82"/>
      <c r="H115" s="82"/>
      <c r="I115" s="120" t="str">
        <f t="shared" si="8"/>
        <v/>
      </c>
    </row>
    <row r="116" spans="1:13" outlineLevel="1" x14ac:dyDescent="0.2">
      <c r="A116" s="5"/>
      <c r="B116" s="386" t="s">
        <v>6</v>
      </c>
      <c r="C116" s="386"/>
      <c r="D116" s="120" t="str">
        <f>IF(SUM(D106:D115)=0,"",SUM(D106:D115))</f>
        <v/>
      </c>
      <c r="E116" s="120" t="str">
        <f t="shared" ref="E116:I116" si="9">IF(SUM(E106:E115)=0,"",SUM(E106:E115))</f>
        <v/>
      </c>
      <c r="F116" s="120" t="str">
        <f t="shared" si="9"/>
        <v/>
      </c>
      <c r="G116" s="120" t="str">
        <f t="shared" si="9"/>
        <v/>
      </c>
      <c r="H116" s="120" t="str">
        <f t="shared" si="9"/>
        <v/>
      </c>
      <c r="I116" s="120" t="str">
        <f t="shared" si="9"/>
        <v/>
      </c>
      <c r="J116" s="5"/>
    </row>
    <row r="117" spans="1:13" outlineLevel="1" x14ac:dyDescent="0.2">
      <c r="A117" s="81"/>
      <c r="E117" s="5"/>
      <c r="G117"/>
      <c r="J117" s="5"/>
    </row>
    <row r="118" spans="1:13" outlineLevel="1" x14ac:dyDescent="0.2">
      <c r="B118" s="81"/>
    </row>
    <row r="119" spans="1:13" ht="25.5" outlineLevel="1" x14ac:dyDescent="0.2">
      <c r="A119" s="166" t="s">
        <v>2</v>
      </c>
      <c r="B119" s="348" t="s">
        <v>1</v>
      </c>
      <c r="C119" s="348"/>
      <c r="D119" s="348"/>
      <c r="E119" s="348"/>
      <c r="F119" s="90" t="s">
        <v>13</v>
      </c>
      <c r="G119" s="70" t="s">
        <v>14</v>
      </c>
      <c r="H119" s="71" t="s">
        <v>40</v>
      </c>
      <c r="I119" s="71" t="s">
        <v>7</v>
      </c>
      <c r="J119" s="72" t="s">
        <v>0</v>
      </c>
      <c r="K119" s="73" t="s">
        <v>9</v>
      </c>
      <c r="L119" s="68" t="s">
        <v>57</v>
      </c>
      <c r="M119" s="74" t="s">
        <v>58</v>
      </c>
    </row>
    <row r="120" spans="1:13" ht="18.75" thickBot="1" x14ac:dyDescent="0.25">
      <c r="A120" s="75">
        <v>9</v>
      </c>
      <c r="B120" s="356" t="s">
        <v>142</v>
      </c>
      <c r="C120" s="356"/>
      <c r="D120" s="356"/>
      <c r="E120" s="356"/>
      <c r="F120" s="50" t="e">
        <f>IF(#REF!="","",#REF!)</f>
        <v>#REF!</v>
      </c>
      <c r="G120" s="50" t="e">
        <f>IF(#REF!="","",#REF!)</f>
        <v>#REF!</v>
      </c>
      <c r="H120" s="76"/>
      <c r="I120" s="107" t="s">
        <v>4</v>
      </c>
      <c r="J120" s="108">
        <f>IF($K$13="Não Atende",0,IF(I120="","",IF(H120="",VLOOKUP(I120,Parâmetros!$B$3:$C$6,2,0),VLOOKUP(I120,Parâmetros!$B$3:$C$6,2,0)*VLOOKUP(H120,Parâmetros!$E$3:$G$5,2,0))))</f>
        <v>2</v>
      </c>
      <c r="K120" s="52">
        <f>IF(AND(F122="Sim",OR($K$13="",$K$13="Atende")),IF(#REF!="",0,#REF!*VLOOKUP(#REF!,Parâmetros!$U$3:$V$12,2,0)),0)</f>
        <v>0</v>
      </c>
      <c r="L120" s="123"/>
      <c r="M120" s="124"/>
    </row>
    <row r="121" spans="1:13" outlineLevel="1" x14ac:dyDescent="0.2">
      <c r="C121" s="4"/>
    </row>
    <row r="122" spans="1:13" outlineLevel="1" x14ac:dyDescent="0.2">
      <c r="B122" s="320" t="s">
        <v>147</v>
      </c>
      <c r="C122" s="320"/>
      <c r="D122" s="320"/>
      <c r="E122" s="320"/>
      <c r="F122" s="128"/>
    </row>
    <row r="123" spans="1:13" outlineLevel="1" x14ac:dyDescent="0.2">
      <c r="C123" s="4"/>
    </row>
    <row r="124" spans="1:13" outlineLevel="1" x14ac:dyDescent="0.2">
      <c r="A124" s="395" t="s">
        <v>88</v>
      </c>
      <c r="B124" s="395"/>
      <c r="C124" s="395"/>
      <c r="D124" s="395"/>
      <c r="E124" s="395"/>
      <c r="F124" s="397"/>
      <c r="G124" s="398"/>
      <c r="H124" s="398"/>
      <c r="I124" s="398"/>
      <c r="J124" s="399"/>
    </row>
    <row r="125" spans="1:13" ht="12.75" customHeight="1" outlineLevel="1" x14ac:dyDescent="0.2">
      <c r="F125" s="400"/>
      <c r="G125" s="401"/>
      <c r="H125" s="401"/>
      <c r="I125" s="401"/>
      <c r="J125" s="402"/>
    </row>
    <row r="126" spans="1:13" outlineLevel="1" x14ac:dyDescent="0.2">
      <c r="F126" s="403"/>
      <c r="G126" s="404"/>
      <c r="H126" s="404"/>
      <c r="I126" s="404"/>
      <c r="J126" s="405"/>
    </row>
    <row r="127" spans="1:13" outlineLevel="1" x14ac:dyDescent="0.2"/>
    <row r="128" spans="1:13" outlineLevel="1" x14ac:dyDescent="0.2"/>
    <row r="129" spans="1:13" ht="25.5" outlineLevel="1" x14ac:dyDescent="0.2">
      <c r="A129" s="166" t="s">
        <v>2</v>
      </c>
      <c r="B129" s="348" t="s">
        <v>1</v>
      </c>
      <c r="C129" s="348"/>
      <c r="D129" s="348"/>
      <c r="E129" s="348"/>
      <c r="F129" s="90" t="s">
        <v>13</v>
      </c>
      <c r="G129" s="70" t="s">
        <v>14</v>
      </c>
      <c r="H129" s="71" t="s">
        <v>40</v>
      </c>
      <c r="I129" s="71" t="s">
        <v>7</v>
      </c>
      <c r="J129" s="72" t="s">
        <v>0</v>
      </c>
      <c r="K129" s="73" t="s">
        <v>9</v>
      </c>
      <c r="L129" s="68" t="s">
        <v>57</v>
      </c>
      <c r="M129" s="74" t="s">
        <v>58</v>
      </c>
    </row>
    <row r="130" spans="1:13" ht="18.75" thickBot="1" x14ac:dyDescent="0.25">
      <c r="A130" s="75">
        <v>10</v>
      </c>
      <c r="B130" s="356" t="s">
        <v>223</v>
      </c>
      <c r="C130" s="356"/>
      <c r="D130" s="356"/>
      <c r="E130" s="356"/>
      <c r="F130" s="50" t="e">
        <f>IF(#REF!="","",#REF!)</f>
        <v>#REF!</v>
      </c>
      <c r="G130" s="50" t="e">
        <f>IF(#REF!="","",#REF!)</f>
        <v>#REF!</v>
      </c>
      <c r="H130" s="76"/>
      <c r="I130" s="107" t="s">
        <v>4</v>
      </c>
      <c r="J130" s="108">
        <f>IF($K$13="Não Atende",0,IF(I130="","",IF(H130="",VLOOKUP(I130,Parâmetros!$B$3:$C$6,2,0),VLOOKUP(I130,Parâmetros!$B$3:$C$6,2,0)*VLOOKUP(H130,Parâmetros!$E$3:$G$5,2,0))))</f>
        <v>2</v>
      </c>
      <c r="K130" s="52">
        <f>IF(AND(D132="Sim",OR($K$13="",$K$13="Atende")),IF(#REF!="",0,#REF!*VLOOKUP(#REF!,Parâmetros!$U$3:$V$12,2,0)),0)</f>
        <v>0</v>
      </c>
      <c r="L130" s="123"/>
      <c r="M130" s="124"/>
    </row>
    <row r="131" spans="1:13" ht="12.75" customHeight="1" outlineLevel="1" x14ac:dyDescent="0.2">
      <c r="E131" s="5"/>
      <c r="G131"/>
      <c r="J131" s="5"/>
    </row>
    <row r="132" spans="1:13" outlineLevel="1" x14ac:dyDescent="0.2">
      <c r="A132" s="349" t="s">
        <v>148</v>
      </c>
      <c r="B132" s="349"/>
      <c r="C132" s="350"/>
      <c r="D132" s="131"/>
      <c r="E132" s="5"/>
    </row>
    <row r="133" spans="1:13" outlineLevel="1" x14ac:dyDescent="0.2">
      <c r="E133" s="5"/>
    </row>
    <row r="134" spans="1:13" outlineLevel="1" x14ac:dyDescent="0.2">
      <c r="A134" s="394" t="s">
        <v>89</v>
      </c>
      <c r="B134" s="394"/>
      <c r="C134" s="396"/>
      <c r="D134" s="144"/>
      <c r="E134" s="80"/>
      <c r="F134" s="103"/>
      <c r="G134" s="103"/>
      <c r="H134" s="143"/>
      <c r="I134" s="143"/>
      <c r="J134" s="209" t="s">
        <v>90</v>
      </c>
      <c r="K134" s="391"/>
      <c r="L134" s="392"/>
      <c r="M134" s="393"/>
    </row>
    <row r="135" spans="1:13" outlineLevel="1" x14ac:dyDescent="0.2">
      <c r="A135" s="80"/>
      <c r="B135" s="80"/>
      <c r="C135" s="80"/>
      <c r="D135" s="80"/>
      <c r="E135" s="80"/>
      <c r="F135" s="103"/>
      <c r="G135" s="103"/>
      <c r="H135" s="80"/>
      <c r="I135" s="80"/>
      <c r="J135" s="80"/>
    </row>
    <row r="136" spans="1:13" outlineLevel="1" x14ac:dyDescent="0.2">
      <c r="A136" s="80"/>
      <c r="B136" s="394" t="s">
        <v>91</v>
      </c>
      <c r="C136" s="394"/>
      <c r="D136" s="144"/>
      <c r="E136" s="80"/>
      <c r="F136" s="103"/>
      <c r="G136" s="103"/>
      <c r="H136" s="143"/>
      <c r="I136" s="143"/>
      <c r="J136" s="209" t="s">
        <v>92</v>
      </c>
      <c r="K136" s="388"/>
      <c r="L136" s="389"/>
      <c r="M136" s="390"/>
    </row>
    <row r="137" spans="1:13" ht="12.75" customHeight="1" outlineLevel="1" x14ac:dyDescent="0.2">
      <c r="A137" s="80"/>
      <c r="B137" s="80"/>
      <c r="C137" s="80"/>
      <c r="D137" s="80"/>
      <c r="E137" s="80"/>
      <c r="F137" s="103"/>
      <c r="G137" s="103"/>
      <c r="H137" s="80"/>
      <c r="I137" s="80"/>
      <c r="J137" s="80"/>
    </row>
    <row r="138" spans="1:13" outlineLevel="1" x14ac:dyDescent="0.2">
      <c r="A138" s="80"/>
      <c r="B138" s="394" t="s">
        <v>93</v>
      </c>
      <c r="C138" s="394"/>
      <c r="D138" s="335"/>
      <c r="E138" s="421"/>
      <c r="F138" s="103"/>
      <c r="G138" s="103"/>
      <c r="H138" s="103"/>
      <c r="I138" s="143"/>
      <c r="J138" s="209" t="s">
        <v>115</v>
      </c>
      <c r="K138" s="131"/>
    </row>
    <row r="139" spans="1:13" outlineLevel="1" x14ac:dyDescent="0.2">
      <c r="A139" s="80"/>
      <c r="B139" s="211"/>
      <c r="C139" s="211"/>
      <c r="D139" s="422"/>
      <c r="E139" s="423"/>
      <c r="F139" s="103"/>
      <c r="G139" s="103"/>
      <c r="H139" s="211"/>
      <c r="I139" s="211"/>
      <c r="J139" s="211"/>
      <c r="K139" s="89"/>
    </row>
    <row r="140" spans="1:13" outlineLevel="1" x14ac:dyDescent="0.2">
      <c r="A140" s="80"/>
      <c r="B140" s="211"/>
      <c r="C140" s="211"/>
      <c r="D140" s="422"/>
      <c r="E140" s="423"/>
      <c r="F140" s="103"/>
      <c r="G140" s="103"/>
      <c r="H140" s="211"/>
      <c r="I140" s="211"/>
      <c r="J140" s="210" t="s">
        <v>110</v>
      </c>
      <c r="K140" s="131"/>
    </row>
    <row r="141" spans="1:13" outlineLevel="1" x14ac:dyDescent="0.2">
      <c r="A141" s="80"/>
      <c r="B141" s="211"/>
      <c r="C141" s="211"/>
      <c r="D141" s="422"/>
      <c r="E141" s="423"/>
      <c r="F141" s="103"/>
      <c r="G141" s="103"/>
      <c r="H141" s="211"/>
      <c r="I141" s="211"/>
      <c r="J141" s="211"/>
      <c r="K141" s="89"/>
    </row>
    <row r="142" spans="1:13" outlineLevel="1" x14ac:dyDescent="0.2">
      <c r="A142" s="80"/>
      <c r="B142" s="211"/>
      <c r="C142" s="211"/>
      <c r="D142" s="424"/>
      <c r="E142" s="425"/>
      <c r="F142" s="103"/>
      <c r="G142" s="103"/>
      <c r="H142" s="80"/>
      <c r="I142" s="142"/>
      <c r="J142" s="80"/>
    </row>
    <row r="143" spans="1:13" outlineLevel="1" x14ac:dyDescent="0.2">
      <c r="A143" s="80"/>
      <c r="B143" s="211"/>
      <c r="C143" s="211"/>
      <c r="D143" s="109"/>
      <c r="E143" s="80"/>
      <c r="F143" s="103"/>
      <c r="G143" s="103"/>
      <c r="H143" s="211"/>
      <c r="I143" s="211"/>
      <c r="J143" s="211"/>
      <c r="K143" s="89"/>
    </row>
    <row r="144" spans="1:13" outlineLevel="1" x14ac:dyDescent="0.2">
      <c r="A144" s="143"/>
      <c r="B144" s="143"/>
      <c r="C144" s="211" t="s">
        <v>152</v>
      </c>
      <c r="D144" s="397"/>
      <c r="E144" s="426"/>
      <c r="F144" s="427"/>
      <c r="G144" s="212"/>
      <c r="H144" s="143"/>
      <c r="I144" s="143"/>
      <c r="J144" s="209" t="s">
        <v>109</v>
      </c>
      <c r="K144" s="397"/>
      <c r="L144" s="398"/>
      <c r="M144" s="399"/>
    </row>
    <row r="145" spans="1:13" outlineLevel="1" x14ac:dyDescent="0.2">
      <c r="A145" s="80"/>
      <c r="B145" s="211"/>
      <c r="C145" s="211"/>
      <c r="D145" s="428"/>
      <c r="E145" s="429"/>
      <c r="F145" s="430"/>
      <c r="G145" s="212"/>
      <c r="H145" s="211"/>
      <c r="I145" s="211"/>
      <c r="J145" s="211"/>
      <c r="K145" s="400"/>
      <c r="L145" s="401"/>
      <c r="M145" s="402"/>
    </row>
    <row r="146" spans="1:13" ht="28.5" customHeight="1" outlineLevel="1" x14ac:dyDescent="0.2">
      <c r="A146" s="80"/>
      <c r="B146" s="211"/>
      <c r="C146" s="211"/>
      <c r="D146" s="428"/>
      <c r="E146" s="429"/>
      <c r="F146" s="430"/>
      <c r="G146" s="212"/>
      <c r="H146" s="211"/>
      <c r="I146" s="211"/>
      <c r="J146" s="211"/>
      <c r="K146" s="400"/>
      <c r="L146" s="401"/>
      <c r="M146" s="402"/>
    </row>
    <row r="147" spans="1:13" outlineLevel="1" x14ac:dyDescent="0.2">
      <c r="A147" s="80"/>
      <c r="B147" s="211"/>
      <c r="C147" s="211"/>
      <c r="D147" s="428"/>
      <c r="E147" s="429"/>
      <c r="F147" s="430"/>
      <c r="G147" s="212"/>
      <c r="H147" s="211"/>
      <c r="I147" s="211"/>
      <c r="J147" s="211"/>
      <c r="K147" s="400"/>
      <c r="L147" s="401"/>
      <c r="M147" s="402"/>
    </row>
    <row r="148" spans="1:13" ht="21.75" customHeight="1" outlineLevel="1" x14ac:dyDescent="0.2">
      <c r="A148" s="80"/>
      <c r="B148" s="211"/>
      <c r="C148" s="211"/>
      <c r="D148" s="428"/>
      <c r="E148" s="429"/>
      <c r="F148" s="430"/>
      <c r="G148" s="212"/>
      <c r="H148" s="211"/>
      <c r="I148" s="211"/>
      <c r="J148" s="211"/>
      <c r="K148" s="400"/>
      <c r="L148" s="401"/>
      <c r="M148" s="402"/>
    </row>
    <row r="149" spans="1:13" outlineLevel="1" x14ac:dyDescent="0.2">
      <c r="A149" s="80"/>
      <c r="B149" s="211"/>
      <c r="C149" s="211"/>
      <c r="D149" s="428"/>
      <c r="E149" s="429"/>
      <c r="F149" s="430"/>
      <c r="G149" s="212"/>
      <c r="H149" s="211"/>
      <c r="I149" s="211"/>
      <c r="J149" s="211"/>
      <c r="K149" s="400"/>
      <c r="L149" s="401"/>
      <c r="M149" s="402"/>
    </row>
    <row r="150" spans="1:13" outlineLevel="1" x14ac:dyDescent="0.2">
      <c r="A150" s="80"/>
      <c r="B150" s="211"/>
      <c r="C150" s="211"/>
      <c r="D150" s="428"/>
      <c r="E150" s="429"/>
      <c r="F150" s="430"/>
      <c r="G150" s="212"/>
      <c r="H150" s="211"/>
      <c r="I150" s="211"/>
      <c r="J150" s="211"/>
      <c r="K150" s="400"/>
      <c r="L150" s="401"/>
      <c r="M150" s="402"/>
    </row>
    <row r="151" spans="1:13" outlineLevel="1" x14ac:dyDescent="0.2">
      <c r="A151" s="80"/>
      <c r="B151" s="211"/>
      <c r="C151" s="211"/>
      <c r="D151" s="431"/>
      <c r="E151" s="432"/>
      <c r="F151" s="433"/>
      <c r="G151" s="212"/>
      <c r="H151" s="211"/>
      <c r="I151" s="211"/>
      <c r="J151" s="211"/>
      <c r="K151" s="403"/>
      <c r="L151" s="404"/>
      <c r="M151" s="405"/>
    </row>
    <row r="152" spans="1:13" outlineLevel="1" x14ac:dyDescent="0.2">
      <c r="A152" s="80"/>
      <c r="B152" s="211"/>
      <c r="C152" s="211"/>
      <c r="D152" s="109"/>
      <c r="E152" s="80"/>
      <c r="F152" s="211"/>
      <c r="G152" s="211"/>
      <c r="H152" s="211"/>
      <c r="I152" s="211"/>
      <c r="J152" s="211"/>
      <c r="K152" s="168"/>
      <c r="L152" s="168"/>
      <c r="M152" s="168"/>
    </row>
    <row r="153" spans="1:13" ht="12" customHeight="1" outlineLevel="1" x14ac:dyDescent="0.2">
      <c r="A153" s="406" t="s">
        <v>151</v>
      </c>
      <c r="B153" s="406"/>
      <c r="C153" s="407"/>
      <c r="D153" s="201"/>
      <c r="E153" s="80"/>
      <c r="F153" s="103"/>
      <c r="G153" s="103"/>
      <c r="H153" s="142"/>
      <c r="I153" s="142"/>
      <c r="J153" s="210" t="s">
        <v>112</v>
      </c>
      <c r="K153" s="128"/>
      <c r="L153" s="168"/>
      <c r="M153" s="168"/>
    </row>
    <row r="154" spans="1:13" outlineLevel="1" x14ac:dyDescent="0.2">
      <c r="A154" s="80"/>
      <c r="B154" s="211"/>
      <c r="C154" s="211"/>
      <c r="D154" s="202"/>
      <c r="E154" s="80"/>
      <c r="F154" s="211"/>
      <c r="G154" s="211"/>
      <c r="H154" s="211"/>
      <c r="I154" s="211"/>
      <c r="J154" s="211"/>
      <c r="K154" s="133"/>
    </row>
    <row r="155" spans="1:13" outlineLevel="1" x14ac:dyDescent="0.2">
      <c r="A155" s="406" t="s">
        <v>113</v>
      </c>
      <c r="B155" s="406"/>
      <c r="C155" s="407"/>
      <c r="D155" s="129"/>
      <c r="E155" s="80"/>
      <c r="F155" s="103"/>
      <c r="G155" s="103"/>
      <c r="H155" s="142"/>
      <c r="I155" s="142"/>
      <c r="J155" s="209" t="s">
        <v>114</v>
      </c>
      <c r="K155" s="128"/>
    </row>
    <row r="156" spans="1:13" outlineLevel="1" x14ac:dyDescent="0.2">
      <c r="A156" s="80"/>
      <c r="B156" s="211"/>
      <c r="C156" s="211"/>
      <c r="D156" s="202"/>
      <c r="E156" s="80"/>
      <c r="F156" s="211"/>
      <c r="G156" s="211"/>
      <c r="H156" s="211"/>
      <c r="I156" s="211"/>
      <c r="J156" s="211"/>
      <c r="K156" s="89"/>
    </row>
    <row r="157" spans="1:13" outlineLevel="1" x14ac:dyDescent="0.2">
      <c r="A157" s="142"/>
      <c r="B157" s="142"/>
      <c r="C157" s="276" t="s">
        <v>108</v>
      </c>
      <c r="D157" s="412"/>
      <c r="E157" s="413"/>
      <c r="F157" s="414"/>
      <c r="G157" s="277"/>
      <c r="H157" s="278"/>
      <c r="I157" s="278"/>
      <c r="J157" s="278"/>
      <c r="K157" s="278"/>
      <c r="L157" s="278"/>
      <c r="M157" s="279"/>
    </row>
    <row r="158" spans="1:13" outlineLevel="1" x14ac:dyDescent="0.2">
      <c r="A158" s="109"/>
      <c r="B158" s="277"/>
      <c r="C158" s="277"/>
      <c r="D158" s="415"/>
      <c r="E158" s="416"/>
      <c r="F158" s="417"/>
      <c r="G158" s="277"/>
      <c r="H158" s="278"/>
      <c r="I158" s="278"/>
      <c r="J158" s="278"/>
      <c r="K158" s="278"/>
      <c r="L158" s="278"/>
      <c r="M158" s="279"/>
    </row>
    <row r="159" spans="1:13" outlineLevel="1" x14ac:dyDescent="0.2">
      <c r="A159" s="109"/>
      <c r="B159" s="277"/>
      <c r="C159" s="277"/>
      <c r="D159" s="415"/>
      <c r="E159" s="416"/>
      <c r="F159" s="417"/>
      <c r="G159" s="277"/>
      <c r="H159" s="278"/>
      <c r="I159" s="278"/>
      <c r="J159" s="278"/>
      <c r="K159" s="278"/>
      <c r="L159" s="278"/>
      <c r="M159" s="279"/>
    </row>
    <row r="160" spans="1:13" ht="12" customHeight="1" outlineLevel="1" x14ac:dyDescent="0.2">
      <c r="A160" s="26"/>
      <c r="B160" s="277"/>
      <c r="C160" s="277"/>
      <c r="D160" s="418"/>
      <c r="E160" s="419"/>
      <c r="F160" s="420"/>
      <c r="G160" s="277"/>
      <c r="H160" s="278"/>
      <c r="I160" s="278"/>
      <c r="J160" s="278"/>
      <c r="K160" s="278"/>
      <c r="L160" s="278"/>
      <c r="M160" s="279"/>
    </row>
    <row r="161" spans="1:16" outlineLevel="1" x14ac:dyDescent="0.2">
      <c r="A161" s="26"/>
      <c r="B161" s="225"/>
      <c r="C161" s="225"/>
      <c r="D161" s="26"/>
      <c r="E161" s="106"/>
      <c r="F161" s="225"/>
      <c r="G161" s="225"/>
      <c r="H161" s="225"/>
      <c r="I161" s="225"/>
      <c r="J161" s="225"/>
      <c r="K161" s="230"/>
      <c r="L161" s="230"/>
      <c r="M161" s="230"/>
    </row>
    <row r="162" spans="1:16" s="100" customFormat="1" ht="15" outlineLevel="1" x14ac:dyDescent="0.25">
      <c r="A162" s="26"/>
      <c r="B162" s="165"/>
      <c r="C162" s="165"/>
      <c r="D162" s="26"/>
      <c r="E162" s="165"/>
      <c r="F162" s="165"/>
      <c r="G162" s="165"/>
      <c r="H162" s="165"/>
      <c r="I162" s="165"/>
      <c r="J162" s="165"/>
      <c r="K162" s="168"/>
      <c r="L162" s="168"/>
      <c r="M162" s="168"/>
      <c r="N162" s="5"/>
      <c r="O162" s="5"/>
    </row>
    <row r="163" spans="1:16" customFormat="1" ht="25.5" outlineLevel="1" x14ac:dyDescent="0.2">
      <c r="A163" s="187" t="s">
        <v>2</v>
      </c>
      <c r="B163" s="348" t="s">
        <v>1</v>
      </c>
      <c r="C163" s="348"/>
      <c r="D163" s="348"/>
      <c r="E163" s="348"/>
      <c r="F163" s="90" t="s">
        <v>13</v>
      </c>
      <c r="G163" s="91" t="s">
        <v>14</v>
      </c>
      <c r="H163" s="186" t="s">
        <v>40</v>
      </c>
      <c r="I163" s="186" t="s">
        <v>7</v>
      </c>
      <c r="J163" s="92" t="s">
        <v>0</v>
      </c>
      <c r="K163" s="93" t="s">
        <v>9</v>
      </c>
      <c r="L163" s="187" t="s">
        <v>57</v>
      </c>
      <c r="M163" s="187" t="s">
        <v>58</v>
      </c>
      <c r="N163" s="5"/>
      <c r="O163" s="5"/>
    </row>
    <row r="164" spans="1:16" customFormat="1" ht="18" x14ac:dyDescent="0.2">
      <c r="A164" s="46">
        <v>11</v>
      </c>
      <c r="B164" s="356" t="s">
        <v>141</v>
      </c>
      <c r="C164" s="356"/>
      <c r="D164" s="356"/>
      <c r="E164" s="356"/>
      <c r="F164" s="50"/>
      <c r="G164" s="50"/>
      <c r="H164" s="48"/>
      <c r="I164" s="48"/>
      <c r="J164" s="51"/>
      <c r="K164" s="52">
        <f>SUM(SUMIF(I31:I44,"Supera",K31:K44),SUMIF(I52:I52,"Supera",K52:K52),SUMIF(I25:I29,"Supera",K25:K29),SUMIF(I46:I46,"Supera",K46:K46),SUMIF(K58,K58,K58),,SUMIF(K66,K66,K66),SUMIF(K79,K79,K79),SUMIF(K120,K120,K120),SUMIF(K130,K130,K130))*(0.1/0.9)</f>
        <v>0</v>
      </c>
      <c r="L164" s="184"/>
      <c r="M164" s="189"/>
      <c r="N164" s="5"/>
      <c r="O164" s="5"/>
    </row>
    <row r="165" spans="1:16" customFormat="1" ht="18" x14ac:dyDescent="0.25">
      <c r="A165" s="190"/>
      <c r="B165" s="356" t="s">
        <v>6</v>
      </c>
      <c r="C165" s="356"/>
      <c r="D165" s="356"/>
      <c r="E165" s="356"/>
      <c r="F165" s="191" t="e">
        <f>IF((F24+F51+F30+F45+F58+F66+F79+F120+F130)&lt;&gt;100%,"ERRO!",1)</f>
        <v>#REF!</v>
      </c>
      <c r="G165" s="191" t="s">
        <v>8</v>
      </c>
      <c r="H165" s="192"/>
      <c r="I165" s="192"/>
      <c r="J165" s="189"/>
      <c r="K165" s="189"/>
      <c r="L165" s="192"/>
      <c r="M165" s="192"/>
      <c r="N165" s="5"/>
      <c r="O165" s="5"/>
    </row>
    <row r="166" spans="1:16" customFormat="1" x14ac:dyDescent="0.2">
      <c r="F166" s="5"/>
      <c r="G166" s="5"/>
      <c r="K166" s="5"/>
      <c r="L166" s="5"/>
      <c r="M166" s="5"/>
      <c r="N166" s="5"/>
      <c r="O166" s="5"/>
    </row>
    <row r="167" spans="1:16" customFormat="1" ht="18" x14ac:dyDescent="0.25">
      <c r="A167" s="321" t="s">
        <v>107</v>
      </c>
      <c r="B167" s="321"/>
      <c r="C167" s="321"/>
      <c r="D167" s="321"/>
      <c r="E167" s="321"/>
      <c r="F167" s="321"/>
      <c r="G167" s="321"/>
      <c r="H167" s="321"/>
      <c r="I167" s="321"/>
      <c r="J167" s="321"/>
      <c r="K167" s="321"/>
      <c r="L167" s="321"/>
      <c r="M167" s="321"/>
      <c r="N167" s="321"/>
      <c r="O167" s="104"/>
      <c r="P167" s="104"/>
    </row>
    <row r="168" spans="1:16" customFormat="1" x14ac:dyDescent="0.2">
      <c r="A168" s="5"/>
      <c r="G168" s="5"/>
      <c r="H168" s="5"/>
      <c r="L168" s="5"/>
      <c r="M168" s="5"/>
      <c r="N168" s="5"/>
      <c r="O168" s="5"/>
    </row>
    <row r="169" spans="1:16" customFormat="1" ht="30" x14ac:dyDescent="0.25">
      <c r="A169" s="100"/>
      <c r="B169" s="101" t="s">
        <v>118</v>
      </c>
      <c r="C169" s="101" t="s">
        <v>119</v>
      </c>
      <c r="D169" s="101" t="s">
        <v>120</v>
      </c>
      <c r="E169" s="101" t="s">
        <v>121</v>
      </c>
      <c r="F169" s="101" t="s">
        <v>122</v>
      </c>
      <c r="G169" s="101" t="s">
        <v>123</v>
      </c>
      <c r="H169" s="101" t="s">
        <v>124</v>
      </c>
      <c r="I169" s="101" t="s">
        <v>125</v>
      </c>
      <c r="J169" s="100"/>
      <c r="K169" s="100"/>
      <c r="L169" s="100"/>
      <c r="M169" s="100"/>
      <c r="N169" s="100"/>
      <c r="O169" s="100"/>
    </row>
    <row r="170" spans="1:16" customFormat="1" x14ac:dyDescent="0.2">
      <c r="B170" s="8"/>
      <c r="C170" s="8"/>
      <c r="D170" s="8"/>
      <c r="E170" s="8"/>
      <c r="F170" s="8"/>
      <c r="G170" s="8"/>
      <c r="H170" s="8"/>
      <c r="I170" s="8"/>
    </row>
    <row r="171" spans="1:16" customFormat="1" x14ac:dyDescent="0.2">
      <c r="B171" s="8"/>
      <c r="C171" s="8"/>
      <c r="D171" s="8"/>
      <c r="E171" s="8"/>
      <c r="F171" s="8"/>
      <c r="G171" s="8"/>
      <c r="H171" s="8"/>
      <c r="I171" s="8"/>
    </row>
    <row r="172" spans="1:16" customFormat="1" x14ac:dyDescent="0.2">
      <c r="B172" s="8"/>
      <c r="C172" s="8"/>
      <c r="D172" s="8"/>
      <c r="E172" s="8"/>
      <c r="F172" s="8"/>
      <c r="G172" s="8"/>
      <c r="H172" s="8"/>
      <c r="I172" s="8"/>
    </row>
    <row r="173" spans="1:16" customFormat="1" x14ac:dyDescent="0.2">
      <c r="B173" s="8"/>
      <c r="C173" s="8"/>
      <c r="D173" s="8"/>
      <c r="E173" s="8"/>
      <c r="F173" s="8"/>
      <c r="G173" s="8"/>
      <c r="H173" s="8"/>
      <c r="I173" s="8"/>
    </row>
    <row r="174" spans="1:16" x14ac:dyDescent="0.2">
      <c r="B174" s="8"/>
      <c r="C174" s="8"/>
      <c r="D174" s="8"/>
      <c r="E174" s="8"/>
      <c r="F174" s="8"/>
      <c r="G174" s="8"/>
      <c r="H174" s="8"/>
      <c r="I174" s="8"/>
      <c r="K174"/>
      <c r="L174"/>
      <c r="M174"/>
      <c r="N174"/>
      <c r="O174"/>
    </row>
    <row r="175" spans="1:16" x14ac:dyDescent="0.2">
      <c r="B175" s="8"/>
      <c r="C175" s="8"/>
      <c r="D175" s="8"/>
      <c r="E175" s="8"/>
      <c r="F175" s="8"/>
      <c r="G175" s="8"/>
      <c r="H175" s="8"/>
      <c r="I175" s="8"/>
      <c r="K175"/>
      <c r="L175"/>
      <c r="M175"/>
      <c r="N175"/>
      <c r="O175"/>
    </row>
    <row r="176" spans="1:16" x14ac:dyDescent="0.2">
      <c r="B176" s="8"/>
      <c r="C176" s="8"/>
      <c r="D176" s="8"/>
      <c r="E176" s="8"/>
      <c r="F176" s="8"/>
      <c r="G176" s="8"/>
      <c r="H176" s="8"/>
      <c r="I176" s="8"/>
      <c r="K176"/>
      <c r="L176"/>
      <c r="M176"/>
      <c r="N176"/>
      <c r="O176"/>
    </row>
    <row r="177" spans="1:16" ht="12.75" customHeight="1" x14ac:dyDescent="0.2">
      <c r="B177" s="8"/>
      <c r="C177" s="8"/>
      <c r="D177" s="8"/>
      <c r="E177" s="8"/>
      <c r="F177" s="8"/>
      <c r="G177" s="8"/>
      <c r="H177" s="8"/>
      <c r="I177" s="8"/>
      <c r="K177"/>
      <c r="L177"/>
      <c r="M177"/>
      <c r="N177"/>
      <c r="O177"/>
    </row>
    <row r="178" spans="1:16" x14ac:dyDescent="0.2">
      <c r="B178" s="8"/>
      <c r="C178" s="8"/>
      <c r="D178" s="8"/>
      <c r="E178" s="8"/>
      <c r="F178" s="8"/>
      <c r="G178" s="8"/>
      <c r="H178" s="8"/>
      <c r="I178" s="8"/>
      <c r="K178"/>
      <c r="L178"/>
      <c r="M178"/>
      <c r="N178"/>
      <c r="O178"/>
    </row>
    <row r="179" spans="1:16" x14ac:dyDescent="0.2">
      <c r="B179" s="8"/>
      <c r="C179" s="8"/>
      <c r="D179" s="8"/>
      <c r="E179" s="8"/>
      <c r="F179" s="8"/>
      <c r="G179" s="8"/>
      <c r="H179" s="8"/>
      <c r="I179" s="8"/>
      <c r="K179"/>
      <c r="L179"/>
      <c r="M179"/>
      <c r="N179"/>
      <c r="O179"/>
    </row>
    <row r="180" spans="1:16" x14ac:dyDescent="0.2">
      <c r="B180" s="8"/>
      <c r="C180" s="8"/>
      <c r="D180" s="8"/>
      <c r="E180" s="8"/>
      <c r="F180" s="8"/>
      <c r="G180" s="8"/>
      <c r="H180" s="8"/>
      <c r="I180" s="8"/>
      <c r="K180"/>
      <c r="L180"/>
      <c r="M180"/>
      <c r="N180"/>
      <c r="O180"/>
    </row>
    <row r="181" spans="1:16" x14ac:dyDescent="0.2">
      <c r="A181" s="5"/>
      <c r="F181"/>
      <c r="H181" s="5"/>
      <c r="K181"/>
    </row>
    <row r="182" spans="1:16" ht="18" x14ac:dyDescent="0.25">
      <c r="A182" s="321" t="s">
        <v>105</v>
      </c>
      <c r="B182" s="321"/>
      <c r="C182" s="321"/>
      <c r="D182" s="321"/>
      <c r="E182" s="321"/>
      <c r="F182" s="321"/>
      <c r="G182" s="321"/>
      <c r="H182" s="321"/>
      <c r="I182" s="321"/>
      <c r="J182" s="321"/>
      <c r="K182" s="321"/>
      <c r="L182" s="321"/>
      <c r="M182" s="321"/>
      <c r="N182" s="321"/>
      <c r="O182" s="104"/>
      <c r="P182" s="256" t="e">
        <f>IF(AND(TRUE,OR($K$13="",$K$13="Atende")),IF(#REF!="",0,#REF!*VLOOKUP(#REF!,Parâmetros!$U$3:$V$12,2,0)),0)</f>
        <v>#REF!</v>
      </c>
    </row>
    <row r="183" spans="1:16" x14ac:dyDescent="0.2">
      <c r="E183" s="5"/>
    </row>
    <row r="184" spans="1:16" ht="28.5" customHeight="1" x14ac:dyDescent="0.2">
      <c r="A184" s="349" t="s">
        <v>199</v>
      </c>
      <c r="B184" s="349"/>
      <c r="C184" s="350"/>
      <c r="D184" s="129"/>
      <c r="E184" s="5"/>
      <c r="G184" s="434" t="s">
        <v>181</v>
      </c>
      <c r="H184" s="434"/>
      <c r="I184" s="434"/>
      <c r="J184" s="347"/>
      <c r="K184" s="397"/>
      <c r="L184" s="398"/>
      <c r="M184" s="399"/>
    </row>
    <row r="185" spans="1:16" x14ac:dyDescent="0.2">
      <c r="A185" s="237"/>
      <c r="B185" s="237"/>
      <c r="C185" s="239"/>
      <c r="D185" s="202"/>
      <c r="E185" s="5"/>
      <c r="J185" s="240"/>
      <c r="K185" s="400"/>
      <c r="L185" s="401"/>
      <c r="M185" s="402"/>
    </row>
    <row r="186" spans="1:16" x14ac:dyDescent="0.2">
      <c r="A186" s="237"/>
      <c r="B186" s="237"/>
      <c r="C186" s="239"/>
      <c r="D186" s="202"/>
      <c r="E186" s="5"/>
      <c r="J186" s="240"/>
      <c r="K186" s="400"/>
      <c r="L186" s="401"/>
      <c r="M186" s="402"/>
    </row>
    <row r="187" spans="1:16" x14ac:dyDescent="0.2">
      <c r="A187" s="237"/>
      <c r="B187" s="237"/>
      <c r="C187" s="239"/>
      <c r="D187" s="202"/>
      <c r="E187" s="5"/>
      <c r="J187" s="240"/>
      <c r="K187" s="400"/>
      <c r="L187" s="401"/>
      <c r="M187" s="402"/>
    </row>
    <row r="188" spans="1:16" x14ac:dyDescent="0.2">
      <c r="A188" s="237"/>
      <c r="B188" s="237"/>
      <c r="C188" s="239"/>
      <c r="D188" s="202"/>
      <c r="E188" s="5"/>
      <c r="J188" s="240"/>
      <c r="K188" s="403"/>
      <c r="L188" s="404"/>
      <c r="M188" s="405"/>
    </row>
    <row r="189" spans="1:16" x14ac:dyDescent="0.2">
      <c r="A189" s="237"/>
      <c r="B189" s="237"/>
      <c r="C189" s="239"/>
      <c r="D189" s="202"/>
      <c r="E189" s="5"/>
    </row>
    <row r="190" spans="1:16" x14ac:dyDescent="0.2">
      <c r="B190" s="248" t="s">
        <v>200</v>
      </c>
      <c r="E190" s="5"/>
    </row>
    <row r="191" spans="1:16" ht="60" x14ac:dyDescent="0.2">
      <c r="B191" s="238" t="s">
        <v>201</v>
      </c>
      <c r="C191" s="238" t="s">
        <v>27</v>
      </c>
      <c r="D191" s="238" t="s">
        <v>173</v>
      </c>
      <c r="E191" s="238" t="s">
        <v>174</v>
      </c>
      <c r="F191" s="238" t="s">
        <v>175</v>
      </c>
      <c r="G191" s="238" t="s">
        <v>176</v>
      </c>
      <c r="H191" s="238" t="s">
        <v>182</v>
      </c>
      <c r="I191" s="238" t="s">
        <v>169</v>
      </c>
      <c r="J191" s="238" t="s">
        <v>183</v>
      </c>
      <c r="K191" s="238" t="s">
        <v>170</v>
      </c>
      <c r="L191" s="238" t="s">
        <v>177</v>
      </c>
      <c r="M191" s="238" t="s">
        <v>178</v>
      </c>
      <c r="N191" s="238" t="s">
        <v>179</v>
      </c>
      <c r="O191" s="238" t="s">
        <v>180</v>
      </c>
    </row>
    <row r="192" spans="1:16" x14ac:dyDescent="0.2">
      <c r="B192" s="250"/>
      <c r="C192" s="250"/>
      <c r="D192" s="250"/>
      <c r="E192" s="250"/>
      <c r="F192" s="250"/>
      <c r="G192" s="250"/>
      <c r="H192" s="250"/>
      <c r="I192" s="250"/>
      <c r="J192" s="250"/>
      <c r="K192" s="250"/>
      <c r="L192" s="250"/>
      <c r="M192" s="251"/>
      <c r="N192" s="251"/>
      <c r="O192" s="250"/>
    </row>
    <row r="193" spans="1:15" x14ac:dyDescent="0.2">
      <c r="B193" s="250"/>
      <c r="C193" s="250"/>
      <c r="D193" s="250"/>
      <c r="E193" s="250"/>
      <c r="F193" s="250"/>
      <c r="G193" s="250"/>
      <c r="H193" s="250"/>
      <c r="I193" s="250"/>
      <c r="J193" s="250"/>
      <c r="K193" s="250"/>
      <c r="L193" s="250"/>
      <c r="M193" s="251"/>
      <c r="N193" s="251"/>
      <c r="O193" s="250"/>
    </row>
    <row r="194" spans="1:15" x14ac:dyDescent="0.2">
      <c r="B194" s="250"/>
      <c r="C194" s="250"/>
      <c r="D194" s="250"/>
      <c r="E194" s="250"/>
      <c r="F194" s="250"/>
      <c r="G194" s="250"/>
      <c r="H194" s="250"/>
      <c r="I194" s="250"/>
      <c r="J194" s="250"/>
      <c r="K194" s="250"/>
      <c r="L194" s="250"/>
      <c r="M194" s="251"/>
      <c r="N194" s="251"/>
      <c r="O194" s="250"/>
    </row>
    <row r="195" spans="1:15" x14ac:dyDescent="0.2">
      <c r="B195" s="250"/>
      <c r="C195" s="250"/>
      <c r="D195" s="250"/>
      <c r="E195" s="250"/>
      <c r="F195" s="250"/>
      <c r="G195" s="250"/>
      <c r="H195" s="250"/>
      <c r="I195" s="250"/>
      <c r="J195" s="250"/>
      <c r="K195" s="250"/>
      <c r="L195" s="250"/>
      <c r="M195" s="251"/>
      <c r="N195" s="251"/>
      <c r="O195" s="250"/>
    </row>
    <row r="196" spans="1:15" x14ac:dyDescent="0.2">
      <c r="B196" s="250"/>
      <c r="C196" s="250"/>
      <c r="D196" s="250"/>
      <c r="E196" s="250"/>
      <c r="F196" s="250"/>
      <c r="G196" s="250"/>
      <c r="H196" s="250"/>
      <c r="I196" s="250"/>
      <c r="J196" s="250"/>
      <c r="K196" s="250"/>
      <c r="L196" s="250"/>
      <c r="M196" s="251"/>
      <c r="N196" s="251"/>
      <c r="O196" s="250"/>
    </row>
    <row r="197" spans="1:15" x14ac:dyDescent="0.2">
      <c r="B197" s="250"/>
      <c r="C197" s="250"/>
      <c r="D197" s="250"/>
      <c r="E197" s="250"/>
      <c r="F197" s="250"/>
      <c r="G197" s="250"/>
      <c r="H197" s="250"/>
      <c r="I197" s="250"/>
      <c r="J197" s="250"/>
      <c r="K197" s="250"/>
      <c r="L197" s="250"/>
      <c r="M197" s="251"/>
      <c r="N197" s="251"/>
      <c r="O197" s="250"/>
    </row>
    <row r="198" spans="1:15" x14ac:dyDescent="0.2">
      <c r="B198" s="250"/>
      <c r="C198" s="250"/>
      <c r="D198" s="250"/>
      <c r="E198" s="250"/>
      <c r="F198" s="250"/>
      <c r="G198" s="250"/>
      <c r="H198" s="250"/>
      <c r="I198" s="250"/>
      <c r="J198" s="250"/>
      <c r="K198" s="250"/>
      <c r="L198" s="250"/>
      <c r="M198" s="251"/>
      <c r="N198" s="251"/>
      <c r="O198" s="250"/>
    </row>
    <row r="199" spans="1:15" x14ac:dyDescent="0.2">
      <c r="B199" s="250"/>
      <c r="C199" s="250"/>
      <c r="D199" s="250"/>
      <c r="E199" s="250"/>
      <c r="F199" s="250"/>
      <c r="G199" s="250"/>
      <c r="H199" s="250"/>
      <c r="I199" s="250"/>
      <c r="J199" s="250"/>
      <c r="K199" s="250"/>
      <c r="L199" s="250"/>
      <c r="M199" s="251"/>
      <c r="N199" s="251"/>
      <c r="O199" s="250"/>
    </row>
    <row r="200" spans="1:15" x14ac:dyDescent="0.2">
      <c r="B200" s="250"/>
      <c r="C200" s="250"/>
      <c r="D200" s="250"/>
      <c r="E200" s="250"/>
      <c r="F200" s="250"/>
      <c r="G200" s="250"/>
      <c r="H200" s="250"/>
      <c r="I200" s="250"/>
      <c r="J200" s="250"/>
      <c r="K200" s="250"/>
      <c r="L200" s="250"/>
      <c r="M200" s="251"/>
      <c r="N200" s="251"/>
      <c r="O200" s="250"/>
    </row>
    <row r="201" spans="1:15" x14ac:dyDescent="0.2">
      <c r="B201" s="250"/>
      <c r="C201" s="250"/>
      <c r="D201" s="250"/>
      <c r="E201" s="250"/>
      <c r="F201" s="250"/>
      <c r="G201" s="250"/>
      <c r="H201" s="250"/>
      <c r="I201" s="250"/>
      <c r="J201" s="250"/>
      <c r="K201" s="250"/>
      <c r="L201" s="250"/>
      <c r="M201" s="251"/>
      <c r="N201" s="251"/>
      <c r="O201" s="250"/>
    </row>
    <row r="202" spans="1:15" x14ac:dyDescent="0.2">
      <c r="E202" s="5"/>
    </row>
    <row r="203" spans="1:15" x14ac:dyDescent="0.2">
      <c r="E203" s="5"/>
    </row>
    <row r="204" spans="1:15" ht="12.75" customHeight="1" x14ac:dyDescent="0.2">
      <c r="A204" s="408" t="s">
        <v>184</v>
      </c>
      <c r="B204" s="408"/>
      <c r="C204" s="409"/>
      <c r="D204" s="450"/>
      <c r="E204" s="398"/>
      <c r="F204" s="399"/>
      <c r="G204" s="410" t="s">
        <v>203</v>
      </c>
      <c r="H204" s="411"/>
      <c r="I204" s="411"/>
      <c r="J204" s="350"/>
      <c r="K204" s="397"/>
      <c r="L204" s="398"/>
      <c r="M204" s="399"/>
      <c r="N204" s="103"/>
    </row>
    <row r="205" spans="1:15" x14ac:dyDescent="0.2">
      <c r="A205" s="408"/>
      <c r="B205" s="408"/>
      <c r="C205" s="409"/>
      <c r="D205" s="400"/>
      <c r="E205" s="401"/>
      <c r="F205" s="402"/>
      <c r="G205" s="410"/>
      <c r="H205" s="411"/>
      <c r="I205" s="411"/>
      <c r="J205" s="350"/>
      <c r="K205" s="400"/>
      <c r="L205" s="401"/>
      <c r="M205" s="402"/>
    </row>
    <row r="206" spans="1:15" x14ac:dyDescent="0.2">
      <c r="A206" s="408"/>
      <c r="B206" s="408"/>
      <c r="C206" s="409"/>
      <c r="D206" s="400"/>
      <c r="E206" s="401"/>
      <c r="F206" s="402"/>
      <c r="G206" s="410"/>
      <c r="H206" s="411"/>
      <c r="I206" s="411"/>
      <c r="J206" s="350"/>
      <c r="K206" s="400"/>
      <c r="L206" s="401"/>
      <c r="M206" s="402"/>
    </row>
    <row r="207" spans="1:15" x14ac:dyDescent="0.2">
      <c r="A207" s="240"/>
      <c r="B207" s="240"/>
      <c r="C207" s="240"/>
      <c r="D207" s="400"/>
      <c r="E207" s="401"/>
      <c r="F207" s="402"/>
      <c r="G207" s="241"/>
      <c r="H207" s="241"/>
      <c r="I207" s="241"/>
      <c r="J207" s="241"/>
      <c r="K207" s="400"/>
      <c r="L207" s="401"/>
      <c r="M207" s="402"/>
    </row>
    <row r="208" spans="1:15" x14ac:dyDescent="0.2">
      <c r="A208" s="240"/>
      <c r="B208" s="240"/>
      <c r="C208" s="240"/>
      <c r="D208" s="403"/>
      <c r="E208" s="404"/>
      <c r="F208" s="405"/>
      <c r="G208" s="241"/>
      <c r="H208" s="241"/>
      <c r="I208" s="241"/>
      <c r="J208" s="241"/>
      <c r="K208" s="403"/>
      <c r="L208" s="404"/>
      <c r="M208" s="405"/>
    </row>
    <row r="209" spans="1:16" x14ac:dyDescent="0.2">
      <c r="D209" s="134"/>
      <c r="E209" s="5"/>
      <c r="K209" s="135"/>
    </row>
    <row r="210" spans="1:16" ht="12.75" customHeight="1" x14ac:dyDescent="0.2">
      <c r="A210" s="434" t="s">
        <v>116</v>
      </c>
      <c r="B210" s="434"/>
      <c r="C210" s="347"/>
      <c r="D210" s="397"/>
      <c r="E210" s="398"/>
      <c r="F210" s="399"/>
      <c r="G210" s="103"/>
      <c r="H210" s="142"/>
      <c r="I210" s="142"/>
      <c r="J210" s="243" t="s">
        <v>117</v>
      </c>
      <c r="K210" s="397"/>
      <c r="L210" s="398"/>
      <c r="M210" s="399"/>
      <c r="N210" s="103"/>
    </row>
    <row r="211" spans="1:16" x14ac:dyDescent="0.2">
      <c r="A211" s="434"/>
      <c r="B211" s="434"/>
      <c r="C211" s="347"/>
      <c r="D211" s="400"/>
      <c r="E211" s="401"/>
      <c r="F211" s="402"/>
      <c r="H211" s="142"/>
      <c r="I211" s="142"/>
      <c r="J211" s="240"/>
      <c r="K211" s="400"/>
      <c r="L211" s="401"/>
      <c r="M211" s="402"/>
    </row>
    <row r="212" spans="1:16" x14ac:dyDescent="0.2">
      <c r="A212" s="237"/>
      <c r="B212" s="237"/>
      <c r="C212" s="237"/>
      <c r="D212" s="400"/>
      <c r="E212" s="401"/>
      <c r="F212" s="402"/>
      <c r="H212" s="142"/>
      <c r="I212" s="142"/>
      <c r="J212" s="240"/>
      <c r="K212" s="400"/>
      <c r="L212" s="401"/>
      <c r="M212" s="402"/>
    </row>
    <row r="213" spans="1:16" x14ac:dyDescent="0.2">
      <c r="A213" s="237"/>
      <c r="B213" s="237"/>
      <c r="C213" s="237"/>
      <c r="D213" s="400"/>
      <c r="E213" s="401"/>
      <c r="F213" s="402"/>
      <c r="H213" s="142"/>
      <c r="I213" s="142"/>
      <c r="J213" s="240"/>
      <c r="K213" s="400"/>
      <c r="L213" s="401"/>
      <c r="M213" s="402"/>
    </row>
    <row r="214" spans="1:16" x14ac:dyDescent="0.2">
      <c r="A214" s="237"/>
      <c r="B214" s="237"/>
      <c r="C214" s="237"/>
      <c r="D214" s="403"/>
      <c r="E214" s="404"/>
      <c r="F214" s="405"/>
      <c r="H214" s="142"/>
      <c r="I214" s="142"/>
      <c r="J214" s="240"/>
      <c r="K214" s="403"/>
      <c r="L214" s="404"/>
      <c r="M214" s="405"/>
    </row>
    <row r="215" spans="1:16" ht="12" customHeight="1" x14ac:dyDescent="0.2">
      <c r="D215" s="134"/>
      <c r="E215" s="5"/>
      <c r="K215" s="135"/>
    </row>
    <row r="216" spans="1:16" x14ac:dyDescent="0.2">
      <c r="A216" s="80"/>
      <c r="D216" s="134"/>
      <c r="E216" s="5"/>
      <c r="K216" s="135"/>
    </row>
    <row r="217" spans="1:16" ht="18" x14ac:dyDescent="0.25">
      <c r="A217" s="321" t="s">
        <v>106</v>
      </c>
      <c r="B217" s="321"/>
      <c r="C217" s="321"/>
      <c r="D217" s="321"/>
      <c r="E217" s="321"/>
      <c r="F217" s="321"/>
      <c r="G217" s="321"/>
      <c r="H217" s="321"/>
      <c r="I217" s="321"/>
      <c r="J217" s="321"/>
      <c r="K217" s="321"/>
      <c r="L217" s="321"/>
      <c r="M217" s="321"/>
      <c r="N217" s="321"/>
      <c r="O217" s="104"/>
      <c r="P217" s="256" t="e">
        <f>IF(AND(TRUE,OR($K$13="",$K$13="Atende")),IF(#REF!="",0,#REF!*VLOOKUP(#REF!,Parâmetros!$U$3:$V$12,2,0)),0)</f>
        <v>#REF!</v>
      </c>
    </row>
    <row r="218" spans="1:16" x14ac:dyDescent="0.2">
      <c r="E218" s="5"/>
      <c r="G218"/>
      <c r="J218" s="5"/>
    </row>
    <row r="219" spans="1:16" ht="39.75" customHeight="1" x14ac:dyDescent="0.2">
      <c r="A219" s="349" t="s">
        <v>95</v>
      </c>
      <c r="B219" s="349"/>
      <c r="C219" s="349"/>
      <c r="D219" s="252"/>
      <c r="E219" s="132"/>
      <c r="G219" s="349" t="s">
        <v>96</v>
      </c>
      <c r="H219" s="349"/>
      <c r="I219" s="349"/>
      <c r="J219" s="350"/>
      <c r="K219" s="252"/>
    </row>
    <row r="220" spans="1:16" x14ac:dyDescent="0.2">
      <c r="D220" s="134"/>
      <c r="E220" s="134"/>
      <c r="K220" s="135"/>
    </row>
    <row r="221" spans="1:16" ht="51.75" customHeight="1" x14ac:dyDescent="0.2">
      <c r="A221" s="395" t="s">
        <v>94</v>
      </c>
      <c r="B221" s="395"/>
      <c r="C221" s="395"/>
      <c r="D221" s="397"/>
      <c r="E221" s="398"/>
      <c r="F221" s="399"/>
      <c r="H221" s="349" t="s">
        <v>160</v>
      </c>
      <c r="I221" s="349"/>
      <c r="J221" s="350"/>
      <c r="K221" s="397"/>
      <c r="L221" s="398"/>
      <c r="M221" s="399"/>
    </row>
    <row r="222" spans="1:16" x14ac:dyDescent="0.2">
      <c r="D222" s="400"/>
      <c r="E222" s="401"/>
      <c r="F222" s="402"/>
      <c r="K222" s="400"/>
      <c r="L222" s="401"/>
      <c r="M222" s="402"/>
    </row>
    <row r="223" spans="1:16" x14ac:dyDescent="0.2">
      <c r="D223" s="400"/>
      <c r="E223" s="401"/>
      <c r="F223" s="402"/>
      <c r="K223" s="400"/>
      <c r="L223" s="401"/>
      <c r="M223" s="402"/>
    </row>
    <row r="224" spans="1:16" x14ac:dyDescent="0.2">
      <c r="D224" s="400"/>
      <c r="E224" s="401"/>
      <c r="F224" s="402"/>
      <c r="K224" s="400"/>
      <c r="L224" s="401"/>
      <c r="M224" s="402"/>
    </row>
    <row r="225" spans="1:13" x14ac:dyDescent="0.2">
      <c r="D225" s="403"/>
      <c r="E225" s="404"/>
      <c r="F225" s="405"/>
      <c r="K225" s="403"/>
      <c r="L225" s="404"/>
      <c r="M225" s="405"/>
    </row>
    <row r="226" spans="1:13" x14ac:dyDescent="0.2">
      <c r="D226" s="134"/>
      <c r="E226" s="134"/>
      <c r="K226" s="135"/>
    </row>
    <row r="227" spans="1:13" ht="41.25" customHeight="1" x14ac:dyDescent="0.2">
      <c r="A227" s="349" t="s">
        <v>97</v>
      </c>
      <c r="B227" s="349"/>
      <c r="C227" s="349"/>
      <c r="D227" s="252"/>
      <c r="E227" s="132"/>
      <c r="G227" s="349" t="s">
        <v>98</v>
      </c>
      <c r="H227" s="349"/>
      <c r="I227" s="349"/>
      <c r="J227" s="349"/>
      <c r="K227" s="252"/>
    </row>
    <row r="228" spans="1:13" x14ac:dyDescent="0.2">
      <c r="D228" s="134"/>
      <c r="E228" s="134"/>
      <c r="K228" s="135"/>
    </row>
    <row r="229" spans="1:13" ht="37.5" customHeight="1" x14ac:dyDescent="0.2">
      <c r="A229" s="349" t="s">
        <v>204</v>
      </c>
      <c r="B229" s="349"/>
      <c r="C229" s="349"/>
      <c r="D229" s="252"/>
      <c r="E229" s="132"/>
      <c r="G229" s="349" t="s">
        <v>99</v>
      </c>
      <c r="H229" s="349"/>
      <c r="I229" s="349"/>
      <c r="J229" s="349"/>
      <c r="K229" s="252"/>
    </row>
    <row r="230" spans="1:13" x14ac:dyDescent="0.2">
      <c r="D230" s="134"/>
      <c r="E230" s="134"/>
      <c r="K230" s="135"/>
    </row>
    <row r="231" spans="1:13" x14ac:dyDescent="0.2">
      <c r="A231" s="349" t="s">
        <v>126</v>
      </c>
      <c r="B231" s="349"/>
      <c r="C231" s="349"/>
      <c r="D231" s="397"/>
      <c r="E231" s="398"/>
      <c r="F231" s="399"/>
      <c r="G231" s="435" t="s">
        <v>127</v>
      </c>
      <c r="H231" s="435"/>
      <c r="I231" s="435"/>
      <c r="J231" s="435"/>
      <c r="K231" s="451"/>
      <c r="L231" s="437"/>
      <c r="M231" s="438"/>
    </row>
    <row r="232" spans="1:13" x14ac:dyDescent="0.2">
      <c r="A232" s="237"/>
      <c r="B232" s="237"/>
      <c r="C232" s="237"/>
      <c r="D232" s="400"/>
      <c r="E232" s="401"/>
      <c r="F232" s="402"/>
      <c r="G232" s="243"/>
      <c r="H232" s="243"/>
      <c r="I232" s="243"/>
      <c r="J232" s="243"/>
      <c r="K232" s="133"/>
    </row>
    <row r="233" spans="1:13" x14ac:dyDescent="0.2">
      <c r="A233" s="237"/>
      <c r="B233" s="237"/>
      <c r="C233" s="237"/>
      <c r="D233" s="400"/>
      <c r="E233" s="401"/>
      <c r="F233" s="402"/>
      <c r="G233" s="243"/>
      <c r="H233" s="243"/>
      <c r="I233" s="243"/>
      <c r="J233" s="243"/>
      <c r="K233" s="133"/>
    </row>
    <row r="234" spans="1:13" x14ac:dyDescent="0.2">
      <c r="A234" s="237"/>
      <c r="B234" s="237"/>
      <c r="C234" s="237"/>
      <c r="D234" s="400"/>
      <c r="E234" s="401"/>
      <c r="F234" s="402"/>
      <c r="G234" s="243"/>
      <c r="H234" s="243"/>
      <c r="I234" s="243"/>
      <c r="J234" s="243"/>
      <c r="K234" s="133"/>
    </row>
    <row r="235" spans="1:13" x14ac:dyDescent="0.2">
      <c r="A235" s="237"/>
      <c r="B235" s="237"/>
      <c r="C235" s="237"/>
      <c r="D235" s="403"/>
      <c r="E235" s="404"/>
      <c r="F235" s="405"/>
      <c r="G235" s="243"/>
      <c r="H235" s="243"/>
      <c r="I235" s="243"/>
      <c r="J235" s="243"/>
      <c r="K235" s="133"/>
    </row>
    <row r="236" spans="1:13" x14ac:dyDescent="0.2">
      <c r="A236" s="237"/>
      <c r="B236" s="237"/>
      <c r="C236" s="237"/>
      <c r="D236" s="132"/>
      <c r="E236" s="132"/>
      <c r="G236" s="243"/>
      <c r="H236" s="243"/>
      <c r="I236" s="243"/>
      <c r="J236" s="243"/>
      <c r="K236" s="133"/>
    </row>
    <row r="237" spans="1:13" ht="29.25" customHeight="1" x14ac:dyDescent="0.2">
      <c r="A237" s="349" t="s">
        <v>128</v>
      </c>
      <c r="B237" s="349"/>
      <c r="C237" s="350"/>
      <c r="D237" s="451"/>
      <c r="E237" s="437"/>
      <c r="F237" s="438"/>
      <c r="G237" s="434" t="s">
        <v>186</v>
      </c>
      <c r="H237" s="434"/>
      <c r="I237" s="434"/>
      <c r="J237" s="434"/>
      <c r="K237" s="397"/>
      <c r="L237" s="398"/>
      <c r="M237" s="399"/>
    </row>
    <row r="238" spans="1:13" x14ac:dyDescent="0.2">
      <c r="A238" s="241"/>
      <c r="B238" s="241"/>
      <c r="C238" s="241"/>
      <c r="D238" s="132"/>
      <c r="E238" s="132"/>
      <c r="G238" s="242"/>
      <c r="H238" s="242"/>
      <c r="I238" s="242"/>
      <c r="J238" s="242"/>
      <c r="K238" s="400"/>
      <c r="L238" s="401"/>
      <c r="M238" s="402"/>
    </row>
    <row r="239" spans="1:13" x14ac:dyDescent="0.2">
      <c r="A239" s="241"/>
      <c r="B239" s="241"/>
      <c r="C239" s="241"/>
      <c r="D239" s="132"/>
      <c r="E239" s="132"/>
      <c r="G239" s="242"/>
      <c r="H239" s="242"/>
      <c r="I239" s="242"/>
      <c r="J239" s="242"/>
      <c r="K239" s="400"/>
      <c r="L239" s="401"/>
      <c r="M239" s="402"/>
    </row>
    <row r="240" spans="1:13" x14ac:dyDescent="0.2">
      <c r="A240" s="241"/>
      <c r="B240" s="241"/>
      <c r="C240" s="241"/>
      <c r="D240" s="132"/>
      <c r="E240" s="132"/>
      <c r="G240" s="242"/>
      <c r="H240" s="242"/>
      <c r="I240" s="242"/>
      <c r="J240" s="242"/>
      <c r="K240" s="400"/>
      <c r="L240" s="401"/>
      <c r="M240" s="402"/>
    </row>
    <row r="241" spans="1:16" x14ac:dyDescent="0.2">
      <c r="A241" s="241"/>
      <c r="B241" s="241"/>
      <c r="C241" s="241"/>
      <c r="D241" s="132"/>
      <c r="E241" s="132"/>
      <c r="G241" s="242"/>
      <c r="H241" s="242"/>
      <c r="I241" s="242"/>
      <c r="J241" s="242"/>
      <c r="K241" s="403"/>
      <c r="L241" s="404"/>
      <c r="M241" s="405"/>
    </row>
    <row r="242" spans="1:16" x14ac:dyDescent="0.2">
      <c r="A242" s="241"/>
      <c r="B242" s="241"/>
      <c r="C242" s="241"/>
      <c r="D242" s="132"/>
      <c r="E242" s="132"/>
      <c r="G242" s="242"/>
      <c r="H242" s="242"/>
      <c r="I242" s="242"/>
      <c r="J242" s="242"/>
      <c r="K242" s="133"/>
    </row>
    <row r="243" spans="1:16" ht="12.75" customHeight="1" x14ac:dyDescent="0.2">
      <c r="A243" s="349" t="s">
        <v>187</v>
      </c>
      <c r="B243" s="349"/>
      <c r="C243" s="350"/>
      <c r="D243" s="397"/>
      <c r="E243" s="398"/>
      <c r="F243" s="399"/>
      <c r="G243" s="410" t="s">
        <v>185</v>
      </c>
      <c r="H243" s="349"/>
      <c r="I243" s="349"/>
      <c r="J243" s="350"/>
      <c r="K243" s="397"/>
      <c r="L243" s="398"/>
      <c r="M243" s="399"/>
    </row>
    <row r="244" spans="1:16" x14ac:dyDescent="0.2">
      <c r="A244" s="349"/>
      <c r="B244" s="349"/>
      <c r="C244" s="350"/>
      <c r="D244" s="400"/>
      <c r="E244" s="401"/>
      <c r="F244" s="402"/>
      <c r="G244" s="410"/>
      <c r="H244" s="349"/>
      <c r="I244" s="349"/>
      <c r="J244" s="350"/>
      <c r="K244" s="400"/>
      <c r="L244" s="401"/>
      <c r="M244" s="402"/>
    </row>
    <row r="245" spans="1:16" x14ac:dyDescent="0.2">
      <c r="A245" s="349"/>
      <c r="B245" s="349"/>
      <c r="C245" s="350"/>
      <c r="D245" s="400"/>
      <c r="E245" s="401"/>
      <c r="F245" s="402"/>
      <c r="G245" s="410"/>
      <c r="H245" s="349"/>
      <c r="I245" s="349"/>
      <c r="J245" s="350"/>
      <c r="K245" s="400"/>
      <c r="L245" s="401"/>
      <c r="M245" s="402"/>
    </row>
    <row r="246" spans="1:16" x14ac:dyDescent="0.2">
      <c r="A246" s="349"/>
      <c r="B246" s="349"/>
      <c r="C246" s="350"/>
      <c r="D246" s="400"/>
      <c r="E246" s="401"/>
      <c r="F246" s="402"/>
      <c r="G246" s="410"/>
      <c r="H246" s="349"/>
      <c r="I246" s="349"/>
      <c r="J246" s="350"/>
      <c r="K246" s="400"/>
      <c r="L246" s="401"/>
      <c r="M246" s="402"/>
    </row>
    <row r="247" spans="1:16" x14ac:dyDescent="0.2">
      <c r="A247" s="349"/>
      <c r="B247" s="349"/>
      <c r="C247" s="350"/>
      <c r="D247" s="403"/>
      <c r="E247" s="404"/>
      <c r="F247" s="405"/>
      <c r="G247" s="410"/>
      <c r="H247" s="349"/>
      <c r="I247" s="349"/>
      <c r="J247" s="350"/>
      <c r="K247" s="403"/>
      <c r="L247" s="404"/>
      <c r="M247" s="405"/>
    </row>
    <row r="248" spans="1:16" x14ac:dyDescent="0.2">
      <c r="A248" s="241"/>
      <c r="B248" s="241"/>
      <c r="C248" s="241"/>
      <c r="D248" s="132"/>
      <c r="E248" s="132"/>
      <c r="G248" s="242"/>
      <c r="H248" s="242"/>
      <c r="I248" s="242"/>
      <c r="J248" s="242"/>
      <c r="K248" s="133"/>
    </row>
    <row r="249" spans="1:16" ht="52.5" customHeight="1" x14ac:dyDescent="0.2">
      <c r="A249" s="349" t="s">
        <v>188</v>
      </c>
      <c r="B249" s="349"/>
      <c r="C249" s="349"/>
      <c r="D249" s="252"/>
      <c r="E249" s="132"/>
      <c r="G249" s="349" t="s">
        <v>189</v>
      </c>
      <c r="H249" s="349"/>
      <c r="I249" s="349"/>
      <c r="J249" s="350"/>
      <c r="K249" s="252"/>
    </row>
    <row r="250" spans="1:16" x14ac:dyDescent="0.2">
      <c r="A250" s="241"/>
      <c r="B250" s="241"/>
      <c r="C250" s="241"/>
      <c r="D250" s="132"/>
      <c r="E250" s="132"/>
      <c r="G250" s="242"/>
      <c r="H250" s="242"/>
      <c r="I250" s="242"/>
      <c r="J250" s="242"/>
      <c r="K250" s="133"/>
    </row>
    <row r="251" spans="1:16" ht="51.75" customHeight="1" x14ac:dyDescent="0.2">
      <c r="A251" s="349" t="s">
        <v>224</v>
      </c>
      <c r="B251" s="349"/>
      <c r="C251" s="349"/>
      <c r="D251" s="252"/>
      <c r="E251" s="132"/>
      <c r="G251" s="242"/>
      <c r="H251" s="242"/>
      <c r="I251" s="242"/>
      <c r="J251" s="242"/>
      <c r="K251" s="133"/>
    </row>
    <row r="252" spans="1:16" x14ac:dyDescent="0.2">
      <c r="A252" s="241"/>
      <c r="B252" s="241"/>
      <c r="C252" s="241"/>
      <c r="D252" s="132"/>
      <c r="E252" s="132"/>
      <c r="G252" s="242"/>
      <c r="H252" s="242"/>
      <c r="I252" s="242"/>
      <c r="J252" s="242"/>
      <c r="K252" s="133"/>
    </row>
    <row r="253" spans="1:16" x14ac:dyDescent="0.2">
      <c r="A253" s="241"/>
      <c r="B253" s="241"/>
      <c r="C253" s="241"/>
      <c r="D253" s="132"/>
      <c r="E253" s="132"/>
      <c r="G253" s="242"/>
      <c r="H253" s="242"/>
      <c r="I253" s="242"/>
      <c r="J253" s="242"/>
      <c r="K253" s="133"/>
    </row>
    <row r="254" spans="1:16" ht="18" x14ac:dyDescent="0.25">
      <c r="A254" s="321" t="s">
        <v>59</v>
      </c>
      <c r="B254" s="321"/>
      <c r="C254" s="321"/>
      <c r="D254" s="321"/>
      <c r="E254" s="321"/>
      <c r="F254" s="321"/>
      <c r="G254" s="321"/>
      <c r="H254" s="321"/>
      <c r="I254" s="321"/>
      <c r="J254" s="321"/>
      <c r="K254" s="321"/>
      <c r="L254" s="321"/>
      <c r="M254" s="321"/>
      <c r="N254" s="321"/>
      <c r="O254" s="104"/>
      <c r="P254" s="104"/>
    </row>
    <row r="255" spans="1:16" x14ac:dyDescent="0.2">
      <c r="A255" s="5"/>
    </row>
    <row r="256" spans="1:16" x14ac:dyDescent="0.2">
      <c r="B256" s="322" t="s">
        <v>60</v>
      </c>
      <c r="C256" s="322"/>
      <c r="D256" s="162"/>
      <c r="E256" s="162"/>
      <c r="F256" s="162"/>
      <c r="G256" s="162"/>
      <c r="H256" s="63" t="s">
        <v>61</v>
      </c>
      <c r="I256" s="36"/>
      <c r="J256" s="36"/>
      <c r="K256"/>
    </row>
    <row r="257" spans="1:16" x14ac:dyDescent="0.2">
      <c r="B257" s="323"/>
      <c r="C257" s="324"/>
      <c r="D257" s="324"/>
      <c r="E257" s="324"/>
      <c r="F257" s="325"/>
      <c r="G257" s="4"/>
      <c r="H257" s="323"/>
      <c r="I257" s="324"/>
      <c r="J257" s="324"/>
      <c r="K257" s="324"/>
      <c r="L257" s="324"/>
      <c r="M257" s="325"/>
    </row>
    <row r="258" spans="1:16" x14ac:dyDescent="0.2">
      <c r="B258" s="326"/>
      <c r="C258" s="327"/>
      <c r="D258" s="327"/>
      <c r="E258" s="327"/>
      <c r="F258" s="328"/>
      <c r="G258" s="4"/>
      <c r="H258" s="326"/>
      <c r="I258" s="327"/>
      <c r="J258" s="327"/>
      <c r="K258" s="327"/>
      <c r="L258" s="327"/>
      <c r="M258" s="328"/>
    </row>
    <row r="259" spans="1:16" x14ac:dyDescent="0.2">
      <c r="B259" s="326"/>
      <c r="C259" s="327"/>
      <c r="D259" s="327"/>
      <c r="E259" s="327"/>
      <c r="F259" s="328"/>
      <c r="G259" s="4"/>
      <c r="H259" s="326"/>
      <c r="I259" s="327"/>
      <c r="J259" s="327"/>
      <c r="K259" s="327"/>
      <c r="L259" s="327"/>
      <c r="M259" s="328"/>
    </row>
    <row r="260" spans="1:16" x14ac:dyDescent="0.2">
      <c r="B260" s="326"/>
      <c r="C260" s="327"/>
      <c r="D260" s="327"/>
      <c r="E260" s="327"/>
      <c r="F260" s="328"/>
      <c r="G260" s="4"/>
      <c r="H260" s="326"/>
      <c r="I260" s="327"/>
      <c r="J260" s="327"/>
      <c r="K260" s="327"/>
      <c r="L260" s="327"/>
      <c r="M260" s="328"/>
    </row>
    <row r="261" spans="1:16" x14ac:dyDescent="0.2">
      <c r="B261" s="326"/>
      <c r="C261" s="327"/>
      <c r="D261" s="327"/>
      <c r="E261" s="327"/>
      <c r="F261" s="328"/>
      <c r="G261" s="4"/>
      <c r="H261" s="326"/>
      <c r="I261" s="327"/>
      <c r="J261" s="327"/>
      <c r="K261" s="327"/>
      <c r="L261" s="327"/>
      <c r="M261" s="328"/>
    </row>
    <row r="262" spans="1:16" x14ac:dyDescent="0.2">
      <c r="B262" s="326"/>
      <c r="C262" s="327"/>
      <c r="D262" s="327"/>
      <c r="E262" s="327"/>
      <c r="F262" s="328"/>
      <c r="G262" s="4"/>
      <c r="H262" s="326"/>
      <c r="I262" s="327"/>
      <c r="J262" s="327"/>
      <c r="K262" s="327"/>
      <c r="L262" s="327"/>
      <c r="M262" s="328"/>
    </row>
    <row r="263" spans="1:16" x14ac:dyDescent="0.2">
      <c r="B263" s="329"/>
      <c r="C263" s="330"/>
      <c r="D263" s="330"/>
      <c r="E263" s="330"/>
      <c r="F263" s="331"/>
      <c r="G263" s="4"/>
      <c r="H263" s="329"/>
      <c r="I263" s="330"/>
      <c r="J263" s="330"/>
      <c r="K263" s="330"/>
      <c r="L263" s="330"/>
      <c r="M263" s="331"/>
    </row>
    <row r="264" spans="1:16" x14ac:dyDescent="0.2">
      <c r="B264" s="163"/>
      <c r="C264" s="163"/>
      <c r="D264" s="163"/>
      <c r="E264" s="163"/>
      <c r="F264" s="163"/>
      <c r="G264" s="4"/>
      <c r="H264" s="163"/>
      <c r="I264" s="163"/>
      <c r="J264" s="163"/>
      <c r="K264" s="163"/>
      <c r="L264" s="163"/>
    </row>
    <row r="265" spans="1:16" x14ac:dyDescent="0.2">
      <c r="B265" s="163"/>
      <c r="C265" s="163"/>
      <c r="D265" s="4"/>
      <c r="E265" s="163"/>
      <c r="F265" s="163"/>
      <c r="G265" s="163"/>
      <c r="H265" s="163"/>
      <c r="I265" s="163"/>
      <c r="J265" s="5"/>
    </row>
    <row r="266" spans="1:16" x14ac:dyDescent="0.2">
      <c r="C266" s="5"/>
      <c r="D266" s="5"/>
      <c r="F266"/>
      <c r="G266"/>
      <c r="H266" s="5"/>
      <c r="I266" s="5"/>
      <c r="J266" s="5"/>
    </row>
    <row r="267" spans="1:16" ht="18" x14ac:dyDescent="0.25">
      <c r="A267" s="321" t="s">
        <v>65</v>
      </c>
      <c r="B267" s="321"/>
      <c r="C267" s="321"/>
      <c r="D267" s="321"/>
      <c r="E267" s="321"/>
      <c r="F267" s="321"/>
      <c r="G267" s="321"/>
      <c r="H267" s="321"/>
      <c r="I267" s="321"/>
      <c r="J267" s="321"/>
      <c r="K267" s="321"/>
      <c r="L267" s="321"/>
      <c r="M267" s="321"/>
      <c r="N267" s="321"/>
      <c r="O267" s="104"/>
      <c r="P267" s="104"/>
    </row>
    <row r="269" spans="1:16" x14ac:dyDescent="0.2">
      <c r="F269"/>
      <c r="H269" s="5"/>
      <c r="K269"/>
    </row>
    <row r="270" spans="1:16" ht="15" x14ac:dyDescent="0.2">
      <c r="B270" s="358" t="s">
        <v>172</v>
      </c>
      <c r="C270" s="359"/>
      <c r="E270" s="360" t="s">
        <v>190</v>
      </c>
      <c r="F270" s="360"/>
      <c r="H270" s="233" t="s">
        <v>191</v>
      </c>
      <c r="K270"/>
    </row>
    <row r="271" spans="1:16" x14ac:dyDescent="0.2">
      <c r="B271" s="449"/>
      <c r="C271" s="362"/>
      <c r="E271" s="367"/>
      <c r="F271" s="367"/>
      <c r="H271" s="253"/>
      <c r="K271"/>
    </row>
    <row r="272" spans="1:16" x14ac:dyDescent="0.2">
      <c r="B272" s="363"/>
      <c r="C272" s="364"/>
      <c r="F272"/>
      <c r="H272" s="5"/>
      <c r="K272"/>
    </row>
    <row r="273" spans="2:11" x14ac:dyDescent="0.2">
      <c r="B273" s="363"/>
      <c r="C273" s="364"/>
      <c r="F273"/>
      <c r="H273" s="5"/>
      <c r="K273"/>
    </row>
    <row r="274" spans="2:11" x14ac:dyDescent="0.2">
      <c r="B274" s="365"/>
      <c r="C274" s="366"/>
      <c r="F274"/>
      <c r="H274" s="5"/>
      <c r="K274"/>
    </row>
    <row r="275" spans="2:11" x14ac:dyDescent="0.2">
      <c r="F275"/>
      <c r="H275" s="5"/>
      <c r="K275"/>
    </row>
    <row r="276" spans="2:11" x14ac:dyDescent="0.2">
      <c r="F276"/>
      <c r="H276" s="5"/>
      <c r="K276"/>
    </row>
    <row r="277" spans="2:11" ht="30" x14ac:dyDescent="0.2">
      <c r="B277" s="233" t="s">
        <v>192</v>
      </c>
      <c r="C277" s="233" t="s">
        <v>193</v>
      </c>
      <c r="D277" s="233" t="s">
        <v>194</v>
      </c>
      <c r="E277" s="358" t="s">
        <v>195</v>
      </c>
      <c r="F277" s="359"/>
      <c r="G277" s="233" t="s">
        <v>196</v>
      </c>
      <c r="H277" s="233" t="s">
        <v>197</v>
      </c>
      <c r="K277"/>
    </row>
    <row r="278" spans="2:11" x14ac:dyDescent="0.2">
      <c r="B278" s="234">
        <v>1</v>
      </c>
      <c r="C278" s="254"/>
      <c r="D278" s="254"/>
      <c r="E278" s="344"/>
      <c r="F278" s="345"/>
      <c r="G278" s="255"/>
      <c r="H278" s="235" t="str">
        <f t="shared" ref="H278" si="10">IF(OR(ISNUMBER(G277),G278=""),IF(G278="","",1-(G278/G277)),"N/A")</f>
        <v/>
      </c>
      <c r="K278"/>
    </row>
    <row r="279" spans="2:11" x14ac:dyDescent="0.2">
      <c r="B279" s="234">
        <v>2</v>
      </c>
      <c r="C279" s="254"/>
      <c r="D279" s="254"/>
      <c r="E279" s="344"/>
      <c r="F279" s="345"/>
      <c r="G279" s="255"/>
      <c r="H279" s="235" t="str">
        <f>IF(OR(ISNUMBER(G278),G279=""),IF(G279="","",1-(G279/G278)),"N/A")</f>
        <v/>
      </c>
      <c r="K279"/>
    </row>
    <row r="280" spans="2:11" x14ac:dyDescent="0.2">
      <c r="B280" s="234">
        <v>3</v>
      </c>
      <c r="C280" s="254"/>
      <c r="D280" s="254"/>
      <c r="E280" s="344"/>
      <c r="F280" s="345"/>
      <c r="G280" s="255"/>
      <c r="H280" s="235" t="str">
        <f t="shared" ref="H280:H282" si="11">IF(OR(ISNUMBER(G279),G280=""),IF(G280="","",1-(G280/G279)),"N/A")</f>
        <v/>
      </c>
      <c r="K280"/>
    </row>
    <row r="281" spans="2:11" x14ac:dyDescent="0.2">
      <c r="B281" s="234">
        <v>4</v>
      </c>
      <c r="C281" s="254"/>
      <c r="D281" s="254"/>
      <c r="E281" s="344"/>
      <c r="F281" s="345"/>
      <c r="G281" s="255"/>
      <c r="H281" s="235" t="str">
        <f t="shared" si="11"/>
        <v/>
      </c>
      <c r="K281"/>
    </row>
    <row r="282" spans="2:11" x14ac:dyDescent="0.2">
      <c r="B282" s="234">
        <v>5</v>
      </c>
      <c r="C282" s="254"/>
      <c r="D282" s="254"/>
      <c r="E282" s="344"/>
      <c r="F282" s="345"/>
      <c r="G282" s="255"/>
      <c r="H282" s="235" t="str">
        <f t="shared" si="11"/>
        <v/>
      </c>
      <c r="K282"/>
    </row>
    <row r="283" spans="2:11" ht="12" customHeight="1" x14ac:dyDescent="0.2">
      <c r="F283"/>
      <c r="H283" s="5"/>
      <c r="K283"/>
    </row>
    <row r="284" spans="2:11" x14ac:dyDescent="0.2">
      <c r="B284" s="236" t="s">
        <v>198</v>
      </c>
      <c r="C284" s="236"/>
      <c r="D284" s="232"/>
      <c r="E284" s="232"/>
      <c r="F284" s="232"/>
      <c r="H284" s="5"/>
      <c r="K284"/>
    </row>
  </sheetData>
  <mergeCells count="150">
    <mergeCell ref="A249:C249"/>
    <mergeCell ref="G249:J249"/>
    <mergeCell ref="A251:C251"/>
    <mergeCell ref="A229:C229"/>
    <mergeCell ref="G229:J229"/>
    <mergeCell ref="A231:C231"/>
    <mergeCell ref="D231:F235"/>
    <mergeCell ref="G231:J231"/>
    <mergeCell ref="K231:M231"/>
    <mergeCell ref="A237:C237"/>
    <mergeCell ref="D237:F237"/>
    <mergeCell ref="G237:J237"/>
    <mergeCell ref="K237:M241"/>
    <mergeCell ref="A219:C219"/>
    <mergeCell ref="G219:J219"/>
    <mergeCell ref="A221:C221"/>
    <mergeCell ref="D221:F225"/>
    <mergeCell ref="H221:J221"/>
    <mergeCell ref="K221:M225"/>
    <mergeCell ref="A227:C227"/>
    <mergeCell ref="G227:J227"/>
    <mergeCell ref="A243:C247"/>
    <mergeCell ref="D243:F247"/>
    <mergeCell ref="G243:J247"/>
    <mergeCell ref="K243:M247"/>
    <mergeCell ref="D210:F214"/>
    <mergeCell ref="K210:M214"/>
    <mergeCell ref="A217:N217"/>
    <mergeCell ref="A210:C211"/>
    <mergeCell ref="A184:C184"/>
    <mergeCell ref="G184:J184"/>
    <mergeCell ref="K184:M188"/>
    <mergeCell ref="B165:E165"/>
    <mergeCell ref="A167:N167"/>
    <mergeCell ref="A182:N182"/>
    <mergeCell ref="A155:C155"/>
    <mergeCell ref="A204:C206"/>
    <mergeCell ref="D204:F208"/>
    <mergeCell ref="G204:J206"/>
    <mergeCell ref="K204:M208"/>
    <mergeCell ref="B163:E163"/>
    <mergeCell ref="B164:E164"/>
    <mergeCell ref="D157:F160"/>
    <mergeCell ref="B138:C138"/>
    <mergeCell ref="D138:E142"/>
    <mergeCell ref="D144:F151"/>
    <mergeCell ref="K144:M151"/>
    <mergeCell ref="A153:C153"/>
    <mergeCell ref="B106:C106"/>
    <mergeCell ref="B109:C109"/>
    <mergeCell ref="B105:C105"/>
    <mergeCell ref="B107:C107"/>
    <mergeCell ref="B108:C108"/>
    <mergeCell ref="K136:M136"/>
    <mergeCell ref="K134:M134"/>
    <mergeCell ref="B136:C136"/>
    <mergeCell ref="B111:C111"/>
    <mergeCell ref="B112:C112"/>
    <mergeCell ref="B113:C113"/>
    <mergeCell ref="B119:E119"/>
    <mergeCell ref="B120:E120"/>
    <mergeCell ref="A124:E124"/>
    <mergeCell ref="B116:C116"/>
    <mergeCell ref="B114:C114"/>
    <mergeCell ref="B115:C115"/>
    <mergeCell ref="B130:E130"/>
    <mergeCell ref="A132:C132"/>
    <mergeCell ref="A134:C134"/>
    <mergeCell ref="B122:E122"/>
    <mergeCell ref="B129:E129"/>
    <mergeCell ref="F124:J126"/>
    <mergeCell ref="B76:D76"/>
    <mergeCell ref="B79:E79"/>
    <mergeCell ref="B88:C88"/>
    <mergeCell ref="A100:D100"/>
    <mergeCell ref="B94:C94"/>
    <mergeCell ref="B95:C95"/>
    <mergeCell ref="B96:C96"/>
    <mergeCell ref="B97:C97"/>
    <mergeCell ref="B78:E78"/>
    <mergeCell ref="B92:C92"/>
    <mergeCell ref="B93:C93"/>
    <mergeCell ref="B89:C89"/>
    <mergeCell ref="B90:C90"/>
    <mergeCell ref="B86:C86"/>
    <mergeCell ref="B87:C87"/>
    <mergeCell ref="A81:D81"/>
    <mergeCell ref="B91:C91"/>
    <mergeCell ref="B42:E42"/>
    <mergeCell ref="B44:E44"/>
    <mergeCell ref="B52:E52"/>
    <mergeCell ref="A55:N55"/>
    <mergeCell ref="B34:E34"/>
    <mergeCell ref="B32:E32"/>
    <mergeCell ref="B47:E47"/>
    <mergeCell ref="B48:E48"/>
    <mergeCell ref="B49:E49"/>
    <mergeCell ref="B50:E50"/>
    <mergeCell ref="B28:E28"/>
    <mergeCell ref="B15:E15"/>
    <mergeCell ref="B16:E16"/>
    <mergeCell ref="B17:E17"/>
    <mergeCell ref="B18:E18"/>
    <mergeCell ref="A21:M21"/>
    <mergeCell ref="B36:E36"/>
    <mergeCell ref="B38:E38"/>
    <mergeCell ref="B40:E40"/>
    <mergeCell ref="B29:E29"/>
    <mergeCell ref="A2:N5"/>
    <mergeCell ref="E8:I8"/>
    <mergeCell ref="A10:N10"/>
    <mergeCell ref="B12:E12"/>
    <mergeCell ref="B14:E14"/>
    <mergeCell ref="B23:E23"/>
    <mergeCell ref="B25:E25"/>
    <mergeCell ref="B26:E26"/>
    <mergeCell ref="B27:E27"/>
    <mergeCell ref="E282:F282"/>
    <mergeCell ref="B270:C270"/>
    <mergeCell ref="E270:F270"/>
    <mergeCell ref="B271:C274"/>
    <mergeCell ref="E271:F271"/>
    <mergeCell ref="E277:F277"/>
    <mergeCell ref="E278:F278"/>
    <mergeCell ref="E279:F279"/>
    <mergeCell ref="E280:F280"/>
    <mergeCell ref="G81:J81"/>
    <mergeCell ref="A267:N267"/>
    <mergeCell ref="A254:N254"/>
    <mergeCell ref="B256:C256"/>
    <mergeCell ref="B257:F263"/>
    <mergeCell ref="H257:M263"/>
    <mergeCell ref="B46:E46"/>
    <mergeCell ref="K70:M72"/>
    <mergeCell ref="E281:F281"/>
    <mergeCell ref="G76:J76"/>
    <mergeCell ref="B74:D74"/>
    <mergeCell ref="G74:J74"/>
    <mergeCell ref="B70:D70"/>
    <mergeCell ref="I70:J70"/>
    <mergeCell ref="B57:E57"/>
    <mergeCell ref="B60:D60"/>
    <mergeCell ref="G60:J60"/>
    <mergeCell ref="B62:D62"/>
    <mergeCell ref="E62:J63"/>
    <mergeCell ref="B65:E65"/>
    <mergeCell ref="B66:E66"/>
    <mergeCell ref="A68:D68"/>
    <mergeCell ref="B58:E58"/>
    <mergeCell ref="B110:C110"/>
  </mergeCells>
  <conditionalFormatting sqref="K13">
    <cfRule type="cellIs" dxfId="71" priority="1" stopIfTrue="1" operator="equal">
      <formula>"Não Atende"</formula>
    </cfRule>
    <cfRule type="cellIs" dxfId="70" priority="2" stopIfTrue="1" operator="equal">
      <formula>"Atende"</formula>
    </cfRule>
  </conditionalFormatting>
  <dataValidations count="8">
    <dataValidation type="list" allowBlank="1" showInputMessage="1" showErrorMessage="1" sqref="E60 E68 E81 F122 E100 E76 D132 D155 K153 K155 D184:D189 K138 K140 K229 K219 D227 K227 D229 D219 D249 D251">
      <formula1>"Sim,Não"</formula1>
    </dataValidation>
    <dataValidation type="list" allowBlank="1" showInputMessage="1" showErrorMessage="1" sqref="I130 I58 I66 I79 I120 I52 I46:I50 I25:I29 I32 I34:I44">
      <formula1>requerimentos</formula1>
    </dataValidation>
    <dataValidation type="list" allowBlank="1" showInputMessage="1" showErrorMessage="1" sqref="F19:F20 F22 I14:I18">
      <formula1>Req_exclusão</formula1>
    </dataValidation>
    <dataValidation type="list" allowBlank="1" showInputMessage="1" showErrorMessage="1" sqref="WVI163:WVI173 IW163:IW173 SS163:SS173 ACO163:ACO173 AMK163:AMK173 AWG163:AWG173 BGC163:BGC173 BPY163:BPY173 BZU163:BZU173 CJQ163:CJQ173 CTM163:CTM173 DDI163:DDI173 DNE163:DNE173 DXA163:DXA173 EGW163:EGW173 EQS163:EQS173 FAO163:FAO173 FKK163:FKK173 FUG163:FUG173 GEC163:GEC173 GNY163:GNY173 GXU163:GXU173 HHQ163:HHQ173 HRM163:HRM173 IBI163:IBI173 ILE163:ILE173 IVA163:IVA173 JEW163:JEW173 JOS163:JOS173 JYO163:JYO173 KIK163:KIK173 KSG163:KSG173 LCC163:LCC173 LLY163:LLY173 LVU163:LVU173 MFQ163:MFQ173 MPM163:MPM173 MZI163:MZI173 NJE163:NJE173 NTA163:NTA173 OCW163:OCW173 OMS163:OMS173 OWO163:OWO173 PGK163:PGK173 PQG163:PQG173 QAC163:QAC173 QJY163:QJY173 QTU163:QTU173 RDQ163:RDQ173 RNM163:RNM173 RXI163:RXI173 SHE163:SHE173 SRA163:SRA173 TAW163:TAW173 TKS163:TKS173 TUO163:TUO173 UEK163:UEK173 UOG163:UOG173 UYC163:UYC173 VHY163:VHY173 VRU163:VRU173 WBQ163:WBQ173 WLM163:WLM173 E170:E180">
      <formula1>"RISC, x86"</formula1>
    </dataValidation>
    <dataValidation type="list" allowBlank="1" showInputMessage="1" showErrorMessage="1" sqref="WVG163:WVG173 IU163:IU173 SQ163:SQ173 ACM163:ACM173 AMI163:AMI173 AWE163:AWE173 BGA163:BGA173 BPW163:BPW173 BZS163:BZS173 CJO163:CJO173 CTK163:CTK173 DDG163:DDG173 DNC163:DNC173 DWY163:DWY173 EGU163:EGU173 EQQ163:EQQ173 FAM163:FAM173 FKI163:FKI173 FUE163:FUE173 GEA163:GEA173 GNW163:GNW173 GXS163:GXS173 HHO163:HHO173 HRK163:HRK173 IBG163:IBG173 ILC163:ILC173 IUY163:IUY173 JEU163:JEU173 JOQ163:JOQ173 JYM163:JYM173 KII163:KII173 KSE163:KSE173 LCA163:LCA173 LLW163:LLW173 LVS163:LVS173 MFO163:MFO173 MPK163:MPK173 MZG163:MZG173 NJC163:NJC173 NSY163:NSY173 OCU163:OCU173 OMQ163:OMQ173 OWM163:OWM173 PGI163:PGI173 PQE163:PQE173 QAA163:QAA173 QJW163:QJW173 QTS163:QTS173 RDO163:RDO173 RNK163:RNK173 RXG163:RXG173 SHC163:SHC173 SQY163:SQY173 TAU163:TAU173 TKQ163:TKQ173 TUM163:TUM173 UEI163:UEI173 UOE163:UOE173 UYA163:UYA173 VHW163:VHW173 VRS163:VRS173 WBO163:WBO173 WLK163:WLK173 C170:C180">
      <formula1>"Aplicação, Apresentação, Banco de Dados"</formula1>
    </dataValidation>
    <dataValidation type="list" allowBlank="1" showInputMessage="1" showErrorMessage="1" sqref="WVH163:WVH173 IV163:IV173 SR163:SR173 ACN163:ACN173 AMJ163:AMJ173 AWF163:AWF173 BGB163:BGB173 BPX163:BPX173 BZT163:BZT173 CJP163:CJP173 CTL163:CTL173 DDH163:DDH173 DND163:DND173 DWZ163:DWZ173 EGV163:EGV173 EQR163:EQR173 FAN163:FAN173 FKJ163:FKJ173 FUF163:FUF173 GEB163:GEB173 GNX163:GNX173 GXT163:GXT173 HHP163:HHP173 HRL163:HRL173 IBH163:IBH173 ILD163:ILD173 IUZ163:IUZ173 JEV163:JEV173 JOR163:JOR173 JYN163:JYN173 KIJ163:KIJ173 KSF163:KSF173 LCB163:LCB173 LLX163:LLX173 LVT163:LVT173 MFP163:MFP173 MPL163:MPL173 MZH163:MZH173 NJD163:NJD173 NSZ163:NSZ173 OCV163:OCV173 OMR163:OMR173 OWN163:OWN173 PGJ163:PGJ173 PQF163:PQF173 QAB163:QAB173 QJX163:QJX173 QTT163:QTT173 RDP163:RDP173 RNL163:RNL173 RXH163:RXH173 SHD163:SHD173 SQZ163:SQZ173 TAV163:TAV173 TKR163:TKR173 TUN163:TUN173 UEJ163:UEJ173 UOF163:UOF173 UYB163:UYB173 VHX163:VHX173 VRT163:VRT173 WBP163:WBP173 WLL163:WLL173 D170:D180">
      <formula1>"On Line, Batch, Misto"</formula1>
    </dataValidation>
    <dataValidation type="list" allowBlank="1" showInputMessage="1" showErrorMessage="1" sqref="WVF163:WVF173 IT163:IT173 SP163:SP173 ACL163:ACL173 AMH163:AMH173 AWD163:AWD173 BFZ163:BFZ173 BPV163:BPV173 BZR163:BZR173 CJN163:CJN173 CTJ163:CTJ173 DDF163:DDF173 DNB163:DNB173 DWX163:DWX173 EGT163:EGT173 EQP163:EQP173 FAL163:FAL173 FKH163:FKH173 FUD163:FUD173 GDZ163:GDZ173 GNV163:GNV173 GXR163:GXR173 HHN163:HHN173 HRJ163:HRJ173 IBF163:IBF173 ILB163:ILB173 IUX163:IUX173 JET163:JET173 JOP163:JOP173 JYL163:JYL173 KIH163:KIH173 KSD163:KSD173 LBZ163:LBZ173 LLV163:LLV173 LVR163:LVR173 MFN163:MFN173 MPJ163:MPJ173 MZF163:MZF173 NJB163:NJB173 NSX163:NSX173 OCT163:OCT173 OMP163:OMP173 OWL163:OWL173 PGH163:PGH173 PQD163:PQD173 PZZ163:PZZ173 QJV163:QJV173 QTR163:QTR173 RDN163:RDN173 RNJ163:RNJ173 RXF163:RXF173 SHB163:SHB173 SQX163:SQX173 TAT163:TAT173 TKP163:TKP173 TUL163:TUL173 UEH163:UEH173 UOD163:UOD173 UXZ163:UXZ173 VHV163:VHV173 VRR163:VRR173 WBN163:WBN173 WLJ163:WLJ173 B170:B180">
      <formula1>"Produção, Disaster Recovery, Desenvolvimento, Homologação, Testes"</formula1>
    </dataValidation>
    <dataValidation type="list" allowBlank="1" showInputMessage="1" showErrorMessage="1" sqref="K249">
      <formula1>"Sim,Não,N/A"</formula1>
    </dataValidation>
  </dataValidations>
  <pageMargins left="0.78740157499999996" right="0.78740157499999996" top="0.984251969" bottom="0.984251969" header="0.49212598499999999" footer="0.49212598499999999"/>
  <pageSetup scale="47" fitToHeight="0" orientation="landscape"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Parâmetros!$E$3:$E$5</xm:f>
          </x14:formula1>
          <xm:sqref>E167 E126 F168 H25:H29 H46:H50 H52 H32 H34:H44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R24"/>
  <sheetViews>
    <sheetView showGridLines="0" showRowColHeaders="0" workbookViewId="0">
      <selection activeCell="B25" sqref="B25:E25"/>
    </sheetView>
  </sheetViews>
  <sheetFormatPr defaultRowHeight="12.75" x14ac:dyDescent="0.2"/>
  <cols>
    <col min="1" max="1" width="12.28515625" customWidth="1"/>
    <col min="2" max="2" width="71.140625" customWidth="1"/>
    <col min="3" max="3" width="1.42578125" customWidth="1"/>
    <col min="4" max="4" width="1.85546875" customWidth="1"/>
    <col min="5" max="5" width="1.5703125" customWidth="1"/>
    <col min="6" max="6" width="18.5703125" customWidth="1"/>
    <col min="7" max="7" width="16.140625" hidden="1" customWidth="1"/>
    <col min="8" max="8" width="19.5703125" customWidth="1"/>
    <col min="9" max="9" width="21.5703125" customWidth="1"/>
    <col min="10" max="10" width="36.85546875" customWidth="1"/>
    <col min="11" max="11" width="17" hidden="1" customWidth="1"/>
    <col min="12" max="12" width="20.28515625" bestFit="1" customWidth="1"/>
    <col min="13" max="13" width="17.7109375" customWidth="1"/>
    <col min="16" max="16" width="23.7109375" hidden="1" customWidth="1"/>
    <col min="17" max="17" width="0" hidden="1" customWidth="1"/>
    <col min="18" max="18" width="18.5703125" hidden="1" customWidth="1"/>
  </cols>
  <sheetData>
    <row r="1" spans="1:18" ht="13.5" thickBot="1" x14ac:dyDescent="0.25">
      <c r="A1" s="203"/>
      <c r="B1" s="17"/>
      <c r="C1" s="17"/>
      <c r="D1" s="17"/>
      <c r="E1" s="17"/>
      <c r="F1" s="17"/>
      <c r="G1" s="17"/>
      <c r="H1" s="17"/>
      <c r="I1" s="17"/>
      <c r="J1" s="17"/>
      <c r="P1" s="15" t="s">
        <v>15</v>
      </c>
      <c r="R1" s="10" t="s">
        <v>29</v>
      </c>
    </row>
    <row r="2" spans="1:18" ht="15.75" thickBot="1" x14ac:dyDescent="0.25">
      <c r="A2" s="203"/>
      <c r="B2" s="204" t="s">
        <v>31</v>
      </c>
      <c r="C2" s="213"/>
      <c r="D2" s="213"/>
      <c r="E2" s="213"/>
      <c r="F2" s="315" t="s">
        <v>32</v>
      </c>
      <c r="G2" s="442"/>
      <c r="H2" s="316"/>
      <c r="I2" s="14" t="str">
        <f>IF(ISERR(SUM(G8:G9,G12:G13,G16:G17,G20:G21,G24:G25)/(SUM(K8:K9,K12:K13,K16:K17,K20:K21,K24:K25))),"N/A",SUM(G8:G9,G12:G13,G16:G17,G20:G21,G24:G25)/(SUM(K8:K9,K12:K13,K16:K17,K20:K21,K24:K25)))</f>
        <v>N/A</v>
      </c>
      <c r="J2" s="17"/>
      <c r="P2" s="8" t="s">
        <v>19</v>
      </c>
      <c r="R2" s="9" t="s">
        <v>4</v>
      </c>
    </row>
    <row r="3" spans="1:18" ht="15" x14ac:dyDescent="0.25">
      <c r="A3" s="203"/>
      <c r="B3" s="205" t="s">
        <v>217</v>
      </c>
      <c r="C3" s="214"/>
      <c r="D3" s="214"/>
      <c r="E3" s="214"/>
      <c r="F3" s="206"/>
      <c r="G3" s="206"/>
      <c r="H3" s="17"/>
      <c r="I3" s="17"/>
      <c r="J3" s="17"/>
      <c r="P3" s="8" t="s">
        <v>20</v>
      </c>
      <c r="R3" s="9" t="s">
        <v>11</v>
      </c>
    </row>
    <row r="4" spans="1:18" ht="15" x14ac:dyDescent="0.25">
      <c r="A4" s="203"/>
      <c r="B4" s="207" t="e">
        <f>'Prop F'!$E$8</f>
        <v>#REF!</v>
      </c>
      <c r="C4" s="215"/>
      <c r="D4" s="215"/>
      <c r="E4" s="215"/>
      <c r="F4" s="18"/>
      <c r="G4" s="18"/>
      <c r="H4" s="18"/>
      <c r="I4" s="18"/>
      <c r="J4" s="18"/>
      <c r="P4" s="8" t="s">
        <v>21</v>
      </c>
      <c r="R4" s="8" t="s">
        <v>5</v>
      </c>
    </row>
    <row r="5" spans="1:18" ht="15" x14ac:dyDescent="0.2">
      <c r="A5" s="203"/>
      <c r="B5" s="17"/>
      <c r="C5" s="17"/>
      <c r="D5" s="17"/>
      <c r="E5" s="17"/>
      <c r="F5" s="18"/>
      <c r="G5" s="18"/>
      <c r="H5" s="18"/>
      <c r="I5" s="18"/>
      <c r="J5" s="18"/>
      <c r="P5" s="8" t="s">
        <v>22</v>
      </c>
    </row>
    <row r="6" spans="1:18" ht="13.5" thickBot="1" x14ac:dyDescent="0.25">
      <c r="A6" s="203"/>
      <c r="B6" s="19" t="s">
        <v>33</v>
      </c>
      <c r="C6" s="19"/>
      <c r="D6" s="19"/>
      <c r="E6" s="19"/>
      <c r="F6" s="19" t="s">
        <v>34</v>
      </c>
      <c r="G6" s="19"/>
      <c r="H6" s="17"/>
      <c r="I6" s="17"/>
      <c r="J6" s="17"/>
      <c r="P6" s="8" t="s">
        <v>23</v>
      </c>
    </row>
    <row r="7" spans="1:18" ht="26.25" thickBot="1" x14ac:dyDescent="0.25">
      <c r="A7" s="20" t="s">
        <v>35</v>
      </c>
      <c r="B7" s="22" t="s">
        <v>130</v>
      </c>
      <c r="C7" s="216"/>
      <c r="D7" s="216"/>
      <c r="E7" s="217"/>
      <c r="F7" s="21" t="s">
        <v>4</v>
      </c>
      <c r="G7" s="21" t="s">
        <v>38</v>
      </c>
      <c r="H7" s="21" t="s">
        <v>15</v>
      </c>
      <c r="I7" s="22" t="s">
        <v>36</v>
      </c>
      <c r="J7" s="21" t="s">
        <v>37</v>
      </c>
      <c r="K7" s="24" t="s">
        <v>39</v>
      </c>
      <c r="L7" s="274" t="s">
        <v>215</v>
      </c>
      <c r="M7" s="23" t="s">
        <v>216</v>
      </c>
      <c r="P7" s="8" t="s">
        <v>24</v>
      </c>
    </row>
    <row r="8" spans="1:18" x14ac:dyDescent="0.2">
      <c r="A8" s="223" t="str">
        <f>IF(LEFT(A7,2)="ID",CONCATENATE(MID($A$7,SEARCH(" ",$A$7)+1,10),"001"),CONCATENATE(MID($A$7,SEARCH(" ",$A$7)+1,10),TEXT(RIGHT(A7,3)+1,"000")))</f>
        <v>RQF001</v>
      </c>
      <c r="B8" s="443" t="s">
        <v>162</v>
      </c>
      <c r="C8" s="444"/>
      <c r="D8" s="444"/>
      <c r="E8" s="445"/>
      <c r="F8" s="220"/>
      <c r="G8" s="220">
        <f>IF(H8="",0,VLOOKUP(H8,Parâmetros!$N$3:$O$8,2,0)*I8)</f>
        <v>0</v>
      </c>
      <c r="H8" s="221"/>
      <c r="I8" s="222"/>
      <c r="J8" s="273"/>
      <c r="K8" s="25" t="str">
        <f t="shared" ref="K8" si="0">IF(I8="","",I8*100)</f>
        <v/>
      </c>
      <c r="L8" s="272"/>
      <c r="M8" s="271"/>
    </row>
    <row r="9" spans="1:18" x14ac:dyDescent="0.2">
      <c r="A9" s="80"/>
    </row>
    <row r="10" spans="1:18" ht="13.5" thickBot="1" x14ac:dyDescent="0.25">
      <c r="A10" s="203"/>
      <c r="B10" s="19" t="s">
        <v>33</v>
      </c>
      <c r="C10" s="19"/>
      <c r="D10" s="19"/>
      <c r="E10" s="19"/>
      <c r="F10" s="19" t="s">
        <v>34</v>
      </c>
      <c r="G10" s="19"/>
      <c r="H10" s="17"/>
      <c r="I10" s="17"/>
      <c r="J10" s="17"/>
    </row>
    <row r="11" spans="1:18" ht="26.25" thickBot="1" x14ac:dyDescent="0.25">
      <c r="A11" s="20" t="s">
        <v>164</v>
      </c>
      <c r="B11" s="22" t="s">
        <v>131</v>
      </c>
      <c r="C11" s="216"/>
      <c r="D11" s="216"/>
      <c r="E11" s="217"/>
      <c r="F11" s="21" t="s">
        <v>4</v>
      </c>
      <c r="G11" s="21" t="s">
        <v>38</v>
      </c>
      <c r="H11" s="21" t="s">
        <v>15</v>
      </c>
      <c r="I11" s="22" t="s">
        <v>36</v>
      </c>
      <c r="J11" s="21" t="s">
        <v>37</v>
      </c>
      <c r="K11" s="24" t="s">
        <v>39</v>
      </c>
      <c r="L11" s="274" t="s">
        <v>215</v>
      </c>
      <c r="M11" s="23" t="s">
        <v>216</v>
      </c>
    </row>
    <row r="12" spans="1:18" ht="12.75" customHeight="1" x14ac:dyDescent="0.2">
      <c r="A12" s="223" t="str">
        <f>IF(LEFT(A11,2)="ID",CONCATENATE(MID($A$11,SEARCH(" ",$A$11)+1,10),"001"),CONCATENATE(MID($A$11,SEARCH(" ",$A$11)+1,10),TEXT(RIGHT(A11,3)+1,"000")))</f>
        <v>RQNF001</v>
      </c>
      <c r="B12" s="446" t="s">
        <v>209</v>
      </c>
      <c r="C12" s="447"/>
      <c r="D12" s="447"/>
      <c r="E12" s="448"/>
      <c r="F12" s="220"/>
      <c r="G12" s="220">
        <f>IF(H12="",0,VLOOKUP(H12,Parâmetros!$N$3:$O$8,2,0)*I12)</f>
        <v>0</v>
      </c>
      <c r="H12" s="221"/>
      <c r="I12" s="222"/>
      <c r="J12" s="273"/>
      <c r="K12" s="25" t="str">
        <f t="shared" ref="K12" si="1">IF(I12="","",I12*100)</f>
        <v/>
      </c>
      <c r="L12" s="272"/>
      <c r="M12" s="271"/>
    </row>
    <row r="14" spans="1:18" ht="13.5" thickBot="1" x14ac:dyDescent="0.25">
      <c r="A14" s="203"/>
      <c r="B14" s="19" t="s">
        <v>33</v>
      </c>
      <c r="C14" s="19"/>
      <c r="D14" s="19"/>
      <c r="E14" s="19"/>
      <c r="F14" s="19" t="s">
        <v>34</v>
      </c>
      <c r="G14" s="19"/>
      <c r="H14" s="17"/>
      <c r="I14" s="17"/>
      <c r="J14" s="17"/>
    </row>
    <row r="15" spans="1:18" ht="26.25" thickBot="1" x14ac:dyDescent="0.25">
      <c r="A15" s="20" t="s">
        <v>165</v>
      </c>
      <c r="B15" s="22" t="s">
        <v>132</v>
      </c>
      <c r="C15" s="218"/>
      <c r="D15" s="218"/>
      <c r="E15" s="219"/>
      <c r="F15" s="21" t="s">
        <v>4</v>
      </c>
      <c r="G15" s="21" t="s">
        <v>38</v>
      </c>
      <c r="H15" s="21" t="s">
        <v>15</v>
      </c>
      <c r="I15" s="22" t="s">
        <v>36</v>
      </c>
      <c r="J15" s="21" t="s">
        <v>37</v>
      </c>
      <c r="K15" s="24" t="s">
        <v>39</v>
      </c>
      <c r="L15" s="274" t="s">
        <v>215</v>
      </c>
      <c r="M15" s="23" t="s">
        <v>216</v>
      </c>
    </row>
    <row r="16" spans="1:18" x14ac:dyDescent="0.2">
      <c r="A16" s="223" t="str">
        <f>IF(LEFT(A15,2)="ID",CONCATENATE(MID($A$15,SEARCH(" ",$A$15)+1,10),"001"),CONCATENATE(MID($A$15,SEARCH(" ",$A$15)+1,10),TEXT(RIGHT(A15,3)+1,"000")))</f>
        <v>RQS001</v>
      </c>
      <c r="B16" s="446" t="s">
        <v>212</v>
      </c>
      <c r="C16" s="447"/>
      <c r="D16" s="447"/>
      <c r="E16" s="448"/>
      <c r="F16" s="220"/>
      <c r="G16" s="220">
        <f>IF(H16="",0,VLOOKUP(H16,Parâmetros!$N$3:$O$8,2,0)*I16)</f>
        <v>0</v>
      </c>
      <c r="H16" s="221"/>
      <c r="I16" s="222"/>
      <c r="J16" s="273"/>
      <c r="K16" s="25" t="str">
        <f t="shared" ref="K16" si="2">IF(I16="","",I16*100)</f>
        <v/>
      </c>
      <c r="L16" s="272"/>
      <c r="M16" s="271"/>
    </row>
    <row r="18" spans="1:13" ht="13.5" thickBot="1" x14ac:dyDescent="0.25">
      <c r="A18" s="203"/>
      <c r="B18" s="19" t="s">
        <v>33</v>
      </c>
      <c r="C18" s="19"/>
      <c r="D18" s="19"/>
      <c r="E18" s="19"/>
      <c r="F18" s="19" t="s">
        <v>34</v>
      </c>
      <c r="G18" s="19"/>
      <c r="H18" s="17"/>
      <c r="I18" s="17"/>
      <c r="J18" s="17"/>
    </row>
    <row r="19" spans="1:13" ht="26.25" thickBot="1" x14ac:dyDescent="0.25">
      <c r="A19" s="20" t="s">
        <v>166</v>
      </c>
      <c r="B19" s="22" t="s">
        <v>133</v>
      </c>
      <c r="C19" s="218"/>
      <c r="D19" s="218"/>
      <c r="E19" s="219"/>
      <c r="F19" s="21" t="s">
        <v>4</v>
      </c>
      <c r="G19" s="21" t="s">
        <v>38</v>
      </c>
      <c r="H19" s="21" t="s">
        <v>15</v>
      </c>
      <c r="I19" s="22" t="s">
        <v>36</v>
      </c>
      <c r="J19" s="21" t="s">
        <v>37</v>
      </c>
      <c r="K19" s="24" t="s">
        <v>39</v>
      </c>
      <c r="L19" s="274" t="s">
        <v>215</v>
      </c>
      <c r="M19" s="23" t="s">
        <v>216</v>
      </c>
    </row>
    <row r="20" spans="1:13" ht="12.75" customHeight="1" x14ac:dyDescent="0.2">
      <c r="A20" s="223" t="str">
        <f>IF(LEFT(A19,2)="ID",CONCATENATE(MID($A$19,SEARCH(" ",$A$19)+1,10),"001"),CONCATENATE(MID($A$19,SEARCH(" ",$A$19)+1,10),TEXT(RIGHT(A19,3)+1,"000")))</f>
        <v>RQMC001</v>
      </c>
      <c r="B20" s="446" t="s">
        <v>214</v>
      </c>
      <c r="C20" s="447"/>
      <c r="D20" s="447"/>
      <c r="E20" s="448"/>
      <c r="F20" s="220"/>
      <c r="G20" s="220">
        <f>IF(H20="",0,VLOOKUP(H20,Parâmetros!$N$3:$O$8,2,0)*I20)</f>
        <v>0</v>
      </c>
      <c r="H20" s="221"/>
      <c r="I20" s="222"/>
      <c r="J20" s="273"/>
      <c r="K20" s="25" t="str">
        <f t="shared" ref="K20" si="3">IF(I20="","",I20*100)</f>
        <v/>
      </c>
      <c r="L20" s="272"/>
      <c r="M20" s="271"/>
    </row>
    <row r="22" spans="1:13" ht="13.5" thickBot="1" x14ac:dyDescent="0.25">
      <c r="A22" s="203"/>
      <c r="B22" s="19" t="s">
        <v>33</v>
      </c>
      <c r="C22" s="19"/>
      <c r="D22" s="19"/>
      <c r="E22" s="19"/>
      <c r="F22" s="19" t="s">
        <v>34</v>
      </c>
      <c r="G22" s="19"/>
      <c r="H22" s="17"/>
      <c r="I22" s="17"/>
      <c r="J22" s="17"/>
    </row>
    <row r="23" spans="1:13" ht="26.25" thickBot="1" x14ac:dyDescent="0.25">
      <c r="A23" s="20" t="s">
        <v>167</v>
      </c>
      <c r="B23" s="22" t="s">
        <v>134</v>
      </c>
      <c r="C23" s="218"/>
      <c r="D23" s="218"/>
      <c r="E23" s="219"/>
      <c r="F23" s="21" t="s">
        <v>4</v>
      </c>
      <c r="G23" s="21" t="s">
        <v>38</v>
      </c>
      <c r="H23" s="21" t="s">
        <v>15</v>
      </c>
      <c r="I23" s="22" t="s">
        <v>36</v>
      </c>
      <c r="J23" s="21" t="s">
        <v>37</v>
      </c>
      <c r="K23" s="24" t="s">
        <v>39</v>
      </c>
      <c r="L23" s="274" t="s">
        <v>215</v>
      </c>
      <c r="M23" s="23" t="s">
        <v>216</v>
      </c>
    </row>
    <row r="24" spans="1:13" x14ac:dyDescent="0.2">
      <c r="A24" s="223" t="str">
        <f>IF(LEFT(A23,2)="ID",CONCATENATE(MID($A$23,SEARCH(" ",$A$23)+1,10),"001"),CONCATENATE(MID($A$23,SEARCH(" ",$A$23)+1,10),TEXT(RIGHT(A23,3)+1,"000")))</f>
        <v>RQI001</v>
      </c>
      <c r="B24" s="446" t="s">
        <v>213</v>
      </c>
      <c r="C24" s="447"/>
      <c r="D24" s="447"/>
      <c r="E24" s="448"/>
      <c r="F24" s="220"/>
      <c r="G24" s="220">
        <f>IF(H24="",0,VLOOKUP(H24,Parâmetros!$N$3:$O$8,2,0)*I24)</f>
        <v>0</v>
      </c>
      <c r="H24" s="221"/>
      <c r="I24" s="222"/>
      <c r="J24" s="273"/>
      <c r="K24" s="25" t="str">
        <f t="shared" ref="K24" si="4">IF(I24="","",I24*100)</f>
        <v/>
      </c>
      <c r="L24" s="272"/>
      <c r="M24" s="271"/>
    </row>
  </sheetData>
  <mergeCells count="6">
    <mergeCell ref="F2:H2"/>
    <mergeCell ref="B8:E8"/>
    <mergeCell ref="B20:E20"/>
    <mergeCell ref="B24:E24"/>
    <mergeCell ref="B12:E12"/>
    <mergeCell ref="B16:E16"/>
  </mergeCells>
  <dataValidations count="2">
    <dataValidation type="list" allowBlank="1" showInputMessage="1" showErrorMessage="1" sqref="H20 H12 H8 H16 H24">
      <formula1>$P$2:$P$7</formula1>
    </dataValidation>
    <dataValidation type="list" allowBlank="1" showInputMessage="1" showErrorMessage="1" sqref="F20 F12 F8 F16 F24">
      <formula1>$R$2:$R$4</formula1>
    </dataValidation>
  </dataValidations>
  <pageMargins left="0.511811024" right="0.511811024" top="0.78740157499999996" bottom="0.78740157499999996" header="0.31496062000000002" footer="0.31496062000000002"/>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3">
    <pageSetUpPr fitToPage="1"/>
  </sheetPr>
  <dimension ref="A2:P284"/>
  <sheetViews>
    <sheetView showGridLines="0" zoomScale="85" zoomScaleNormal="85" workbookViewId="0">
      <selection activeCell="K13" sqref="K13"/>
    </sheetView>
  </sheetViews>
  <sheetFormatPr defaultRowHeight="12.75" outlineLevelRow="1" x14ac:dyDescent="0.2"/>
  <cols>
    <col min="1" max="1" width="7.28515625" customWidth="1"/>
    <col min="2" max="2" width="31.42578125" customWidth="1"/>
    <col min="3" max="5" width="15.85546875" customWidth="1"/>
    <col min="6" max="6" width="15.85546875" style="5" customWidth="1"/>
    <col min="7" max="7" width="16.7109375" style="5" customWidth="1"/>
    <col min="8" max="8" width="16.140625" customWidth="1"/>
    <col min="9" max="9" width="16.85546875" customWidth="1"/>
    <col min="10" max="10" width="15.85546875" customWidth="1"/>
    <col min="11" max="15" width="15.85546875" style="5" customWidth="1"/>
    <col min="16" max="16384" width="9.140625" style="5"/>
  </cols>
  <sheetData>
    <row r="2" spans="1:16" ht="12.75" customHeight="1" x14ac:dyDescent="0.2">
      <c r="A2" s="368" t="s">
        <v>56</v>
      </c>
      <c r="B2" s="368"/>
      <c r="C2" s="368"/>
      <c r="D2" s="368"/>
      <c r="E2" s="368"/>
      <c r="F2" s="368"/>
      <c r="G2" s="368"/>
      <c r="H2" s="368"/>
      <c r="I2" s="368"/>
      <c r="J2" s="368"/>
      <c r="K2" s="368"/>
      <c r="L2" s="368"/>
      <c r="M2" s="368"/>
      <c r="N2" s="368"/>
      <c r="O2" s="104"/>
      <c r="P2" s="104"/>
    </row>
    <row r="3" spans="1:16" ht="12.75" customHeight="1" x14ac:dyDescent="0.2">
      <c r="A3" s="368"/>
      <c r="B3" s="368"/>
      <c r="C3" s="368"/>
      <c r="D3" s="368"/>
      <c r="E3" s="368"/>
      <c r="F3" s="368"/>
      <c r="G3" s="368"/>
      <c r="H3" s="368"/>
      <c r="I3" s="368"/>
      <c r="J3" s="368"/>
      <c r="K3" s="368"/>
      <c r="L3" s="368"/>
      <c r="M3" s="368"/>
      <c r="N3" s="368"/>
      <c r="O3" s="104"/>
      <c r="P3" s="104"/>
    </row>
    <row r="4" spans="1:16" ht="12.75" customHeight="1" x14ac:dyDescent="0.2">
      <c r="A4" s="368"/>
      <c r="B4" s="368"/>
      <c r="C4" s="368"/>
      <c r="D4" s="368"/>
      <c r="E4" s="368"/>
      <c r="F4" s="368"/>
      <c r="G4" s="368"/>
      <c r="H4" s="368"/>
      <c r="I4" s="368"/>
      <c r="J4" s="368"/>
      <c r="K4" s="368"/>
      <c r="L4" s="368"/>
      <c r="M4" s="368"/>
      <c r="N4" s="368"/>
      <c r="O4" s="104"/>
      <c r="P4" s="104"/>
    </row>
    <row r="5" spans="1:16" ht="12.75" customHeight="1" x14ac:dyDescent="0.2">
      <c r="A5" s="368"/>
      <c r="B5" s="368"/>
      <c r="C5" s="368"/>
      <c r="D5" s="368"/>
      <c r="E5" s="368"/>
      <c r="F5" s="368"/>
      <c r="G5" s="368"/>
      <c r="H5" s="368"/>
      <c r="I5" s="368"/>
      <c r="J5" s="368"/>
      <c r="K5" s="368"/>
      <c r="L5" s="368"/>
      <c r="M5" s="368"/>
      <c r="N5" s="368"/>
      <c r="O5" s="104"/>
      <c r="P5" s="104"/>
    </row>
    <row r="7" spans="1:16" x14ac:dyDescent="0.2">
      <c r="F7"/>
      <c r="G7"/>
      <c r="K7"/>
      <c r="L7"/>
      <c r="M7"/>
      <c r="N7"/>
      <c r="O7"/>
    </row>
    <row r="8" spans="1:16" ht="15.75" x14ac:dyDescent="0.2">
      <c r="A8" s="5"/>
      <c r="B8" s="5"/>
      <c r="C8" s="5"/>
      <c r="D8" s="60" t="s">
        <v>3</v>
      </c>
      <c r="E8" s="369" t="e">
        <f>IF(#REF!="","Prop G",#REF!)</f>
        <v>#REF!</v>
      </c>
      <c r="F8" s="370"/>
      <c r="G8" s="370"/>
      <c r="H8" s="370"/>
      <c r="I8" s="371"/>
      <c r="K8"/>
      <c r="L8" s="2"/>
    </row>
    <row r="9" spans="1:16" x14ac:dyDescent="0.2">
      <c r="A9" s="1"/>
      <c r="F9"/>
      <c r="G9"/>
      <c r="J9" s="1"/>
    </row>
    <row r="10" spans="1:16" ht="18" x14ac:dyDescent="0.25">
      <c r="A10" s="321" t="s">
        <v>66</v>
      </c>
      <c r="B10" s="321"/>
      <c r="C10" s="321"/>
      <c r="D10" s="321"/>
      <c r="E10" s="321"/>
      <c r="F10" s="321"/>
      <c r="G10" s="321"/>
      <c r="H10" s="321"/>
      <c r="I10" s="321"/>
      <c r="J10" s="321"/>
      <c r="K10" s="321"/>
      <c r="L10" s="321"/>
      <c r="M10" s="321"/>
      <c r="N10" s="321"/>
      <c r="O10" s="104"/>
      <c r="P10" s="104"/>
    </row>
    <row r="11" spans="1:16" x14ac:dyDescent="0.2">
      <c r="A11" s="1"/>
      <c r="F11"/>
      <c r="G11"/>
      <c r="J11" s="1"/>
    </row>
    <row r="12" spans="1:16" ht="25.5" x14ac:dyDescent="0.2">
      <c r="A12" s="166" t="s">
        <v>2</v>
      </c>
      <c r="B12" s="348" t="s">
        <v>1</v>
      </c>
      <c r="C12" s="348"/>
      <c r="D12" s="348"/>
      <c r="E12" s="348"/>
      <c r="F12" s="90" t="s">
        <v>13</v>
      </c>
      <c r="G12" s="91" t="s">
        <v>14</v>
      </c>
      <c r="H12" s="171" t="s">
        <v>40</v>
      </c>
      <c r="I12" s="171" t="s">
        <v>7</v>
      </c>
      <c r="J12" s="92" t="s">
        <v>0</v>
      </c>
      <c r="K12" s="93" t="s">
        <v>9</v>
      </c>
      <c r="L12" s="166" t="s">
        <v>57</v>
      </c>
      <c r="M12" s="166" t="s">
        <v>58</v>
      </c>
    </row>
    <row r="13" spans="1:16" ht="18" x14ac:dyDescent="0.2">
      <c r="A13" s="46" t="e">
        <f>#REF!</f>
        <v>#REF!</v>
      </c>
      <c r="B13" s="181" t="e">
        <f>#REF!</f>
        <v>#REF!</v>
      </c>
      <c r="C13" s="182"/>
      <c r="D13" s="182"/>
      <c r="E13" s="183"/>
      <c r="F13" s="47" t="s">
        <v>8</v>
      </c>
      <c r="G13" s="47" t="s">
        <v>8</v>
      </c>
      <c r="H13" s="48"/>
      <c r="I13" s="48"/>
      <c r="J13" s="48"/>
      <c r="K13" s="49" t="str">
        <f>IF(COUNTA(I14:I19)=0,"",IF(COUNTIF(I14:I19,"Não Atende")&lt;&gt;0,"Não Atende","Atende"))</f>
        <v/>
      </c>
      <c r="L13" s="169"/>
      <c r="M13" s="170"/>
    </row>
    <row r="14" spans="1:16" ht="12.75" customHeight="1" outlineLevel="1" x14ac:dyDescent="0.2">
      <c r="A14" s="62" t="e">
        <f>#REF!</f>
        <v>#REF!</v>
      </c>
      <c r="B14" s="372" t="e">
        <f>#REF!</f>
        <v>#REF!</v>
      </c>
      <c r="C14" s="372"/>
      <c r="D14" s="372"/>
      <c r="E14" s="372"/>
      <c r="F14" s="53" t="s">
        <v>8</v>
      </c>
      <c r="G14" s="53" t="s">
        <v>8</v>
      </c>
      <c r="H14" s="54" t="s">
        <v>8</v>
      </c>
      <c r="I14" s="28"/>
      <c r="J14" s="54" t="s">
        <v>8</v>
      </c>
      <c r="K14" s="56" t="s">
        <v>8</v>
      </c>
      <c r="L14" s="3"/>
      <c r="M14" s="29"/>
    </row>
    <row r="15" spans="1:16" ht="12.75" customHeight="1" outlineLevel="1" x14ac:dyDescent="0.2">
      <c r="A15" s="62" t="e">
        <f>#REF!</f>
        <v>#REF!</v>
      </c>
      <c r="B15" s="379" t="e">
        <f>#REF!</f>
        <v>#REF!</v>
      </c>
      <c r="C15" s="380"/>
      <c r="D15" s="380"/>
      <c r="E15" s="381"/>
      <c r="F15" s="53" t="s">
        <v>8</v>
      </c>
      <c r="G15" s="53" t="s">
        <v>8</v>
      </c>
      <c r="H15" s="54" t="s">
        <v>8</v>
      </c>
      <c r="I15" s="28"/>
      <c r="J15" s="54" t="s">
        <v>8</v>
      </c>
      <c r="K15" s="56" t="s">
        <v>8</v>
      </c>
      <c r="L15" s="3"/>
      <c r="M15" s="29"/>
    </row>
    <row r="16" spans="1:16" ht="12.75" customHeight="1" outlineLevel="1" x14ac:dyDescent="0.2">
      <c r="A16" s="62" t="e">
        <f>#REF!</f>
        <v>#REF!</v>
      </c>
      <c r="B16" s="379" t="e">
        <f>#REF!</f>
        <v>#REF!</v>
      </c>
      <c r="C16" s="380"/>
      <c r="D16" s="380"/>
      <c r="E16" s="381"/>
      <c r="F16" s="53" t="s">
        <v>8</v>
      </c>
      <c r="G16" s="53" t="s">
        <v>8</v>
      </c>
      <c r="H16" s="54" t="s">
        <v>8</v>
      </c>
      <c r="I16" s="28"/>
      <c r="J16" s="54" t="s">
        <v>8</v>
      </c>
      <c r="K16" s="56" t="s">
        <v>8</v>
      </c>
      <c r="L16" s="3"/>
      <c r="M16" s="29"/>
    </row>
    <row r="17" spans="1:16" ht="12.75" customHeight="1" outlineLevel="1" x14ac:dyDescent="0.2">
      <c r="A17" s="62" t="e">
        <f>#REF!</f>
        <v>#REF!</v>
      </c>
      <c r="B17" s="379" t="e">
        <f>#REF!</f>
        <v>#REF!</v>
      </c>
      <c r="C17" s="380"/>
      <c r="D17" s="380"/>
      <c r="E17" s="381"/>
      <c r="F17" s="53" t="s">
        <v>8</v>
      </c>
      <c r="G17" s="53" t="s">
        <v>8</v>
      </c>
      <c r="H17" s="54" t="s">
        <v>8</v>
      </c>
      <c r="I17" s="28"/>
      <c r="J17" s="54" t="s">
        <v>8</v>
      </c>
      <c r="K17" s="56" t="s">
        <v>8</v>
      </c>
      <c r="L17" s="3"/>
      <c r="M17" s="29"/>
    </row>
    <row r="18" spans="1:16" ht="12.75" customHeight="1" outlineLevel="1" x14ac:dyDescent="0.2">
      <c r="A18" s="62" t="e">
        <f>#REF!</f>
        <v>#REF!</v>
      </c>
      <c r="B18" s="379" t="e">
        <f>#REF!</f>
        <v>#REF!</v>
      </c>
      <c r="C18" s="380"/>
      <c r="D18" s="380"/>
      <c r="E18" s="381"/>
      <c r="F18" s="53" t="s">
        <v>8</v>
      </c>
      <c r="G18" s="53" t="s">
        <v>8</v>
      </c>
      <c r="H18" s="54" t="s">
        <v>8</v>
      </c>
      <c r="I18" s="28"/>
      <c r="J18" s="54" t="s">
        <v>8</v>
      </c>
      <c r="K18" s="56" t="s">
        <v>8</v>
      </c>
      <c r="L18" s="3"/>
      <c r="M18" s="29"/>
    </row>
    <row r="19" spans="1:16" outlineLevel="1" x14ac:dyDescent="0.2">
      <c r="A19" s="26"/>
      <c r="B19" s="26"/>
      <c r="C19" s="26"/>
      <c r="D19" s="26"/>
      <c r="E19" s="26"/>
      <c r="F19" s="89"/>
      <c r="G19" s="89"/>
      <c r="H19" s="26"/>
      <c r="I19" s="26"/>
      <c r="J19" s="26"/>
    </row>
    <row r="20" spans="1:16" outlineLevel="1" x14ac:dyDescent="0.2"/>
    <row r="21" spans="1:16" ht="18" outlineLevel="1" x14ac:dyDescent="0.25">
      <c r="A21" s="321" t="s">
        <v>103</v>
      </c>
      <c r="B21" s="321"/>
      <c r="C21" s="321"/>
      <c r="D21" s="321"/>
      <c r="E21" s="321"/>
      <c r="F21" s="321"/>
      <c r="G21" s="321"/>
      <c r="H21" s="321"/>
      <c r="I21" s="321"/>
      <c r="J21" s="321"/>
      <c r="K21" s="321"/>
      <c r="L21" s="321"/>
      <c r="M21" s="321"/>
      <c r="N21" s="104"/>
      <c r="O21" s="104"/>
      <c r="P21" s="104"/>
    </row>
    <row r="22" spans="1:16" outlineLevel="1" x14ac:dyDescent="0.2"/>
    <row r="23" spans="1:16" ht="25.5" outlineLevel="1" x14ac:dyDescent="0.2">
      <c r="A23" s="68" t="s">
        <v>2</v>
      </c>
      <c r="B23" s="373" t="s">
        <v>1</v>
      </c>
      <c r="C23" s="374"/>
      <c r="D23" s="374"/>
      <c r="E23" s="375"/>
      <c r="F23" s="69" t="s">
        <v>13</v>
      </c>
      <c r="G23" s="70" t="s">
        <v>14</v>
      </c>
      <c r="H23" s="71" t="s">
        <v>40</v>
      </c>
      <c r="I23" s="71" t="s">
        <v>7</v>
      </c>
      <c r="J23" s="72" t="s">
        <v>0</v>
      </c>
      <c r="K23" s="73" t="s">
        <v>9</v>
      </c>
      <c r="L23" s="68" t="s">
        <v>57</v>
      </c>
      <c r="M23" s="74" t="s">
        <v>58</v>
      </c>
    </row>
    <row r="24" spans="1:16" ht="18" customHeight="1" x14ac:dyDescent="0.2">
      <c r="A24" s="75" t="e">
        <f>#REF!</f>
        <v>#REF!</v>
      </c>
      <c r="B24" s="181" t="e">
        <f>#REF!</f>
        <v>#REF!</v>
      </c>
      <c r="C24" s="182"/>
      <c r="D24" s="182"/>
      <c r="E24" s="183"/>
      <c r="F24" s="50" t="e">
        <f>IF(#REF!="","",#REF!)</f>
        <v>#REF!</v>
      </c>
      <c r="G24" s="50" t="e">
        <f>IF(#REF!="","",#REF!)</f>
        <v>#REF!</v>
      </c>
      <c r="H24" s="76" t="e">
        <f>IF(#REF!="","",#REF!)</f>
        <v>#REF!</v>
      </c>
      <c r="I24" s="76"/>
      <c r="J24" s="79"/>
      <c r="K24" s="52">
        <f>SUM(K25:K30)-K30</f>
        <v>0</v>
      </c>
      <c r="L24" s="77"/>
      <c r="M24" s="61"/>
    </row>
    <row r="25" spans="1:16" ht="12.75" customHeight="1" outlineLevel="1" x14ac:dyDescent="0.2">
      <c r="A25" s="62" t="e">
        <f>#REF!</f>
        <v>#REF!</v>
      </c>
      <c r="B25" s="376" t="e">
        <f>#REF!</f>
        <v>#REF!</v>
      </c>
      <c r="C25" s="377"/>
      <c r="D25" s="377"/>
      <c r="E25" s="378"/>
      <c r="F25" s="78" t="e">
        <f>IF(#REF!="","",#REF!)</f>
        <v>#REF!</v>
      </c>
      <c r="G25" s="57" t="e">
        <f>#REF!</f>
        <v>#REF!</v>
      </c>
      <c r="H25" s="55" t="e">
        <f>IF(#REF!="","",#REF!)</f>
        <v>#REF!</v>
      </c>
      <c r="I25" s="28"/>
      <c r="J25" s="58" t="str">
        <f>IF($K$13="Não Atende",0,IF(I25="","",IF(H25="",VLOOKUP(I25,Parâmetros!$B$3:$C$6,2,0),VLOOKUP(I25,Parâmetros!$B$3:$C$6,2,0)*VLOOKUP(H25,Parâmetros!$E$3:$G$5,2,0))))</f>
        <v/>
      </c>
      <c r="K25" s="59">
        <f>IF(J25="",0,((G25*J25)*$F$24)*0.9*100)</f>
        <v>0</v>
      </c>
      <c r="L25" s="3"/>
      <c r="M25" s="29"/>
    </row>
    <row r="26" spans="1:16" ht="12.75" customHeight="1" outlineLevel="1" x14ac:dyDescent="0.2">
      <c r="A26" s="122" t="e">
        <f>#REF!</f>
        <v>#REF!</v>
      </c>
      <c r="B26" s="376" t="e">
        <f>#REF!</f>
        <v>#REF!</v>
      </c>
      <c r="C26" s="377"/>
      <c r="D26" s="377"/>
      <c r="E26" s="378"/>
      <c r="F26" s="78" t="e">
        <f>IF(#REF!="","",#REF!)</f>
        <v>#REF!</v>
      </c>
      <c r="G26" s="57" t="e">
        <f>#REF!</f>
        <v>#REF!</v>
      </c>
      <c r="H26" s="55" t="e">
        <f>IF(#REF!="","",#REF!)</f>
        <v>#REF!</v>
      </c>
      <c r="I26" s="28"/>
      <c r="J26" s="58" t="str">
        <f>IF($K$13="Não Atende",0,IF(I26="","",IF(H26="",VLOOKUP(I26,Parâmetros!$B$3:$C$6,2,0),VLOOKUP(I26,Parâmetros!$B$3:$C$6,2,0)*VLOOKUP(H26,Parâmetros!$E$3:$G$5,2,0))))</f>
        <v/>
      </c>
      <c r="K26" s="59">
        <f t="shared" ref="K26:K29" si="0">IF(J26="",0,((G26*J26)*$F$24)*0.9*100)</f>
        <v>0</v>
      </c>
      <c r="L26" s="3"/>
      <c r="M26" s="29"/>
    </row>
    <row r="27" spans="1:16" ht="12.75" customHeight="1" outlineLevel="1" x14ac:dyDescent="0.2">
      <c r="A27" s="62" t="e">
        <f>#REF!</f>
        <v>#REF!</v>
      </c>
      <c r="B27" s="376" t="e">
        <f>#REF!</f>
        <v>#REF!</v>
      </c>
      <c r="C27" s="377"/>
      <c r="D27" s="377"/>
      <c r="E27" s="378"/>
      <c r="F27" s="78" t="e">
        <f>IF(#REF!="","",#REF!)</f>
        <v>#REF!</v>
      </c>
      <c r="G27" s="57" t="e">
        <f>#REF!</f>
        <v>#REF!</v>
      </c>
      <c r="H27" s="55" t="e">
        <f>IF(#REF!="","",#REF!)</f>
        <v>#REF!</v>
      </c>
      <c r="I27" s="28"/>
      <c r="J27" s="58" t="str">
        <f>IF($K$13="Não Atende",0,IF(I27="","",IF(H27="",VLOOKUP(I27,Parâmetros!$B$3:$C$6,2,0),VLOOKUP(I27,Parâmetros!$B$3:$C$6,2,0)*VLOOKUP(H27,Parâmetros!$E$3:$G$5,2,0))))</f>
        <v/>
      </c>
      <c r="K27" s="59">
        <f t="shared" si="0"/>
        <v>0</v>
      </c>
      <c r="L27" s="3"/>
      <c r="M27" s="29"/>
    </row>
    <row r="28" spans="1:16" ht="12.75" customHeight="1" outlineLevel="1" x14ac:dyDescent="0.2">
      <c r="A28" s="122" t="e">
        <f>#REF!</f>
        <v>#REF!</v>
      </c>
      <c r="B28" s="376" t="e">
        <f>#REF!</f>
        <v>#REF!</v>
      </c>
      <c r="C28" s="377"/>
      <c r="D28" s="377"/>
      <c r="E28" s="378"/>
      <c r="F28" s="78" t="e">
        <f>IF(#REF!="","",#REF!)</f>
        <v>#REF!</v>
      </c>
      <c r="G28" s="57" t="e">
        <f>#REF!</f>
        <v>#REF!</v>
      </c>
      <c r="H28" s="55" t="e">
        <f>IF(#REF!="","",#REF!)</f>
        <v>#REF!</v>
      </c>
      <c r="I28" s="28"/>
      <c r="J28" s="58" t="str">
        <f>IF($K$13="Não Atende",0,IF(I28="","",IF(H28="",VLOOKUP(I28,Parâmetros!$B$3:$C$6,2,0),VLOOKUP(I28,Parâmetros!$B$3:$C$6,2,0)*VLOOKUP(H28,Parâmetros!$E$3:$G$5,2,0))))</f>
        <v/>
      </c>
      <c r="K28" s="59">
        <f t="shared" si="0"/>
        <v>0</v>
      </c>
      <c r="L28" s="3"/>
      <c r="M28" s="29"/>
    </row>
    <row r="29" spans="1:16" outlineLevel="1" x14ac:dyDescent="0.2">
      <c r="A29" s="62" t="e">
        <f>#REF!</f>
        <v>#REF!</v>
      </c>
      <c r="B29" s="376" t="e">
        <f>#REF!</f>
        <v>#REF!</v>
      </c>
      <c r="C29" s="377"/>
      <c r="D29" s="377"/>
      <c r="E29" s="378"/>
      <c r="F29" s="78" t="e">
        <f>IF(#REF!="","",#REF!)</f>
        <v>#REF!</v>
      </c>
      <c r="G29" s="57" t="e">
        <f>#REF!</f>
        <v>#REF!</v>
      </c>
      <c r="H29" s="55" t="e">
        <f>IF(#REF!="","",#REF!)</f>
        <v>#REF!</v>
      </c>
      <c r="I29" s="28"/>
      <c r="J29" s="58" t="str">
        <f>IF($K$13="Não Atende",0,IF(I29="","",IF(H29="",VLOOKUP(I29,Parâmetros!$B$3:$C$6,2,0),VLOOKUP(I29,Parâmetros!$B$3:$C$6,2,0)*VLOOKUP(H29,Parâmetros!$E$3:$G$5,2,0))))</f>
        <v/>
      </c>
      <c r="K29" s="59">
        <f t="shared" si="0"/>
        <v>0</v>
      </c>
      <c r="L29" s="3"/>
      <c r="M29" s="29"/>
    </row>
    <row r="30" spans="1:16" ht="18" x14ac:dyDescent="0.2">
      <c r="A30" s="75" t="e">
        <f>#REF!</f>
        <v>#REF!</v>
      </c>
      <c r="B30" s="181" t="e">
        <f>#REF!</f>
        <v>#REF!</v>
      </c>
      <c r="C30" s="182"/>
      <c r="D30" s="182"/>
      <c r="E30" s="183"/>
      <c r="F30" s="50" t="e">
        <f>IF(#REF!="","",#REF!)</f>
        <v>#REF!</v>
      </c>
      <c r="G30" s="50" t="e">
        <f>IF(#REF!="","",#REF!)</f>
        <v>#REF!</v>
      </c>
      <c r="H30" s="76" t="e">
        <f>IF(#REF!="","",#REF!)</f>
        <v>#REF!</v>
      </c>
      <c r="I30" s="48"/>
      <c r="J30" s="79"/>
      <c r="K30" s="52">
        <f>SUM(K31:K45)-K45</f>
        <v>0</v>
      </c>
      <c r="L30" s="77"/>
      <c r="M30" s="61"/>
    </row>
    <row r="31" spans="1:16" ht="15" customHeight="1" outlineLevel="1" x14ac:dyDescent="0.2">
      <c r="A31" s="94"/>
      <c r="B31" s="173" t="s">
        <v>163</v>
      </c>
      <c r="C31" s="173"/>
      <c r="D31" s="173"/>
      <c r="E31" s="173"/>
      <c r="F31" s="95"/>
      <c r="G31" s="95"/>
      <c r="H31" s="95"/>
      <c r="I31" s="175"/>
      <c r="J31" s="95"/>
      <c r="K31" s="95"/>
      <c r="L31" s="95"/>
      <c r="M31" s="96"/>
      <c r="N31" s="121"/>
      <c r="O31" s="121"/>
    </row>
    <row r="32" spans="1:16" ht="84.95" customHeight="1" outlineLevel="1" x14ac:dyDescent="0.2">
      <c r="A32" s="122" t="e">
        <f>#REF!</f>
        <v>#REF!</v>
      </c>
      <c r="B32" s="376" t="e">
        <f>#REF!</f>
        <v>#REF!</v>
      </c>
      <c r="C32" s="377"/>
      <c r="D32" s="377"/>
      <c r="E32" s="378"/>
      <c r="F32" s="53" t="e">
        <f>IF(#REF!="","",#REF!)</f>
        <v>#REF!</v>
      </c>
      <c r="G32" s="57" t="e">
        <f>#REF!</f>
        <v>#REF!</v>
      </c>
      <c r="H32" s="55" t="e">
        <f>IF(#REF!="","",#REF!)</f>
        <v>#REF!</v>
      </c>
      <c r="I32" s="28"/>
      <c r="J32" s="58" t="str">
        <f>IF($K$13="Não Atende",0,IF(I32="","",IF(H32="",VLOOKUP(I32,Parâmetros!$B$3:$C$6,2,0),VLOOKUP(I32,Parâmetros!$B$3:$C$6,2,0)*VLOOKUP(H32,Parâmetros!$E$3:$G$5,2,0))))</f>
        <v/>
      </c>
      <c r="K32" s="59">
        <f>IF(J32="",0,((G32*J32)*$F$30)*0.9*100)</f>
        <v>0</v>
      </c>
      <c r="L32" s="3"/>
      <c r="M32" s="29"/>
    </row>
    <row r="33" spans="1:15" ht="15" customHeight="1" outlineLevel="1" x14ac:dyDescent="0.2">
      <c r="A33" s="94"/>
      <c r="B33" s="173" t="s">
        <v>130</v>
      </c>
      <c r="C33" s="173"/>
      <c r="D33" s="173"/>
      <c r="E33" s="173"/>
      <c r="F33" s="95"/>
      <c r="G33" s="95"/>
      <c r="H33" s="95"/>
      <c r="I33" s="175"/>
      <c r="J33" s="95"/>
      <c r="K33" s="95"/>
      <c r="L33" s="95"/>
      <c r="M33" s="96"/>
      <c r="N33" s="121"/>
      <c r="O33" s="121"/>
    </row>
    <row r="34" spans="1:15" outlineLevel="1" x14ac:dyDescent="0.2">
      <c r="A34" s="122" t="e">
        <f>#REF!</f>
        <v>#REF!</v>
      </c>
      <c r="B34" s="376" t="e">
        <f>#REF!</f>
        <v>#REF!</v>
      </c>
      <c r="C34" s="377"/>
      <c r="D34" s="377"/>
      <c r="E34" s="378"/>
      <c r="F34" s="53" t="e">
        <f>IF(#REF!="","",#REF!)</f>
        <v>#REF!</v>
      </c>
      <c r="G34" s="57" t="e">
        <f>#REF!</f>
        <v>#REF!</v>
      </c>
      <c r="H34" s="55" t="e">
        <f>IF(#REF!="","",#REF!)</f>
        <v>#REF!</v>
      </c>
      <c r="I34" s="28"/>
      <c r="J34" s="58" t="str">
        <f>IF($K$13="Não Atende",0,IF(I34="","",IF(H34="",VLOOKUP(I34,Parâmetros!$B$3:$C$6,2,0),VLOOKUP(I34,Parâmetros!$B$3:$C$6,2,0)*VLOOKUP(H34,Parâmetros!$E$3:$G$5,2,0))))</f>
        <v/>
      </c>
      <c r="K34" s="59">
        <f t="shared" ref="K34" si="1">IF(J34="",0,((G34*J34)*$F$30)*0.9*100)</f>
        <v>0</v>
      </c>
      <c r="L34" s="3"/>
      <c r="M34" s="29"/>
    </row>
    <row r="35" spans="1:15" ht="15" customHeight="1" outlineLevel="1" x14ac:dyDescent="0.2">
      <c r="A35" s="94"/>
      <c r="B35" s="173" t="s">
        <v>131</v>
      </c>
      <c r="C35" s="173"/>
      <c r="D35" s="173"/>
      <c r="E35" s="173"/>
      <c r="F35" s="95"/>
      <c r="G35" s="95"/>
      <c r="H35" s="95"/>
      <c r="I35" s="175"/>
      <c r="J35" s="95"/>
      <c r="K35" s="95"/>
      <c r="L35" s="95"/>
      <c r="M35" s="96"/>
      <c r="N35" s="121"/>
      <c r="O35" s="121"/>
    </row>
    <row r="36" spans="1:15" ht="12.75" customHeight="1" outlineLevel="1" x14ac:dyDescent="0.2">
      <c r="A36" s="122" t="e">
        <f>#REF!</f>
        <v>#REF!</v>
      </c>
      <c r="B36" s="376" t="e">
        <f>#REF!</f>
        <v>#REF!</v>
      </c>
      <c r="C36" s="377"/>
      <c r="D36" s="377"/>
      <c r="E36" s="378"/>
      <c r="F36" s="53" t="e">
        <f>IF(#REF!="","",#REF!)</f>
        <v>#REF!</v>
      </c>
      <c r="G36" s="57" t="e">
        <f>#REF!</f>
        <v>#REF!</v>
      </c>
      <c r="H36" s="55" t="e">
        <f>IF(#REF!="","",#REF!)</f>
        <v>#REF!</v>
      </c>
      <c r="I36" s="28"/>
      <c r="J36" s="58" t="str">
        <f>IF($K$13="Não Atende",0,IF(I36="","",IF(H36="",VLOOKUP(I36,Parâmetros!$B$3:$C$6,2,0),VLOOKUP(I36,Parâmetros!$B$3:$C$6,2,0)*VLOOKUP(H36,Parâmetros!$E$3:$G$5,2,0))))</f>
        <v/>
      </c>
      <c r="K36" s="59">
        <f t="shared" ref="K36" si="2">IF(J36="",0,((G36*J36)*$F$30)*0.9*100)</f>
        <v>0</v>
      </c>
      <c r="L36" s="3"/>
      <c r="M36" s="29"/>
    </row>
    <row r="37" spans="1:15" ht="15" customHeight="1" outlineLevel="1" x14ac:dyDescent="0.2">
      <c r="A37" s="94"/>
      <c r="B37" s="174" t="s">
        <v>132</v>
      </c>
      <c r="C37" s="174"/>
      <c r="D37" s="174"/>
      <c r="E37" s="174"/>
      <c r="F37" s="95"/>
      <c r="G37" s="95"/>
      <c r="H37" s="95"/>
      <c r="I37" s="175"/>
      <c r="J37" s="95"/>
      <c r="K37" s="95"/>
      <c r="L37" s="95"/>
      <c r="M37" s="96"/>
      <c r="N37" s="121"/>
      <c r="O37" s="121"/>
    </row>
    <row r="38" spans="1:15" ht="12.75" customHeight="1" outlineLevel="1" x14ac:dyDescent="0.2">
      <c r="A38" s="122" t="e">
        <f>#REF!</f>
        <v>#REF!</v>
      </c>
      <c r="B38" s="376" t="e">
        <f>#REF!</f>
        <v>#REF!</v>
      </c>
      <c r="C38" s="377"/>
      <c r="D38" s="377"/>
      <c r="E38" s="378"/>
      <c r="F38" s="53" t="e">
        <f>IF(#REF!="","",#REF!)</f>
        <v>#REF!</v>
      </c>
      <c r="G38" s="57" t="e">
        <f>#REF!</f>
        <v>#REF!</v>
      </c>
      <c r="H38" s="55" t="e">
        <f>IF(#REF!="","",#REF!)</f>
        <v>#REF!</v>
      </c>
      <c r="I38" s="28"/>
      <c r="J38" s="58" t="str">
        <f>IF($K$13="Não Atende",0,IF(I38="","",IF(H38="",VLOOKUP(I38,Parâmetros!$B$3:$C$6,2,0),VLOOKUP(I38,Parâmetros!$B$3:$C$6,2,0)*VLOOKUP(H38,Parâmetros!$E$3:$G$5,2,0))))</f>
        <v/>
      </c>
      <c r="K38" s="59">
        <f t="shared" ref="K38" si="3">IF(J38="",0,((G38*J38)*$F$30)*0.9*100)</f>
        <v>0</v>
      </c>
      <c r="L38" s="3"/>
      <c r="M38" s="29"/>
    </row>
    <row r="39" spans="1:15" ht="15" customHeight="1" outlineLevel="1" x14ac:dyDescent="0.2">
      <c r="A39" s="94"/>
      <c r="B39" s="174" t="s">
        <v>133</v>
      </c>
      <c r="C39" s="174"/>
      <c r="D39" s="174"/>
      <c r="E39" s="174"/>
      <c r="F39" s="95"/>
      <c r="G39" s="95"/>
      <c r="H39" s="95"/>
      <c r="I39" s="175"/>
      <c r="J39" s="95"/>
      <c r="K39" s="95"/>
      <c r="L39" s="95"/>
      <c r="M39" s="96"/>
      <c r="N39" s="121"/>
      <c r="O39" s="121"/>
    </row>
    <row r="40" spans="1:15" ht="12.75" customHeight="1" outlineLevel="1" x14ac:dyDescent="0.2">
      <c r="A40" s="122" t="e">
        <f>#REF!</f>
        <v>#REF!</v>
      </c>
      <c r="B40" s="376" t="e">
        <f>#REF!</f>
        <v>#REF!</v>
      </c>
      <c r="C40" s="377"/>
      <c r="D40" s="377"/>
      <c r="E40" s="378"/>
      <c r="F40" s="53" t="e">
        <f>IF(#REF!="","",#REF!)</f>
        <v>#REF!</v>
      </c>
      <c r="G40" s="57" t="e">
        <f>#REF!</f>
        <v>#REF!</v>
      </c>
      <c r="H40" s="55" t="e">
        <f>IF(#REF!="","",#REF!)</f>
        <v>#REF!</v>
      </c>
      <c r="I40" s="28"/>
      <c r="J40" s="58" t="str">
        <f>IF($K$13="Não Atende",0,IF(I40="","",IF(H40="",VLOOKUP(I40,Parâmetros!$B$3:$C$6,2,0),VLOOKUP(I40,Parâmetros!$B$3:$C$6,2,0)*VLOOKUP(H40,Parâmetros!$E$3:$G$5,2,0))))</f>
        <v/>
      </c>
      <c r="K40" s="59">
        <f>IF(J40="",0,((G40*J40)*$F$30)*0.9*100)</f>
        <v>0</v>
      </c>
      <c r="L40" s="3"/>
      <c r="M40" s="29"/>
    </row>
    <row r="41" spans="1:15" ht="15" customHeight="1" outlineLevel="1" x14ac:dyDescent="0.2">
      <c r="A41" s="94"/>
      <c r="B41" s="174" t="s">
        <v>134</v>
      </c>
      <c r="C41" s="174"/>
      <c r="D41" s="174"/>
      <c r="E41" s="174"/>
      <c r="F41" s="95"/>
      <c r="G41" s="95"/>
      <c r="H41" s="95"/>
      <c r="I41" s="175"/>
      <c r="J41" s="95"/>
      <c r="K41" s="95"/>
      <c r="L41" s="95"/>
      <c r="M41" s="96"/>
      <c r="N41" s="121"/>
      <c r="O41" s="121"/>
    </row>
    <row r="42" spans="1:15" ht="12.75" customHeight="1" outlineLevel="1" x14ac:dyDescent="0.2">
      <c r="A42" s="122" t="e">
        <f>#REF!</f>
        <v>#REF!</v>
      </c>
      <c r="B42" s="376" t="e">
        <f>#REF!</f>
        <v>#REF!</v>
      </c>
      <c r="C42" s="377"/>
      <c r="D42" s="377"/>
      <c r="E42" s="378"/>
      <c r="F42" s="53" t="e">
        <f>IF(#REF!="","",#REF!)</f>
        <v>#REF!</v>
      </c>
      <c r="G42" s="57" t="e">
        <f>#REF!</f>
        <v>#REF!</v>
      </c>
      <c r="H42" s="55" t="e">
        <f>IF(#REF!="","",#REF!)</f>
        <v>#REF!</v>
      </c>
      <c r="I42" s="28"/>
      <c r="J42" s="58" t="str">
        <f>IF($K$13="Não Atende",0,IF(I42="","",IF(H42="",VLOOKUP(I42,Parâmetros!$B$3:$C$6,2,0),VLOOKUP(I42,Parâmetros!$B$3:$C$6,2,0)*VLOOKUP(H42,Parâmetros!$E$3:$G$5,2,0))))</f>
        <v/>
      </c>
      <c r="K42" s="59">
        <f t="shared" ref="K42" si="4">IF(J42="",0,((G42*J42)*$F$30)*0.9*100)</f>
        <v>0</v>
      </c>
      <c r="L42" s="3"/>
      <c r="M42" s="29"/>
    </row>
    <row r="43" spans="1:15" ht="15" customHeight="1" outlineLevel="1" x14ac:dyDescent="0.2">
      <c r="A43" s="94"/>
      <c r="B43" s="174" t="s">
        <v>135</v>
      </c>
      <c r="C43" s="174"/>
      <c r="D43" s="174"/>
      <c r="E43" s="174"/>
      <c r="F43" s="95"/>
      <c r="G43" s="95"/>
      <c r="H43" s="95"/>
      <c r="I43" s="175"/>
      <c r="J43" s="95"/>
      <c r="K43" s="95"/>
      <c r="L43" s="95"/>
      <c r="M43" s="96"/>
      <c r="N43" s="121"/>
      <c r="O43" s="121"/>
    </row>
    <row r="44" spans="1:15" ht="12.75" customHeight="1" outlineLevel="1" x14ac:dyDescent="0.2">
      <c r="A44" s="122" t="e">
        <f>#REF!</f>
        <v>#REF!</v>
      </c>
      <c r="B44" s="376" t="e">
        <f>#REF!</f>
        <v>#REF!</v>
      </c>
      <c r="C44" s="377"/>
      <c r="D44" s="377"/>
      <c r="E44" s="378"/>
      <c r="F44" s="53" t="e">
        <f>IF(#REF!="","",#REF!)</f>
        <v>#REF!</v>
      </c>
      <c r="G44" s="57" t="e">
        <f>#REF!</f>
        <v>#REF!</v>
      </c>
      <c r="H44" s="55" t="e">
        <f>IF(#REF!="","",#REF!)</f>
        <v>#REF!</v>
      </c>
      <c r="I44" s="28"/>
      <c r="J44" s="58" t="str">
        <f>IF($K$13="Não Atende",0,IF(I44="","",IF(H44="",VLOOKUP(I44,Parâmetros!$B$3:$C$6,2,0),VLOOKUP(I44,Parâmetros!$B$3:$C$6,2,0)*VLOOKUP(H44,Parâmetros!$E$3:$G$5,2,0))))</f>
        <v/>
      </c>
      <c r="K44" s="59">
        <f>IF(J44="",0,((G44*J44)*$F$30)*0.9*100)</f>
        <v>0</v>
      </c>
      <c r="L44" s="3"/>
      <c r="M44" s="29"/>
    </row>
    <row r="45" spans="1:15" ht="18" x14ac:dyDescent="0.2">
      <c r="A45" s="75" t="e">
        <f>#REF!</f>
        <v>#REF!</v>
      </c>
      <c r="B45" s="181" t="e">
        <f>#REF!</f>
        <v>#REF!</v>
      </c>
      <c r="C45" s="182"/>
      <c r="D45" s="182"/>
      <c r="E45" s="183"/>
      <c r="F45" s="50" t="e">
        <f>IF(#REF!="","",#REF!)</f>
        <v>#REF!</v>
      </c>
      <c r="G45" s="50" t="e">
        <f>IF(#REF!="","",#REF!)</f>
        <v>#REF!</v>
      </c>
      <c r="H45" s="76" t="e">
        <f>IF(#REF!="","",#REF!)</f>
        <v>#REF!</v>
      </c>
      <c r="I45" s="48"/>
      <c r="J45" s="79"/>
      <c r="K45" s="52">
        <f>SUM(K46:K51)-K51</f>
        <v>0</v>
      </c>
      <c r="L45" s="77"/>
      <c r="M45" s="61"/>
    </row>
    <row r="46" spans="1:15" ht="13.5" customHeight="1" outlineLevel="1" x14ac:dyDescent="0.2">
      <c r="A46" s="122" t="e">
        <f>#REF!</f>
        <v>#REF!</v>
      </c>
      <c r="B46" s="376" t="e">
        <f>#REF!</f>
        <v>#REF!</v>
      </c>
      <c r="C46" s="377"/>
      <c r="D46" s="377"/>
      <c r="E46" s="378"/>
      <c r="F46" s="78" t="e">
        <f>IF(#REF!="","",#REF!)</f>
        <v>#REF!</v>
      </c>
      <c r="G46" s="57" t="e">
        <f>#REF!</f>
        <v>#REF!</v>
      </c>
      <c r="H46" s="55" t="e">
        <f>IF(#REF!="","",#REF!)</f>
        <v>#REF!</v>
      </c>
      <c r="I46" s="28"/>
      <c r="J46" s="58" t="str">
        <f>IF($K$13="Não Atende",0,IF(I46="","",IF(H46="",VLOOKUP(I46,Parâmetros!$B$3:$C$6,2,0),VLOOKUP(I46,Parâmetros!$B$3:$C$6,2,0)*VLOOKUP(H46,Parâmetros!$E$3:$G$5,2,0))))</f>
        <v/>
      </c>
      <c r="K46" s="59">
        <f>IF(J46="",0,((G46*J46)*$F$45)*0.9*100)</f>
        <v>0</v>
      </c>
      <c r="L46" s="198"/>
      <c r="M46" s="188"/>
    </row>
    <row r="47" spans="1:15" ht="13.5" customHeight="1" outlineLevel="1" x14ac:dyDescent="0.2">
      <c r="A47" s="122" t="e">
        <f>#REF!</f>
        <v>#REF!</v>
      </c>
      <c r="B47" s="376" t="e">
        <f>#REF!</f>
        <v>#REF!</v>
      </c>
      <c r="C47" s="377"/>
      <c r="D47" s="377"/>
      <c r="E47" s="378"/>
      <c r="F47" s="78" t="e">
        <f>IF(#REF!="","",#REF!)</f>
        <v>#REF!</v>
      </c>
      <c r="G47" s="57" t="e">
        <f>#REF!</f>
        <v>#REF!</v>
      </c>
      <c r="H47" s="55" t="e">
        <f>IF(#REF!="","",#REF!)</f>
        <v>#REF!</v>
      </c>
      <c r="I47" s="28"/>
      <c r="J47" s="58" t="str">
        <f>IF($K$13="Não Atende",0,IF(I47="","",IF(H47="",VLOOKUP(I47,Parâmetros!$B$3:$C$6,2,0),VLOOKUP(I47,Parâmetros!$B$3:$C$6,2,0)*VLOOKUP(H47,Parâmetros!$E$3:$G$5,2,0))))</f>
        <v/>
      </c>
      <c r="K47" s="59">
        <f>IF(J47="",0,((G47*J47)*$F$45)*0.9*100)</f>
        <v>0</v>
      </c>
      <c r="L47" s="198"/>
      <c r="M47" s="188"/>
    </row>
    <row r="48" spans="1:15" ht="13.5" customHeight="1" outlineLevel="1" x14ac:dyDescent="0.2">
      <c r="A48" s="122" t="e">
        <f>#REF!</f>
        <v>#REF!</v>
      </c>
      <c r="B48" s="376" t="e">
        <f>#REF!</f>
        <v>#REF!</v>
      </c>
      <c r="C48" s="377"/>
      <c r="D48" s="377"/>
      <c r="E48" s="378"/>
      <c r="F48" s="78" t="e">
        <f>IF(#REF!="","",#REF!)</f>
        <v>#REF!</v>
      </c>
      <c r="G48" s="57" t="e">
        <f>#REF!</f>
        <v>#REF!</v>
      </c>
      <c r="H48" s="55" t="e">
        <f>IF(#REF!="","",#REF!)</f>
        <v>#REF!</v>
      </c>
      <c r="I48" s="28"/>
      <c r="J48" s="58" t="str">
        <f>IF($K$13="Não Atende",0,IF(I48="","",IF(H48="",VLOOKUP(I48,Parâmetros!$B$3:$C$6,2,0),VLOOKUP(I48,Parâmetros!$B$3:$C$6,2,0)*VLOOKUP(H48,Parâmetros!$E$3:$G$5,2,0))))</f>
        <v/>
      </c>
      <c r="K48" s="59">
        <f>IF(J48="",0,((G48*J48)*$F$45)*0.9*100)</f>
        <v>0</v>
      </c>
      <c r="L48" s="198"/>
      <c r="M48" s="188"/>
    </row>
    <row r="49" spans="1:16" ht="13.5" customHeight="1" outlineLevel="1" x14ac:dyDescent="0.2">
      <c r="A49" s="122" t="e">
        <f>#REF!</f>
        <v>#REF!</v>
      </c>
      <c r="B49" s="376" t="e">
        <f>#REF!</f>
        <v>#REF!</v>
      </c>
      <c r="C49" s="377"/>
      <c r="D49" s="377"/>
      <c r="E49" s="378"/>
      <c r="F49" s="78" t="e">
        <f>IF(#REF!="","",#REF!)</f>
        <v>#REF!</v>
      </c>
      <c r="G49" s="57" t="e">
        <f>#REF!</f>
        <v>#REF!</v>
      </c>
      <c r="H49" s="55" t="e">
        <f>IF(#REF!="","",#REF!)</f>
        <v>#REF!</v>
      </c>
      <c r="I49" s="28"/>
      <c r="J49" s="58" t="str">
        <f>IF($K$13="Não Atende",0,IF(I49="","",IF(H49="",VLOOKUP(I49,Parâmetros!$B$3:$C$6,2,0),VLOOKUP(I49,Parâmetros!$B$3:$C$6,2,0)*VLOOKUP(H49,Parâmetros!$E$3:$G$5,2,0))))</f>
        <v/>
      </c>
      <c r="K49" s="59">
        <f>IF(J49="",0,((G49*J49)*$F$45)*0.9*100)</f>
        <v>0</v>
      </c>
      <c r="L49" s="198"/>
      <c r="M49" s="188"/>
    </row>
    <row r="50" spans="1:16" ht="13.5" customHeight="1" outlineLevel="1" x14ac:dyDescent="0.2">
      <c r="A50" s="122" t="e">
        <f>#REF!</f>
        <v>#REF!</v>
      </c>
      <c r="B50" s="376" t="e">
        <f>#REF!</f>
        <v>#REF!</v>
      </c>
      <c r="C50" s="377"/>
      <c r="D50" s="377"/>
      <c r="E50" s="378"/>
      <c r="F50" s="78" t="e">
        <f>IF(#REF!="","",#REF!)</f>
        <v>#REF!</v>
      </c>
      <c r="G50" s="57" t="e">
        <f>#REF!</f>
        <v>#REF!</v>
      </c>
      <c r="H50" s="55" t="e">
        <f>IF(#REF!="","",#REF!)</f>
        <v>#REF!</v>
      </c>
      <c r="I50" s="28"/>
      <c r="J50" s="58" t="str">
        <f>IF($K$13="Não Atende",0,IF(I50="","",IF(H50="",VLOOKUP(I50,Parâmetros!$B$3:$C$6,2,0),VLOOKUP(I50,Parâmetros!$B$3:$C$6,2,0)*VLOOKUP(H50,Parâmetros!$E$3:$G$5,2,0))))</f>
        <v/>
      </c>
      <c r="K50" s="59">
        <f>IF(J50="",0,((G50*J50)*$F$45)*0.9*100)</f>
        <v>0</v>
      </c>
      <c r="L50" s="198"/>
      <c r="M50" s="188"/>
    </row>
    <row r="51" spans="1:16" ht="18.75" customHeight="1" x14ac:dyDescent="0.2">
      <c r="A51" s="75" t="e">
        <f>#REF!</f>
        <v>#REF!</v>
      </c>
      <c r="B51" s="181" t="e">
        <f>#REF!</f>
        <v>#REF!</v>
      </c>
      <c r="C51" s="182"/>
      <c r="D51" s="182"/>
      <c r="E51" s="183"/>
      <c r="F51" s="50" t="e">
        <f>IF(#REF!="","",#REF!)</f>
        <v>#REF!</v>
      </c>
      <c r="G51" s="50" t="e">
        <f>IF(#REF!="","",#REF!)</f>
        <v>#REF!</v>
      </c>
      <c r="H51" s="76" t="e">
        <f>IF(#REF!="","",#REF!)</f>
        <v>#REF!</v>
      </c>
      <c r="I51" s="48"/>
      <c r="J51" s="79"/>
      <c r="K51" s="52">
        <f>SUM(K52:K53)</f>
        <v>0</v>
      </c>
      <c r="L51" s="184"/>
      <c r="M51" s="185"/>
    </row>
    <row r="52" spans="1:16" ht="13.5" customHeight="1" outlineLevel="1" x14ac:dyDescent="0.2">
      <c r="A52" s="122" t="e">
        <f>#REF!</f>
        <v>#REF!</v>
      </c>
      <c r="B52" s="376" t="e">
        <f>#REF!</f>
        <v>#REF!</v>
      </c>
      <c r="C52" s="377"/>
      <c r="D52" s="377"/>
      <c r="E52" s="378"/>
      <c r="F52" s="53" t="e">
        <f>IF(#REF!="","",#REF!)</f>
        <v>#REF!</v>
      </c>
      <c r="G52" s="57" t="e">
        <f>#REF!</f>
        <v>#REF!</v>
      </c>
      <c r="H52" s="55" t="e">
        <f>IF(#REF!="","",#REF!)</f>
        <v>#REF!</v>
      </c>
      <c r="I52" s="28"/>
      <c r="J52" s="58" t="str">
        <f>IF($K$13="Não Atende",0,IF(I52="","",IF(H52="",VLOOKUP(I52,Parâmetros!$B$3:$C$6,2,0),VLOOKUP(I52,Parâmetros!$B$3:$C$6,2,0)*VLOOKUP(H52,Parâmetros!$E$3:$G$5,2,0))))</f>
        <v/>
      </c>
      <c r="K52" s="59">
        <f t="shared" ref="K52" si="5">IF(J52="",0,((G52*J52)*$F$51)*0.9*100)</f>
        <v>0</v>
      </c>
      <c r="L52" s="3"/>
      <c r="M52" s="29"/>
    </row>
    <row r="53" spans="1:16" ht="12.75" customHeight="1" outlineLevel="1" x14ac:dyDescent="0.2">
      <c r="D53" s="6"/>
      <c r="E53" s="6"/>
      <c r="H53" s="7"/>
    </row>
    <row r="54" spans="1:16" outlineLevel="1" x14ac:dyDescent="0.2"/>
    <row r="55" spans="1:16" ht="26.25" customHeight="1" outlineLevel="1" x14ac:dyDescent="0.25">
      <c r="A55" s="321" t="s">
        <v>104</v>
      </c>
      <c r="B55" s="321"/>
      <c r="C55" s="321"/>
      <c r="D55" s="321"/>
      <c r="E55" s="321"/>
      <c r="F55" s="321"/>
      <c r="G55" s="321"/>
      <c r="H55" s="321"/>
      <c r="I55" s="321"/>
      <c r="J55" s="321"/>
      <c r="K55" s="321"/>
      <c r="L55" s="321"/>
      <c r="M55" s="321"/>
      <c r="N55" s="321"/>
      <c r="O55" s="104"/>
      <c r="P55" s="104"/>
    </row>
    <row r="56" spans="1:16" outlineLevel="1" x14ac:dyDescent="0.2"/>
    <row r="57" spans="1:16" ht="25.5" outlineLevel="1" x14ac:dyDescent="0.2">
      <c r="A57" s="166" t="s">
        <v>2</v>
      </c>
      <c r="B57" s="348" t="s">
        <v>1</v>
      </c>
      <c r="C57" s="348"/>
      <c r="D57" s="348"/>
      <c r="E57" s="348"/>
      <c r="F57" s="90" t="s">
        <v>13</v>
      </c>
      <c r="G57" s="70" t="s">
        <v>14</v>
      </c>
      <c r="H57" s="71" t="s">
        <v>40</v>
      </c>
      <c r="I57" s="71" t="s">
        <v>7</v>
      </c>
      <c r="J57" s="72" t="s">
        <v>0</v>
      </c>
      <c r="K57" s="73" t="s">
        <v>9</v>
      </c>
      <c r="L57" s="68" t="s">
        <v>57</v>
      </c>
      <c r="M57" s="74" t="s">
        <v>58</v>
      </c>
    </row>
    <row r="58" spans="1:16" ht="18.75" thickBot="1" x14ac:dyDescent="0.25">
      <c r="A58" s="75">
        <v>6</v>
      </c>
      <c r="B58" s="356" t="s">
        <v>140</v>
      </c>
      <c r="C58" s="356"/>
      <c r="D58" s="356"/>
      <c r="E58" s="356"/>
      <c r="F58" s="50" t="e">
        <f>IF(#REF!="","",#REF!)</f>
        <v>#REF!</v>
      </c>
      <c r="G58" s="50" t="e">
        <f>IF(#REF!="","",#REF!)</f>
        <v>#REF!</v>
      </c>
      <c r="H58" s="76"/>
      <c r="I58" s="107" t="s">
        <v>4</v>
      </c>
      <c r="J58" s="108">
        <f>IF($K$13="Não Atende",0,IF(I58="","",IF(H58="",VLOOKUP(I58,Parâmetros!$B$3:$C$6,2,0),VLOOKUP(I58,Parâmetros!$B$3:$C$6,2,0)*VLOOKUP(H58,Parâmetros!$E$3:$G$5,2,0))))</f>
        <v>2</v>
      </c>
      <c r="K58" s="52">
        <f>IF(AND(E60="Sim",OR($K$13="",$K$13="Atende")),IF(#REF!="",0,#REF!*VLOOKUP(#REF!,Parâmetros!$U$3:$V$12,2,0)),0)</f>
        <v>0</v>
      </c>
      <c r="L58" s="123"/>
      <c r="M58" s="124"/>
    </row>
    <row r="59" spans="1:16" outlineLevel="1" x14ac:dyDescent="0.2"/>
    <row r="60" spans="1:16" outlineLevel="1" x14ac:dyDescent="0.2">
      <c r="A60" s="5"/>
      <c r="B60" s="349" t="s">
        <v>102</v>
      </c>
      <c r="C60" s="349"/>
      <c r="D60" s="350"/>
      <c r="E60" s="129"/>
      <c r="F60"/>
      <c r="G60" s="346"/>
      <c r="H60" s="346"/>
      <c r="I60" s="346"/>
      <c r="J60" s="346"/>
      <c r="L60"/>
    </row>
    <row r="61" spans="1:16" ht="27" customHeight="1" outlineLevel="1" x14ac:dyDescent="0.2">
      <c r="A61" s="5"/>
      <c r="B61" s="161"/>
      <c r="C61" s="161"/>
      <c r="D61" s="102"/>
      <c r="E61" s="109"/>
      <c r="F61" s="80"/>
      <c r="G61" s="167"/>
      <c r="H61" s="167"/>
      <c r="I61" s="167"/>
      <c r="J61" s="167"/>
      <c r="K61" s="26"/>
      <c r="L61"/>
    </row>
    <row r="62" spans="1:16" outlineLevel="1" x14ac:dyDescent="0.2">
      <c r="A62" s="5"/>
      <c r="B62" s="349" t="s">
        <v>129</v>
      </c>
      <c r="C62" s="349"/>
      <c r="D62" s="349"/>
      <c r="E62" s="335"/>
      <c r="F62" s="351"/>
      <c r="G62" s="351"/>
      <c r="H62" s="351"/>
      <c r="I62" s="351"/>
      <c r="J62" s="352"/>
      <c r="L62"/>
    </row>
    <row r="63" spans="1:16" ht="12.75" customHeight="1" outlineLevel="1" x14ac:dyDescent="0.2">
      <c r="A63" s="5"/>
      <c r="B63" s="103"/>
      <c r="C63" s="84"/>
      <c r="D63" s="85"/>
      <c r="E63" s="353"/>
      <c r="F63" s="354"/>
      <c r="G63" s="354"/>
      <c r="H63" s="354"/>
      <c r="I63" s="354"/>
      <c r="J63" s="355"/>
      <c r="L63"/>
    </row>
    <row r="64" spans="1:16" outlineLevel="1" x14ac:dyDescent="0.2">
      <c r="A64" s="5"/>
      <c r="B64" s="5"/>
      <c r="C64" s="84"/>
      <c r="D64" s="85"/>
      <c r="E64" s="105"/>
      <c r="F64" s="105"/>
      <c r="G64" s="105"/>
      <c r="H64" s="105"/>
      <c r="I64" s="105"/>
      <c r="J64" s="105"/>
      <c r="L64"/>
    </row>
    <row r="65" spans="1:13" ht="25.5" outlineLevel="1" x14ac:dyDescent="0.2">
      <c r="A65" s="166" t="s">
        <v>2</v>
      </c>
      <c r="B65" s="348" t="s">
        <v>1</v>
      </c>
      <c r="C65" s="348"/>
      <c r="D65" s="348"/>
      <c r="E65" s="348"/>
      <c r="F65" s="90" t="s">
        <v>13</v>
      </c>
      <c r="G65" s="70" t="s">
        <v>14</v>
      </c>
      <c r="H65" s="71" t="s">
        <v>40</v>
      </c>
      <c r="I65" s="71" t="s">
        <v>7</v>
      </c>
      <c r="J65" s="72" t="s">
        <v>0</v>
      </c>
      <c r="K65" s="73" t="s">
        <v>9</v>
      </c>
      <c r="L65" s="68" t="s">
        <v>57</v>
      </c>
      <c r="M65" s="74" t="s">
        <v>58</v>
      </c>
    </row>
    <row r="66" spans="1:13" ht="18.75" thickBot="1" x14ac:dyDescent="0.25">
      <c r="A66" s="75">
        <v>7</v>
      </c>
      <c r="B66" s="356" t="s">
        <v>136</v>
      </c>
      <c r="C66" s="356"/>
      <c r="D66" s="356"/>
      <c r="E66" s="356"/>
      <c r="F66" s="50" t="e">
        <f>IF(#REF!="","",#REF!)</f>
        <v>#REF!</v>
      </c>
      <c r="G66" s="50" t="e">
        <f>IF(#REF!="","",#REF!)</f>
        <v>#REF!</v>
      </c>
      <c r="H66" s="76"/>
      <c r="I66" s="107" t="s">
        <v>4</v>
      </c>
      <c r="J66" s="108">
        <f>IF($K$13="Não Atende",0,IF(I66="","",IF(H66="",VLOOKUP(I66,Parâmetros!$B$3:$C$6,2,0),VLOOKUP(I66,Parâmetros!$B$3:$C$6,2,0)*VLOOKUP(H66,Parâmetros!$E$3:$G$5,2,0))))</f>
        <v>2</v>
      </c>
      <c r="K66" s="52">
        <f>IF(AND(E68="Sim",OR($K$13="",$K$13="Atende")),IF(#REF!="",0,#REF!*VLOOKUP(#REF!,Parâmetros!$U$3:$V$12,2,0)),0)</f>
        <v>0</v>
      </c>
      <c r="L66" s="123"/>
      <c r="M66" s="124"/>
    </row>
    <row r="67" spans="1:13" ht="27" customHeight="1" outlineLevel="1" x14ac:dyDescent="0.2">
      <c r="A67" s="5"/>
      <c r="B67" s="5"/>
      <c r="C67" s="84"/>
      <c r="D67" s="85"/>
      <c r="E67" s="105"/>
      <c r="F67" s="105"/>
      <c r="G67" s="105"/>
      <c r="H67" s="105"/>
      <c r="I67" s="105"/>
      <c r="J67" s="105"/>
      <c r="L67"/>
    </row>
    <row r="68" spans="1:13" ht="27" customHeight="1" outlineLevel="1" x14ac:dyDescent="0.2">
      <c r="A68" s="346" t="s">
        <v>67</v>
      </c>
      <c r="B68" s="346"/>
      <c r="C68" s="346"/>
      <c r="D68" s="346"/>
      <c r="E68" s="128"/>
      <c r="F68"/>
      <c r="G68"/>
      <c r="H68" s="5"/>
      <c r="I68" s="5"/>
      <c r="K68"/>
      <c r="L68"/>
    </row>
    <row r="69" spans="1:13" outlineLevel="1" x14ac:dyDescent="0.2">
      <c r="A69" s="5"/>
      <c r="B69" s="5"/>
      <c r="F69"/>
      <c r="G69"/>
      <c r="H69" s="5"/>
      <c r="I69" s="5"/>
      <c r="K69"/>
      <c r="L69"/>
    </row>
    <row r="70" spans="1:13" outlineLevel="1" x14ac:dyDescent="0.2">
      <c r="A70" s="5"/>
      <c r="B70" s="346" t="s">
        <v>68</v>
      </c>
      <c r="C70" s="346"/>
      <c r="D70" s="347"/>
      <c r="E70" s="129"/>
      <c r="F70" s="80"/>
      <c r="G70" s="103"/>
      <c r="H70" s="103"/>
      <c r="I70" s="346" t="s">
        <v>69</v>
      </c>
      <c r="J70" s="346"/>
      <c r="K70" s="453"/>
      <c r="L70" s="454"/>
      <c r="M70" s="455"/>
    </row>
    <row r="71" spans="1:13" outlineLevel="1" x14ac:dyDescent="0.2">
      <c r="A71" s="5"/>
      <c r="B71" s="110"/>
      <c r="C71" s="111"/>
      <c r="D71" s="88"/>
      <c r="E71" s="130"/>
      <c r="F71" s="80"/>
      <c r="G71" s="80"/>
      <c r="H71" s="103"/>
      <c r="I71" s="103"/>
      <c r="J71" s="80"/>
      <c r="K71" s="456"/>
      <c r="L71" s="457"/>
      <c r="M71" s="458"/>
    </row>
    <row r="72" spans="1:13" outlineLevel="1" x14ac:dyDescent="0.2">
      <c r="A72" s="5"/>
      <c r="B72" s="110"/>
      <c r="C72" s="111"/>
      <c r="D72" s="88"/>
      <c r="E72" s="130"/>
      <c r="F72" s="80"/>
      <c r="G72" s="80"/>
      <c r="H72" s="103"/>
      <c r="I72" s="103"/>
      <c r="J72" s="80"/>
      <c r="K72" s="459"/>
      <c r="L72" s="460"/>
      <c r="M72" s="461"/>
    </row>
    <row r="73" spans="1:13" outlineLevel="1" x14ac:dyDescent="0.2">
      <c r="A73" s="5"/>
      <c r="B73" s="110"/>
      <c r="C73" s="111"/>
      <c r="D73" s="88"/>
      <c r="E73" s="130"/>
      <c r="F73" s="80"/>
      <c r="G73" s="80"/>
      <c r="H73" s="103"/>
      <c r="I73" s="103"/>
      <c r="J73" s="80"/>
      <c r="K73"/>
      <c r="L73"/>
    </row>
    <row r="74" spans="1:13" ht="29.25" customHeight="1" outlineLevel="1" x14ac:dyDescent="0.2">
      <c r="A74" s="5"/>
      <c r="B74" s="346" t="s">
        <v>70</v>
      </c>
      <c r="C74" s="346"/>
      <c r="D74" s="347"/>
      <c r="E74" s="129"/>
      <c r="F74" s="80"/>
      <c r="G74" s="320" t="s">
        <v>87</v>
      </c>
      <c r="H74" s="320"/>
      <c r="I74" s="320"/>
      <c r="J74" s="320"/>
      <c r="K74" s="128"/>
      <c r="L74"/>
    </row>
    <row r="75" spans="1:13" outlineLevel="1" x14ac:dyDescent="0.2">
      <c r="A75" s="5"/>
      <c r="B75" s="110"/>
      <c r="C75" s="111"/>
      <c r="D75" s="88"/>
      <c r="E75" s="130"/>
      <c r="F75" s="80"/>
      <c r="G75" s="80"/>
      <c r="H75" s="103"/>
      <c r="I75" s="103"/>
      <c r="J75" s="80"/>
      <c r="K75"/>
      <c r="L75"/>
    </row>
    <row r="76" spans="1:13" ht="12.75" customHeight="1" outlineLevel="1" x14ac:dyDescent="0.2">
      <c r="A76" s="5"/>
      <c r="B76" s="320" t="s">
        <v>71</v>
      </c>
      <c r="C76" s="320"/>
      <c r="D76" s="385"/>
      <c r="E76" s="129"/>
      <c r="F76" s="80"/>
      <c r="G76" s="320"/>
      <c r="H76" s="320"/>
      <c r="I76" s="320"/>
      <c r="J76" s="320"/>
      <c r="L76"/>
    </row>
    <row r="77" spans="1:13" ht="12.75" customHeight="1" outlineLevel="1" x14ac:dyDescent="0.2">
      <c r="A77" s="5"/>
      <c r="B77" s="164"/>
      <c r="C77" s="164"/>
      <c r="D77" s="164"/>
      <c r="E77" s="109"/>
      <c r="F77" s="80"/>
      <c r="G77" s="164"/>
      <c r="H77" s="164"/>
      <c r="I77" s="164"/>
      <c r="J77" s="164"/>
      <c r="K77" s="26"/>
      <c r="L77"/>
    </row>
    <row r="78" spans="1:13" ht="25.5" outlineLevel="1" x14ac:dyDescent="0.2">
      <c r="A78" s="166" t="s">
        <v>2</v>
      </c>
      <c r="B78" s="348" t="s">
        <v>1</v>
      </c>
      <c r="C78" s="348"/>
      <c r="D78" s="348"/>
      <c r="E78" s="348"/>
      <c r="F78" s="90" t="s">
        <v>13</v>
      </c>
      <c r="G78" s="70" t="s">
        <v>14</v>
      </c>
      <c r="H78" s="71" t="s">
        <v>40</v>
      </c>
      <c r="I78" s="71" t="s">
        <v>7</v>
      </c>
      <c r="J78" s="72" t="s">
        <v>0</v>
      </c>
      <c r="K78" s="73" t="s">
        <v>9</v>
      </c>
      <c r="L78" s="68" t="s">
        <v>57</v>
      </c>
      <c r="M78" s="74" t="s">
        <v>58</v>
      </c>
    </row>
    <row r="79" spans="1:13" ht="18.75" thickBot="1" x14ac:dyDescent="0.25">
      <c r="A79" s="75">
        <v>8</v>
      </c>
      <c r="B79" s="356" t="s">
        <v>139</v>
      </c>
      <c r="C79" s="356"/>
      <c r="D79" s="356"/>
      <c r="E79" s="356"/>
      <c r="F79" s="50" t="e">
        <f>IF(#REF!="","",#REF!)</f>
        <v>#REF!</v>
      </c>
      <c r="G79" s="50" t="e">
        <f>IF(#REF!="","",#REF!)</f>
        <v>#REF!</v>
      </c>
      <c r="H79" s="76"/>
      <c r="I79" s="107" t="s">
        <v>4</v>
      </c>
      <c r="J79" s="108">
        <f>IF($K$13="Não Atende",0,IF(I79="","",IF(H79="",VLOOKUP(I79,Parâmetros!$B$3:$C$6,2,0),VLOOKUP(I79,Parâmetros!$B$3:$C$6,2,0)*VLOOKUP(H79,Parâmetros!$E$3:$G$5,2,0))))</f>
        <v>2</v>
      </c>
      <c r="K79" s="52">
        <f>IF(AND(OR(E81="Sim",E100="Sim"),OR($K$13="",$K$13="Atende")),IF(#REF!="",0,#REF!*VLOOKUP(#REF!,Parâmetros!$U$3:$V$12,2,0)),0)</f>
        <v>0</v>
      </c>
      <c r="L79" s="123"/>
      <c r="M79" s="124"/>
    </row>
    <row r="80" spans="1:13" outlineLevel="1" x14ac:dyDescent="0.2">
      <c r="A80" s="81"/>
      <c r="E80" s="5"/>
      <c r="G80"/>
      <c r="J80" s="5"/>
    </row>
    <row r="81" spans="1:11" ht="24.75" customHeight="1" outlineLevel="1" x14ac:dyDescent="0.2">
      <c r="A81" s="320" t="s">
        <v>83</v>
      </c>
      <c r="B81" s="320"/>
      <c r="C81" s="320"/>
      <c r="D81" s="320"/>
      <c r="E81" s="128"/>
      <c r="G81" s="320" t="s">
        <v>222</v>
      </c>
      <c r="H81" s="320"/>
      <c r="I81" s="320"/>
      <c r="J81" s="320"/>
      <c r="K81" s="280"/>
    </row>
    <row r="82" spans="1:11" ht="12.75" customHeight="1" outlineLevel="1" x14ac:dyDescent="0.2">
      <c r="A82" s="81"/>
      <c r="E82" s="5"/>
      <c r="G82"/>
      <c r="J82" s="5"/>
    </row>
    <row r="83" spans="1:11" ht="12.75" customHeight="1" outlineLevel="1" x14ac:dyDescent="0.2">
      <c r="A83" s="99"/>
      <c r="B83" s="112" t="s">
        <v>84</v>
      </c>
      <c r="C83" s="99"/>
      <c r="D83" s="99"/>
      <c r="E83" s="99"/>
      <c r="G83"/>
      <c r="J83" s="5"/>
    </row>
    <row r="84" spans="1:11" ht="12.75" customHeight="1" outlineLevel="1" x14ac:dyDescent="0.2">
      <c r="A84" s="87"/>
      <c r="B84" s="87"/>
      <c r="C84" s="87"/>
      <c r="D84" s="87"/>
      <c r="E84" s="87"/>
      <c r="G84"/>
      <c r="J84" s="5"/>
    </row>
    <row r="85" spans="1:11" ht="12.75" customHeight="1" outlineLevel="1" x14ac:dyDescent="0.2">
      <c r="A85" s="5"/>
      <c r="B85" s="81"/>
      <c r="C85" s="81"/>
      <c r="D85" s="97"/>
      <c r="E85" s="97"/>
      <c r="F85" s="86" t="s">
        <v>138</v>
      </c>
      <c r="G85" s="97"/>
      <c r="H85" s="97"/>
      <c r="I85" s="97"/>
      <c r="J85" s="5"/>
    </row>
    <row r="86" spans="1:11" ht="25.5" outlineLevel="1" x14ac:dyDescent="0.2">
      <c r="A86" s="5"/>
      <c r="B86" s="387" t="s">
        <v>72</v>
      </c>
      <c r="C86" s="387"/>
      <c r="D86" s="125" t="s">
        <v>100</v>
      </c>
      <c r="E86" s="83" t="s">
        <v>219</v>
      </c>
      <c r="F86" s="83" t="s">
        <v>220</v>
      </c>
      <c r="G86" s="83" t="s">
        <v>221</v>
      </c>
      <c r="H86" s="83" t="s">
        <v>101</v>
      </c>
      <c r="I86" s="227" t="s">
        <v>6</v>
      </c>
    </row>
    <row r="87" spans="1:11" ht="12.75" customHeight="1" outlineLevel="1" x14ac:dyDescent="0.2">
      <c r="A87" s="5"/>
      <c r="B87" s="357" t="s">
        <v>73</v>
      </c>
      <c r="C87" s="357"/>
      <c r="D87" s="126"/>
      <c r="E87" s="113"/>
      <c r="F87" s="113"/>
      <c r="G87" s="82"/>
      <c r="H87" s="82"/>
      <c r="I87" s="120" t="str">
        <f t="shared" ref="I87:I96" si="6">IF(SUM(D87:H87)=0,"",SUM(D87:H87))</f>
        <v/>
      </c>
    </row>
    <row r="88" spans="1:11" ht="12.75" customHeight="1" outlineLevel="1" x14ac:dyDescent="0.2">
      <c r="A88" s="5"/>
      <c r="B88" s="357" t="s">
        <v>74</v>
      </c>
      <c r="C88" s="357"/>
      <c r="D88" s="126"/>
      <c r="E88" s="113"/>
      <c r="F88" s="113"/>
      <c r="G88" s="82"/>
      <c r="H88" s="82"/>
      <c r="I88" s="120" t="str">
        <f t="shared" si="6"/>
        <v/>
      </c>
    </row>
    <row r="89" spans="1:11" ht="12.75" customHeight="1" outlineLevel="1" x14ac:dyDescent="0.2">
      <c r="A89" s="5"/>
      <c r="B89" s="357" t="s">
        <v>75</v>
      </c>
      <c r="C89" s="357"/>
      <c r="D89" s="126"/>
      <c r="E89" s="113"/>
      <c r="F89" s="113"/>
      <c r="G89" s="82"/>
      <c r="H89" s="82"/>
      <c r="I89" s="120" t="str">
        <f t="shared" si="6"/>
        <v/>
      </c>
    </row>
    <row r="90" spans="1:11" outlineLevel="1" x14ac:dyDescent="0.2">
      <c r="A90" s="5"/>
      <c r="B90" s="357" t="s">
        <v>76</v>
      </c>
      <c r="C90" s="357"/>
      <c r="D90" s="126"/>
      <c r="E90" s="113"/>
      <c r="F90" s="113"/>
      <c r="G90" s="82"/>
      <c r="H90" s="82"/>
      <c r="I90" s="120" t="str">
        <f t="shared" si="6"/>
        <v/>
      </c>
    </row>
    <row r="91" spans="1:11" outlineLevel="1" x14ac:dyDescent="0.2">
      <c r="A91" s="5"/>
      <c r="B91" s="357" t="s">
        <v>77</v>
      </c>
      <c r="C91" s="357"/>
      <c r="D91" s="126"/>
      <c r="E91" s="113"/>
      <c r="F91" s="113"/>
      <c r="G91" s="82"/>
      <c r="H91" s="82"/>
      <c r="I91" s="120" t="str">
        <f t="shared" si="6"/>
        <v/>
      </c>
    </row>
    <row r="92" spans="1:11" outlineLevel="1" x14ac:dyDescent="0.2">
      <c r="A92" s="5"/>
      <c r="B92" s="357" t="s">
        <v>78</v>
      </c>
      <c r="C92" s="357"/>
      <c r="D92" s="126"/>
      <c r="E92" s="113"/>
      <c r="F92" s="113"/>
      <c r="G92" s="82"/>
      <c r="H92" s="82"/>
      <c r="I92" s="120" t="str">
        <f t="shared" si="6"/>
        <v/>
      </c>
    </row>
    <row r="93" spans="1:11" outlineLevel="1" x14ac:dyDescent="0.2">
      <c r="A93" s="5"/>
      <c r="B93" s="357" t="s">
        <v>79</v>
      </c>
      <c r="C93" s="357"/>
      <c r="D93" s="126"/>
      <c r="E93" s="113"/>
      <c r="F93" s="113"/>
      <c r="G93" s="82"/>
      <c r="H93" s="82"/>
      <c r="I93" s="120" t="str">
        <f t="shared" si="6"/>
        <v/>
      </c>
    </row>
    <row r="94" spans="1:11" outlineLevel="1" x14ac:dyDescent="0.2">
      <c r="A94" s="5"/>
      <c r="B94" s="357" t="s">
        <v>80</v>
      </c>
      <c r="C94" s="357"/>
      <c r="D94" s="126"/>
      <c r="E94" s="113"/>
      <c r="F94" s="113"/>
      <c r="G94" s="82"/>
      <c r="H94" s="82"/>
      <c r="I94" s="120" t="str">
        <f t="shared" si="6"/>
        <v/>
      </c>
    </row>
    <row r="95" spans="1:11" ht="12.75" customHeight="1" outlineLevel="1" x14ac:dyDescent="0.2">
      <c r="A95" s="5"/>
      <c r="B95" s="357" t="s">
        <v>81</v>
      </c>
      <c r="C95" s="357"/>
      <c r="D95" s="126"/>
      <c r="E95" s="113"/>
      <c r="F95" s="113"/>
      <c r="G95" s="82"/>
      <c r="H95" s="82"/>
      <c r="I95" s="120" t="str">
        <f t="shared" si="6"/>
        <v/>
      </c>
    </row>
    <row r="96" spans="1:11" outlineLevel="1" x14ac:dyDescent="0.2">
      <c r="A96" s="5"/>
      <c r="B96" s="357" t="s">
        <v>82</v>
      </c>
      <c r="C96" s="357"/>
      <c r="D96" s="126"/>
      <c r="E96" s="113"/>
      <c r="F96" s="113"/>
      <c r="G96" s="82"/>
      <c r="H96" s="82"/>
      <c r="I96" s="120" t="str">
        <f t="shared" si="6"/>
        <v/>
      </c>
    </row>
    <row r="97" spans="1:12" outlineLevel="1" x14ac:dyDescent="0.2">
      <c r="A97" s="5"/>
      <c r="B97" s="386" t="s">
        <v>6</v>
      </c>
      <c r="C97" s="386"/>
      <c r="D97" s="127" t="str">
        <f>IF(SUM(D87:D96)=0,"",SUM(D87:D96))</f>
        <v/>
      </c>
      <c r="E97" s="120" t="str">
        <f t="shared" ref="E97:I97" si="7">IF(SUM(E87:E96)=0,"",SUM(E87:E96))</f>
        <v/>
      </c>
      <c r="F97" s="120" t="str">
        <f t="shared" si="7"/>
        <v/>
      </c>
      <c r="G97" s="120" t="str">
        <f t="shared" si="7"/>
        <v/>
      </c>
      <c r="H97" s="120" t="str">
        <f t="shared" si="7"/>
        <v/>
      </c>
      <c r="I97" s="120" t="str">
        <f t="shared" si="7"/>
        <v/>
      </c>
      <c r="J97" s="5"/>
    </row>
    <row r="98" spans="1:12" outlineLevel="1" x14ac:dyDescent="0.2">
      <c r="A98" s="5"/>
      <c r="C98" s="81"/>
      <c r="F98"/>
      <c r="H98" s="5"/>
      <c r="K98"/>
    </row>
    <row r="99" spans="1:12" outlineLevel="1" x14ac:dyDescent="0.2">
      <c r="H99" s="5"/>
      <c r="I99" s="5"/>
      <c r="K99"/>
      <c r="L99"/>
    </row>
    <row r="100" spans="1:12" ht="26.25" customHeight="1" outlineLevel="1" x14ac:dyDescent="0.2">
      <c r="A100" s="346" t="s">
        <v>85</v>
      </c>
      <c r="B100" s="346"/>
      <c r="C100" s="346"/>
      <c r="D100" s="347"/>
      <c r="E100" s="128"/>
    </row>
    <row r="101" spans="1:12" ht="12.75" customHeight="1" outlineLevel="1" x14ac:dyDescent="0.2">
      <c r="B101" s="81"/>
    </row>
    <row r="102" spans="1:12" ht="12.75" customHeight="1" outlineLevel="1" x14ac:dyDescent="0.2">
      <c r="A102" s="5"/>
      <c r="B102" s="112" t="s">
        <v>86</v>
      </c>
      <c r="C102" s="98"/>
      <c r="D102" s="98"/>
      <c r="E102" s="98"/>
      <c r="F102" s="98"/>
      <c r="H102" s="5"/>
      <c r="K102"/>
    </row>
    <row r="103" spans="1:12" ht="12.75" customHeight="1" outlineLevel="1" x14ac:dyDescent="0.2">
      <c r="B103" s="81"/>
    </row>
    <row r="104" spans="1:12" ht="12.75" customHeight="1" outlineLevel="1" x14ac:dyDescent="0.2">
      <c r="A104" s="5"/>
      <c r="C104" s="81"/>
      <c r="D104" s="97"/>
      <c r="E104" s="97"/>
      <c r="F104" s="86" t="s">
        <v>138</v>
      </c>
      <c r="G104" s="97"/>
      <c r="H104" s="97"/>
      <c r="I104" s="97"/>
      <c r="J104" s="5"/>
    </row>
    <row r="105" spans="1:12" ht="25.5" outlineLevel="1" x14ac:dyDescent="0.2">
      <c r="A105" s="5"/>
      <c r="B105" s="387" t="s">
        <v>72</v>
      </c>
      <c r="C105" s="387"/>
      <c r="D105" s="83" t="s">
        <v>100</v>
      </c>
      <c r="E105" s="83" t="s">
        <v>219</v>
      </c>
      <c r="F105" s="83" t="s">
        <v>220</v>
      </c>
      <c r="G105" s="83" t="s">
        <v>221</v>
      </c>
      <c r="H105" s="83" t="s">
        <v>101</v>
      </c>
      <c r="I105" s="227" t="s">
        <v>6</v>
      </c>
    </row>
    <row r="106" spans="1:12" ht="12.75" customHeight="1" outlineLevel="1" x14ac:dyDescent="0.2">
      <c r="A106" s="5"/>
      <c r="B106" s="357" t="s">
        <v>73</v>
      </c>
      <c r="C106" s="357"/>
      <c r="D106" s="113"/>
      <c r="E106" s="113"/>
      <c r="F106" s="113"/>
      <c r="G106" s="82"/>
      <c r="H106" s="82"/>
      <c r="I106" s="120" t="str">
        <f t="shared" ref="I106:I115" si="8">IF(SUM(D106:H106)=0,"",SUM(D106:H106))</f>
        <v/>
      </c>
    </row>
    <row r="107" spans="1:12" ht="12.75" customHeight="1" outlineLevel="1" x14ac:dyDescent="0.2">
      <c r="A107" s="5"/>
      <c r="B107" s="357" t="s">
        <v>74</v>
      </c>
      <c r="C107" s="357"/>
      <c r="D107" s="113"/>
      <c r="E107" s="113"/>
      <c r="F107" s="113"/>
      <c r="G107" s="82"/>
      <c r="H107" s="82"/>
      <c r="I107" s="120" t="str">
        <f t="shared" si="8"/>
        <v/>
      </c>
    </row>
    <row r="108" spans="1:12" ht="12.75" customHeight="1" outlineLevel="1" x14ac:dyDescent="0.2">
      <c r="A108" s="5"/>
      <c r="B108" s="357" t="s">
        <v>75</v>
      </c>
      <c r="C108" s="357"/>
      <c r="D108" s="113"/>
      <c r="E108" s="113"/>
      <c r="F108" s="113"/>
      <c r="G108" s="82"/>
      <c r="H108" s="82"/>
      <c r="I108" s="120" t="str">
        <f t="shared" si="8"/>
        <v/>
      </c>
    </row>
    <row r="109" spans="1:12" outlineLevel="1" x14ac:dyDescent="0.2">
      <c r="A109" s="5"/>
      <c r="B109" s="357" t="s">
        <v>76</v>
      </c>
      <c r="C109" s="357"/>
      <c r="D109" s="113"/>
      <c r="E109" s="113"/>
      <c r="F109" s="113"/>
      <c r="G109" s="82"/>
      <c r="H109" s="82"/>
      <c r="I109" s="120" t="str">
        <f t="shared" si="8"/>
        <v/>
      </c>
    </row>
    <row r="110" spans="1:12" outlineLevel="1" x14ac:dyDescent="0.2">
      <c r="A110" s="5"/>
      <c r="B110" s="357" t="s">
        <v>77</v>
      </c>
      <c r="C110" s="357"/>
      <c r="D110" s="113"/>
      <c r="E110" s="113"/>
      <c r="F110" s="113"/>
      <c r="G110" s="82"/>
      <c r="H110" s="82"/>
      <c r="I110" s="120" t="str">
        <f t="shared" si="8"/>
        <v/>
      </c>
    </row>
    <row r="111" spans="1:12" outlineLevel="1" x14ac:dyDescent="0.2">
      <c r="A111" s="5"/>
      <c r="B111" s="357" t="s">
        <v>78</v>
      </c>
      <c r="C111" s="357"/>
      <c r="D111" s="113"/>
      <c r="E111" s="113"/>
      <c r="F111" s="113"/>
      <c r="G111" s="82"/>
      <c r="H111" s="82"/>
      <c r="I111" s="120" t="str">
        <f t="shared" si="8"/>
        <v/>
      </c>
    </row>
    <row r="112" spans="1:12" outlineLevel="1" x14ac:dyDescent="0.2">
      <c r="A112" s="5"/>
      <c r="B112" s="357" t="s">
        <v>79</v>
      </c>
      <c r="C112" s="357"/>
      <c r="D112" s="113"/>
      <c r="E112" s="113"/>
      <c r="F112" s="113"/>
      <c r="G112" s="82"/>
      <c r="H112" s="82"/>
      <c r="I112" s="120" t="str">
        <f t="shared" si="8"/>
        <v/>
      </c>
    </row>
    <row r="113" spans="1:13" outlineLevel="1" x14ac:dyDescent="0.2">
      <c r="A113" s="5"/>
      <c r="B113" s="357" t="s">
        <v>80</v>
      </c>
      <c r="C113" s="357"/>
      <c r="D113" s="113"/>
      <c r="E113" s="113"/>
      <c r="F113" s="113"/>
      <c r="G113" s="82"/>
      <c r="H113" s="82"/>
      <c r="I113" s="120" t="str">
        <f t="shared" si="8"/>
        <v/>
      </c>
    </row>
    <row r="114" spans="1:13" outlineLevel="1" x14ac:dyDescent="0.2">
      <c r="A114" s="5"/>
      <c r="B114" s="357" t="s">
        <v>81</v>
      </c>
      <c r="C114" s="357"/>
      <c r="D114" s="113"/>
      <c r="E114" s="113"/>
      <c r="F114" s="113"/>
      <c r="G114" s="82"/>
      <c r="H114" s="82"/>
      <c r="I114" s="120" t="str">
        <f t="shared" si="8"/>
        <v/>
      </c>
    </row>
    <row r="115" spans="1:13" ht="12.75" customHeight="1" outlineLevel="1" x14ac:dyDescent="0.2">
      <c r="A115" s="5"/>
      <c r="B115" s="357" t="s">
        <v>82</v>
      </c>
      <c r="C115" s="357"/>
      <c r="D115" s="113"/>
      <c r="E115" s="113"/>
      <c r="F115" s="113"/>
      <c r="G115" s="82"/>
      <c r="H115" s="82"/>
      <c r="I115" s="120" t="str">
        <f t="shared" si="8"/>
        <v/>
      </c>
    </row>
    <row r="116" spans="1:13" outlineLevel="1" x14ac:dyDescent="0.2">
      <c r="A116" s="5"/>
      <c r="B116" s="386" t="s">
        <v>6</v>
      </c>
      <c r="C116" s="386"/>
      <c r="D116" s="120" t="str">
        <f>IF(SUM(D106:D115)=0,"",SUM(D106:D115))</f>
        <v/>
      </c>
      <c r="E116" s="120" t="str">
        <f t="shared" ref="E116:I116" si="9">IF(SUM(E106:E115)=0,"",SUM(E106:E115))</f>
        <v/>
      </c>
      <c r="F116" s="120" t="str">
        <f t="shared" si="9"/>
        <v/>
      </c>
      <c r="G116" s="120" t="str">
        <f t="shared" si="9"/>
        <v/>
      </c>
      <c r="H116" s="120" t="str">
        <f t="shared" si="9"/>
        <v/>
      </c>
      <c r="I116" s="120" t="str">
        <f t="shared" si="9"/>
        <v/>
      </c>
      <c r="J116" s="5"/>
    </row>
    <row r="117" spans="1:13" outlineLevel="1" x14ac:dyDescent="0.2">
      <c r="A117" s="5"/>
      <c r="C117" s="81"/>
      <c r="F117"/>
      <c r="H117" s="5"/>
      <c r="K117"/>
    </row>
    <row r="118" spans="1:13" outlineLevel="1" x14ac:dyDescent="0.2">
      <c r="B118" s="81"/>
    </row>
    <row r="119" spans="1:13" ht="25.5" outlineLevel="1" x14ac:dyDescent="0.2">
      <c r="A119" s="166" t="s">
        <v>2</v>
      </c>
      <c r="B119" s="348" t="s">
        <v>1</v>
      </c>
      <c r="C119" s="348"/>
      <c r="D119" s="348"/>
      <c r="E119" s="348"/>
      <c r="F119" s="90" t="s">
        <v>13</v>
      </c>
      <c r="G119" s="70" t="s">
        <v>14</v>
      </c>
      <c r="H119" s="71" t="s">
        <v>40</v>
      </c>
      <c r="I119" s="71" t="s">
        <v>7</v>
      </c>
      <c r="J119" s="72" t="s">
        <v>0</v>
      </c>
      <c r="K119" s="73" t="s">
        <v>9</v>
      </c>
      <c r="L119" s="68" t="s">
        <v>57</v>
      </c>
      <c r="M119" s="74" t="s">
        <v>58</v>
      </c>
    </row>
    <row r="120" spans="1:13" ht="18.75" thickBot="1" x14ac:dyDescent="0.25">
      <c r="A120" s="75">
        <v>9</v>
      </c>
      <c r="B120" s="356" t="s">
        <v>142</v>
      </c>
      <c r="C120" s="356"/>
      <c r="D120" s="356"/>
      <c r="E120" s="356"/>
      <c r="F120" s="50" t="e">
        <f>IF(#REF!="","",#REF!)</f>
        <v>#REF!</v>
      </c>
      <c r="G120" s="50" t="e">
        <f>IF(#REF!="","",#REF!)</f>
        <v>#REF!</v>
      </c>
      <c r="H120" s="76"/>
      <c r="I120" s="107" t="s">
        <v>4</v>
      </c>
      <c r="J120" s="108">
        <f>IF($K$13="Não Atende",0,IF(I120="","",IF(H120="",VLOOKUP(I120,Parâmetros!$B$3:$C$6,2,0),VLOOKUP(I120,Parâmetros!$B$3:$C$6,2,0)*VLOOKUP(H120,Parâmetros!$E$3:$G$5,2,0))))</f>
        <v>2</v>
      </c>
      <c r="K120" s="52">
        <f>IF(AND(F122="Sim",OR($K$13="",$K$13="Atende")),IF(#REF!="",0,#REF!*VLOOKUP(#REF!,Parâmetros!$U$3:$V$12,2,0)),0)</f>
        <v>0</v>
      </c>
      <c r="L120" s="123"/>
      <c r="M120" s="124"/>
    </row>
    <row r="121" spans="1:13" outlineLevel="1" x14ac:dyDescent="0.2">
      <c r="C121" s="4"/>
    </row>
    <row r="122" spans="1:13" outlineLevel="1" x14ac:dyDescent="0.2">
      <c r="B122" s="320" t="s">
        <v>147</v>
      </c>
      <c r="C122" s="320"/>
      <c r="D122" s="320"/>
      <c r="E122" s="320"/>
      <c r="F122" s="128"/>
    </row>
    <row r="123" spans="1:13" outlineLevel="1" x14ac:dyDescent="0.2">
      <c r="C123" s="4"/>
    </row>
    <row r="124" spans="1:13" outlineLevel="1" x14ac:dyDescent="0.2">
      <c r="A124" s="395" t="s">
        <v>88</v>
      </c>
      <c r="B124" s="395"/>
      <c r="C124" s="395"/>
      <c r="D124" s="395"/>
      <c r="E124" s="395"/>
      <c r="F124" s="397"/>
      <c r="G124" s="398"/>
      <c r="H124" s="398"/>
      <c r="I124" s="398"/>
      <c r="J124" s="399"/>
    </row>
    <row r="125" spans="1:13" ht="12.75" customHeight="1" outlineLevel="1" x14ac:dyDescent="0.2">
      <c r="F125" s="400"/>
      <c r="G125" s="401"/>
      <c r="H125" s="401"/>
      <c r="I125" s="401"/>
      <c r="J125" s="402"/>
    </row>
    <row r="126" spans="1:13" outlineLevel="1" x14ac:dyDescent="0.2">
      <c r="F126" s="403"/>
      <c r="G126" s="404"/>
      <c r="H126" s="404"/>
      <c r="I126" s="404"/>
      <c r="J126" s="405"/>
    </row>
    <row r="127" spans="1:13" outlineLevel="1" x14ac:dyDescent="0.2"/>
    <row r="128" spans="1:13" outlineLevel="1" x14ac:dyDescent="0.2"/>
    <row r="129" spans="1:13" ht="25.5" outlineLevel="1" x14ac:dyDescent="0.2">
      <c r="A129" s="166" t="s">
        <v>2</v>
      </c>
      <c r="B129" s="348" t="s">
        <v>1</v>
      </c>
      <c r="C129" s="348"/>
      <c r="D129" s="348"/>
      <c r="E129" s="348"/>
      <c r="F129" s="90" t="s">
        <v>13</v>
      </c>
      <c r="G129" s="70" t="s">
        <v>14</v>
      </c>
      <c r="H129" s="71" t="s">
        <v>40</v>
      </c>
      <c r="I129" s="71" t="s">
        <v>7</v>
      </c>
      <c r="J129" s="72" t="s">
        <v>0</v>
      </c>
      <c r="K129" s="73" t="s">
        <v>9</v>
      </c>
      <c r="L129" s="68" t="s">
        <v>57</v>
      </c>
      <c r="M129" s="74" t="s">
        <v>58</v>
      </c>
    </row>
    <row r="130" spans="1:13" ht="18.75" thickBot="1" x14ac:dyDescent="0.25">
      <c r="A130" s="75">
        <v>10</v>
      </c>
      <c r="B130" s="356" t="s">
        <v>223</v>
      </c>
      <c r="C130" s="356"/>
      <c r="D130" s="356"/>
      <c r="E130" s="356"/>
      <c r="F130" s="50" t="e">
        <f>IF(#REF!="","",#REF!)</f>
        <v>#REF!</v>
      </c>
      <c r="G130" s="50" t="e">
        <f>IF(#REF!="","",#REF!)</f>
        <v>#REF!</v>
      </c>
      <c r="H130" s="76"/>
      <c r="I130" s="107" t="s">
        <v>4</v>
      </c>
      <c r="J130" s="108">
        <f>IF($K$13="Não Atende",0,IF(I130="","",IF(H130="",VLOOKUP(I130,Parâmetros!$B$3:$C$6,2,0),VLOOKUP(I130,Parâmetros!$B$3:$C$6,2,0)*VLOOKUP(H130,Parâmetros!$E$3:$G$5,2,0))))</f>
        <v>2</v>
      </c>
      <c r="K130" s="52">
        <f>IF(AND(D132="Sim",OR($K$13="",$K$13="Atende")),IF(#REF!="",0,#REF!*VLOOKUP(#REF!,Parâmetros!$U$3:$V$12,2,0)),0)</f>
        <v>0</v>
      </c>
      <c r="L130" s="123"/>
      <c r="M130" s="124"/>
    </row>
    <row r="131" spans="1:13" ht="12.75" customHeight="1" outlineLevel="1" x14ac:dyDescent="0.2">
      <c r="E131" s="5"/>
      <c r="G131"/>
      <c r="J131" s="5"/>
    </row>
    <row r="132" spans="1:13" outlineLevel="1" x14ac:dyDescent="0.2">
      <c r="A132" s="349" t="s">
        <v>148</v>
      </c>
      <c r="B132" s="349"/>
      <c r="C132" s="350"/>
      <c r="D132" s="131"/>
      <c r="E132" s="5"/>
    </row>
    <row r="133" spans="1:13" outlineLevel="1" x14ac:dyDescent="0.2">
      <c r="E133" s="5"/>
    </row>
    <row r="134" spans="1:13" outlineLevel="1" x14ac:dyDescent="0.2">
      <c r="A134" s="394" t="s">
        <v>89</v>
      </c>
      <c r="B134" s="394"/>
      <c r="C134" s="396"/>
      <c r="D134" s="144"/>
      <c r="E134" s="80"/>
      <c r="F134" s="103"/>
      <c r="G134" s="103"/>
      <c r="H134" s="143"/>
      <c r="I134" s="143"/>
      <c r="J134" s="209" t="s">
        <v>90</v>
      </c>
      <c r="K134" s="391"/>
      <c r="L134" s="392"/>
      <c r="M134" s="393"/>
    </row>
    <row r="135" spans="1:13" outlineLevel="1" x14ac:dyDescent="0.2">
      <c r="A135" s="80"/>
      <c r="B135" s="80"/>
      <c r="C135" s="80"/>
      <c r="D135" s="80"/>
      <c r="E135" s="80"/>
      <c r="F135" s="103"/>
      <c r="G135" s="103"/>
      <c r="H135" s="80"/>
      <c r="I135" s="80"/>
      <c r="J135" s="80"/>
    </row>
    <row r="136" spans="1:13" outlineLevel="1" x14ac:dyDescent="0.2">
      <c r="A136" s="80"/>
      <c r="B136" s="394" t="s">
        <v>91</v>
      </c>
      <c r="C136" s="394"/>
      <c r="D136" s="144"/>
      <c r="E136" s="80"/>
      <c r="F136" s="103"/>
      <c r="G136" s="103"/>
      <c r="H136" s="143"/>
      <c r="I136" s="143"/>
      <c r="J136" s="209" t="s">
        <v>92</v>
      </c>
      <c r="K136" s="388"/>
      <c r="L136" s="389"/>
      <c r="M136" s="390"/>
    </row>
    <row r="137" spans="1:13" ht="12.75" customHeight="1" outlineLevel="1" x14ac:dyDescent="0.2">
      <c r="A137" s="80"/>
      <c r="B137" s="80"/>
      <c r="C137" s="80"/>
      <c r="D137" s="80"/>
      <c r="E137" s="80"/>
      <c r="F137" s="103"/>
      <c r="G137" s="103"/>
      <c r="H137" s="80"/>
      <c r="I137" s="80"/>
      <c r="J137" s="80"/>
    </row>
    <row r="138" spans="1:13" outlineLevel="1" x14ac:dyDescent="0.2">
      <c r="A138" s="80"/>
      <c r="B138" s="394" t="s">
        <v>93</v>
      </c>
      <c r="C138" s="394"/>
      <c r="D138" s="335"/>
      <c r="E138" s="421"/>
      <c r="F138" s="103"/>
      <c r="G138" s="103"/>
      <c r="H138" s="103"/>
      <c r="I138" s="143"/>
      <c r="J138" s="209" t="s">
        <v>115</v>
      </c>
      <c r="K138" s="131"/>
    </row>
    <row r="139" spans="1:13" outlineLevel="1" x14ac:dyDescent="0.2">
      <c r="A139" s="80"/>
      <c r="B139" s="211"/>
      <c r="C139" s="211"/>
      <c r="D139" s="422"/>
      <c r="E139" s="423"/>
      <c r="F139" s="103"/>
      <c r="G139" s="103"/>
      <c r="H139" s="211"/>
      <c r="I139" s="211"/>
      <c r="J139" s="211"/>
      <c r="K139" s="89"/>
    </row>
    <row r="140" spans="1:13" outlineLevel="1" x14ac:dyDescent="0.2">
      <c r="A140" s="80"/>
      <c r="B140" s="211"/>
      <c r="C140" s="211"/>
      <c r="D140" s="422"/>
      <c r="E140" s="423"/>
      <c r="F140" s="103"/>
      <c r="G140" s="103"/>
      <c r="H140" s="211"/>
      <c r="I140" s="211"/>
      <c r="J140" s="210" t="s">
        <v>110</v>
      </c>
      <c r="K140" s="131"/>
    </row>
    <row r="141" spans="1:13" outlineLevel="1" x14ac:dyDescent="0.2">
      <c r="A141" s="80"/>
      <c r="B141" s="211"/>
      <c r="C141" s="211"/>
      <c r="D141" s="422"/>
      <c r="E141" s="423"/>
      <c r="F141" s="103"/>
      <c r="G141" s="103"/>
      <c r="H141" s="211"/>
      <c r="I141" s="211"/>
      <c r="J141" s="211"/>
      <c r="K141" s="89"/>
    </row>
    <row r="142" spans="1:13" outlineLevel="1" x14ac:dyDescent="0.2">
      <c r="A142" s="80"/>
      <c r="B142" s="211"/>
      <c r="C142" s="211"/>
      <c r="D142" s="424"/>
      <c r="E142" s="425"/>
      <c r="F142" s="103"/>
      <c r="G142" s="103"/>
      <c r="H142" s="80"/>
      <c r="I142" s="142"/>
      <c r="J142" s="80"/>
    </row>
    <row r="143" spans="1:13" outlineLevel="1" x14ac:dyDescent="0.2">
      <c r="A143" s="80"/>
      <c r="B143" s="211"/>
      <c r="C143" s="211"/>
      <c r="D143" s="109"/>
      <c r="E143" s="80"/>
      <c r="F143" s="103"/>
      <c r="G143" s="103"/>
      <c r="H143" s="211"/>
      <c r="I143" s="211"/>
      <c r="J143" s="211"/>
      <c r="K143" s="89"/>
    </row>
    <row r="144" spans="1:13" outlineLevel="1" x14ac:dyDescent="0.2">
      <c r="A144" s="143"/>
      <c r="B144" s="143"/>
      <c r="C144" s="211" t="s">
        <v>152</v>
      </c>
      <c r="D144" s="397"/>
      <c r="E144" s="426"/>
      <c r="F144" s="427"/>
      <c r="G144" s="212"/>
      <c r="H144" s="143"/>
      <c r="I144" s="143"/>
      <c r="J144" s="209" t="s">
        <v>109</v>
      </c>
      <c r="K144" s="397"/>
      <c r="L144" s="398"/>
      <c r="M144" s="399"/>
    </row>
    <row r="145" spans="1:13" outlineLevel="1" x14ac:dyDescent="0.2">
      <c r="A145" s="80"/>
      <c r="B145" s="211"/>
      <c r="C145" s="211"/>
      <c r="D145" s="428"/>
      <c r="E145" s="429"/>
      <c r="F145" s="430"/>
      <c r="G145" s="212"/>
      <c r="H145" s="211"/>
      <c r="I145" s="211"/>
      <c r="J145" s="211"/>
      <c r="K145" s="400"/>
      <c r="L145" s="401"/>
      <c r="M145" s="402"/>
    </row>
    <row r="146" spans="1:13" ht="28.5" customHeight="1" outlineLevel="1" x14ac:dyDescent="0.2">
      <c r="A146" s="80"/>
      <c r="B146" s="211"/>
      <c r="C146" s="211"/>
      <c r="D146" s="428"/>
      <c r="E146" s="429"/>
      <c r="F146" s="430"/>
      <c r="G146" s="212"/>
      <c r="H146" s="211"/>
      <c r="I146" s="211"/>
      <c r="J146" s="211"/>
      <c r="K146" s="400"/>
      <c r="L146" s="401"/>
      <c r="M146" s="402"/>
    </row>
    <row r="147" spans="1:13" outlineLevel="1" x14ac:dyDescent="0.2">
      <c r="A147" s="80"/>
      <c r="B147" s="211"/>
      <c r="C147" s="211"/>
      <c r="D147" s="428"/>
      <c r="E147" s="429"/>
      <c r="F147" s="430"/>
      <c r="G147" s="212"/>
      <c r="H147" s="211"/>
      <c r="I147" s="211"/>
      <c r="J147" s="211"/>
      <c r="K147" s="400"/>
      <c r="L147" s="401"/>
      <c r="M147" s="402"/>
    </row>
    <row r="148" spans="1:13" ht="21.75" customHeight="1" outlineLevel="1" x14ac:dyDescent="0.2">
      <c r="A148" s="80"/>
      <c r="B148" s="211"/>
      <c r="C148" s="211"/>
      <c r="D148" s="428"/>
      <c r="E148" s="429"/>
      <c r="F148" s="430"/>
      <c r="G148" s="212"/>
      <c r="H148" s="211"/>
      <c r="I148" s="211"/>
      <c r="J148" s="211"/>
      <c r="K148" s="400"/>
      <c r="L148" s="401"/>
      <c r="M148" s="402"/>
    </row>
    <row r="149" spans="1:13" outlineLevel="1" x14ac:dyDescent="0.2">
      <c r="A149" s="80"/>
      <c r="B149" s="211"/>
      <c r="C149" s="211"/>
      <c r="D149" s="428"/>
      <c r="E149" s="429"/>
      <c r="F149" s="430"/>
      <c r="G149" s="212"/>
      <c r="H149" s="211"/>
      <c r="I149" s="211"/>
      <c r="J149" s="211"/>
      <c r="K149" s="400"/>
      <c r="L149" s="401"/>
      <c r="M149" s="402"/>
    </row>
    <row r="150" spans="1:13" outlineLevel="1" x14ac:dyDescent="0.2">
      <c r="A150" s="80"/>
      <c r="B150" s="211"/>
      <c r="C150" s="211"/>
      <c r="D150" s="428"/>
      <c r="E150" s="429"/>
      <c r="F150" s="430"/>
      <c r="G150" s="212"/>
      <c r="H150" s="211"/>
      <c r="I150" s="211"/>
      <c r="J150" s="211"/>
      <c r="K150" s="400"/>
      <c r="L150" s="401"/>
      <c r="M150" s="402"/>
    </row>
    <row r="151" spans="1:13" outlineLevel="1" x14ac:dyDescent="0.2">
      <c r="A151" s="80"/>
      <c r="B151" s="211"/>
      <c r="C151" s="211"/>
      <c r="D151" s="431"/>
      <c r="E151" s="432"/>
      <c r="F151" s="433"/>
      <c r="G151" s="212"/>
      <c r="H151" s="211"/>
      <c r="I151" s="211"/>
      <c r="J151" s="211"/>
      <c r="K151" s="403"/>
      <c r="L151" s="404"/>
      <c r="M151" s="405"/>
    </row>
    <row r="152" spans="1:13" outlineLevel="1" x14ac:dyDescent="0.2">
      <c r="A152" s="80"/>
      <c r="B152" s="211"/>
      <c r="C152" s="211"/>
      <c r="D152" s="109"/>
      <c r="E152" s="80"/>
      <c r="F152" s="211"/>
      <c r="G152" s="211"/>
      <c r="H152" s="211"/>
      <c r="I152" s="211"/>
      <c r="J152" s="211"/>
      <c r="K152" s="168"/>
      <c r="L152" s="168"/>
      <c r="M152" s="168"/>
    </row>
    <row r="153" spans="1:13" ht="12" customHeight="1" outlineLevel="1" x14ac:dyDescent="0.2">
      <c r="A153" s="406" t="s">
        <v>151</v>
      </c>
      <c r="B153" s="406"/>
      <c r="C153" s="407"/>
      <c r="D153" s="201"/>
      <c r="E153" s="80"/>
      <c r="F153" s="103"/>
      <c r="G153" s="103"/>
      <c r="H153" s="142"/>
      <c r="I153" s="142"/>
      <c r="J153" s="210" t="s">
        <v>112</v>
      </c>
      <c r="K153" s="128"/>
      <c r="L153" s="168"/>
      <c r="M153" s="168"/>
    </row>
    <row r="154" spans="1:13" outlineLevel="1" x14ac:dyDescent="0.2">
      <c r="A154" s="80"/>
      <c r="B154" s="211"/>
      <c r="C154" s="211"/>
      <c r="D154" s="202"/>
      <c r="E154" s="80"/>
      <c r="F154" s="211"/>
      <c r="G154" s="211"/>
      <c r="H154" s="211"/>
      <c r="I154" s="211"/>
      <c r="J154" s="211"/>
      <c r="K154" s="133"/>
    </row>
    <row r="155" spans="1:13" outlineLevel="1" x14ac:dyDescent="0.2">
      <c r="A155" s="406" t="s">
        <v>113</v>
      </c>
      <c r="B155" s="406"/>
      <c r="C155" s="407"/>
      <c r="D155" s="129"/>
      <c r="E155" s="80"/>
      <c r="F155" s="103"/>
      <c r="G155" s="103"/>
      <c r="H155" s="142"/>
      <c r="I155" s="142"/>
      <c r="J155" s="209" t="s">
        <v>114</v>
      </c>
      <c r="K155" s="128"/>
    </row>
    <row r="156" spans="1:13" outlineLevel="1" x14ac:dyDescent="0.2">
      <c r="A156" s="80"/>
      <c r="B156" s="211"/>
      <c r="C156" s="211"/>
      <c r="D156" s="202"/>
      <c r="E156" s="80"/>
      <c r="F156" s="211"/>
      <c r="G156" s="211"/>
      <c r="H156" s="211"/>
      <c r="I156" s="211"/>
      <c r="J156" s="211"/>
      <c r="K156" s="89"/>
    </row>
    <row r="157" spans="1:13" outlineLevel="1" x14ac:dyDescent="0.2">
      <c r="A157" s="142"/>
      <c r="B157" s="142"/>
      <c r="C157" s="276" t="s">
        <v>108</v>
      </c>
      <c r="D157" s="412"/>
      <c r="E157" s="413"/>
      <c r="F157" s="414"/>
      <c r="G157" s="277"/>
      <c r="H157" s="278"/>
      <c r="I157" s="278"/>
      <c r="J157" s="278"/>
      <c r="K157" s="278"/>
      <c r="L157" s="278"/>
      <c r="M157" s="279"/>
    </row>
    <row r="158" spans="1:13" outlineLevel="1" x14ac:dyDescent="0.2">
      <c r="A158" s="109"/>
      <c r="B158" s="277"/>
      <c r="C158" s="277"/>
      <c r="D158" s="415"/>
      <c r="E158" s="416"/>
      <c r="F158" s="417"/>
      <c r="G158" s="277"/>
      <c r="H158" s="278"/>
      <c r="I158" s="278"/>
      <c r="J158" s="278"/>
      <c r="K158" s="278"/>
      <c r="L158" s="278"/>
      <c r="M158" s="279"/>
    </row>
    <row r="159" spans="1:13" outlineLevel="1" x14ac:dyDescent="0.2">
      <c r="A159" s="109"/>
      <c r="B159" s="277"/>
      <c r="C159" s="277"/>
      <c r="D159" s="415"/>
      <c r="E159" s="416"/>
      <c r="F159" s="417"/>
      <c r="G159" s="277"/>
      <c r="H159" s="278"/>
      <c r="I159" s="278"/>
      <c r="J159" s="278"/>
      <c r="K159" s="278"/>
      <c r="L159" s="278"/>
      <c r="M159" s="279"/>
    </row>
    <row r="160" spans="1:13" ht="12" customHeight="1" outlineLevel="1" x14ac:dyDescent="0.2">
      <c r="A160" s="26"/>
      <c r="B160" s="277"/>
      <c r="C160" s="277"/>
      <c r="D160" s="418"/>
      <c r="E160" s="419"/>
      <c r="F160" s="420"/>
      <c r="G160" s="277"/>
      <c r="H160" s="278"/>
      <c r="I160" s="278"/>
      <c r="J160" s="278"/>
      <c r="K160" s="278"/>
      <c r="L160" s="278"/>
      <c r="M160" s="279"/>
    </row>
    <row r="161" spans="1:16" s="100" customFormat="1" ht="15" outlineLevel="1" x14ac:dyDescent="0.25">
      <c r="A161" s="26"/>
      <c r="B161" s="165"/>
      <c r="C161" s="165"/>
      <c r="D161" s="26"/>
      <c r="E161" s="165"/>
      <c r="F161" s="165"/>
      <c r="G161" s="165"/>
      <c r="H161" s="165"/>
      <c r="I161" s="165"/>
      <c r="J161" s="165"/>
      <c r="K161" s="168"/>
      <c r="L161" s="168"/>
      <c r="M161" s="168"/>
      <c r="N161" s="5"/>
      <c r="O161" s="5"/>
      <c r="P161" s="5"/>
    </row>
    <row r="162" spans="1:16" s="100" customFormat="1" ht="15" outlineLevel="1" x14ac:dyDescent="0.25">
      <c r="A162" s="26"/>
      <c r="B162" s="225"/>
      <c r="C162" s="225"/>
      <c r="D162" s="26"/>
      <c r="E162" s="225"/>
      <c r="F162" s="225"/>
      <c r="G162" s="225"/>
      <c r="H162" s="225"/>
      <c r="I162" s="225"/>
      <c r="J162" s="225"/>
      <c r="K162" s="230"/>
      <c r="L162" s="230"/>
      <c r="M162" s="230"/>
      <c r="N162" s="5"/>
      <c r="O162" s="5"/>
    </row>
    <row r="163" spans="1:16" customFormat="1" ht="25.5" outlineLevel="1" x14ac:dyDescent="0.2">
      <c r="A163" s="187" t="s">
        <v>2</v>
      </c>
      <c r="B163" s="348" t="s">
        <v>1</v>
      </c>
      <c r="C163" s="348"/>
      <c r="D163" s="348"/>
      <c r="E163" s="348"/>
      <c r="F163" s="90" t="s">
        <v>13</v>
      </c>
      <c r="G163" s="91" t="s">
        <v>14</v>
      </c>
      <c r="H163" s="186" t="s">
        <v>40</v>
      </c>
      <c r="I163" s="186" t="s">
        <v>7</v>
      </c>
      <c r="J163" s="92" t="s">
        <v>0</v>
      </c>
      <c r="K163" s="93" t="s">
        <v>9</v>
      </c>
      <c r="L163" s="187" t="s">
        <v>57</v>
      </c>
      <c r="M163" s="187" t="s">
        <v>58</v>
      </c>
      <c r="N163" s="5"/>
      <c r="O163" s="5"/>
    </row>
    <row r="164" spans="1:16" customFormat="1" ht="18" x14ac:dyDescent="0.2">
      <c r="A164" s="46">
        <v>11</v>
      </c>
      <c r="B164" s="356" t="s">
        <v>141</v>
      </c>
      <c r="C164" s="356"/>
      <c r="D164" s="356"/>
      <c r="E164" s="356"/>
      <c r="F164" s="50"/>
      <c r="G164" s="50"/>
      <c r="H164" s="48"/>
      <c r="I164" s="48"/>
      <c r="J164" s="51"/>
      <c r="K164" s="52">
        <f>SUM(SUMIF(I31:I44,"Supera",K31:K44),SUMIF(I52:I52,"Supera",K52:K52),SUMIF(I25:I29,"Supera",K25:K29),SUMIF(I46:I46,"Supera",K46:K46),SUMIF(K58,K58,K58),,SUMIF(K66,K66,K66),SUMIF(K79,K79,K79),SUMIF(K120,K120,K120),SUMIF(K130,K130,K130))*(0.1/0.9)</f>
        <v>0</v>
      </c>
      <c r="L164" s="184"/>
      <c r="M164" s="189"/>
      <c r="N164" s="5"/>
      <c r="O164" s="5"/>
    </row>
    <row r="165" spans="1:16" customFormat="1" ht="18" x14ac:dyDescent="0.25">
      <c r="A165" s="190"/>
      <c r="B165" s="356" t="s">
        <v>6</v>
      </c>
      <c r="C165" s="356"/>
      <c r="D165" s="356"/>
      <c r="E165" s="356"/>
      <c r="F165" s="191" t="e">
        <f>IF((F24+F51+F30+F45+F58+F66+F79+F120+F130)&lt;&gt;100%,"ERRO!",1)</f>
        <v>#REF!</v>
      </c>
      <c r="G165" s="191" t="s">
        <v>8</v>
      </c>
      <c r="H165" s="192"/>
      <c r="I165" s="192"/>
      <c r="J165" s="189"/>
      <c r="K165" s="189"/>
      <c r="L165" s="192"/>
      <c r="M165" s="192"/>
      <c r="N165" s="5"/>
      <c r="O165" s="5"/>
    </row>
    <row r="166" spans="1:16" customFormat="1" x14ac:dyDescent="0.2">
      <c r="F166" s="5"/>
      <c r="G166" s="5"/>
      <c r="K166" s="5"/>
      <c r="L166" s="5"/>
      <c r="M166" s="5"/>
      <c r="N166" s="5"/>
      <c r="O166" s="5"/>
    </row>
    <row r="167" spans="1:16" customFormat="1" ht="18" x14ac:dyDescent="0.25">
      <c r="A167" s="321" t="s">
        <v>107</v>
      </c>
      <c r="B167" s="321"/>
      <c r="C167" s="321"/>
      <c r="D167" s="321"/>
      <c r="E167" s="321"/>
      <c r="F167" s="321"/>
      <c r="G167" s="321"/>
      <c r="H167" s="321"/>
      <c r="I167" s="321"/>
      <c r="J167" s="321"/>
      <c r="K167" s="321"/>
      <c r="L167" s="321"/>
      <c r="M167" s="321"/>
      <c r="N167" s="321"/>
      <c r="O167" s="104"/>
      <c r="P167" s="104"/>
    </row>
    <row r="168" spans="1:16" customFormat="1" x14ac:dyDescent="0.2">
      <c r="A168" s="5"/>
      <c r="G168" s="5"/>
      <c r="H168" s="5"/>
      <c r="L168" s="5"/>
      <c r="M168" s="5"/>
      <c r="N168" s="5"/>
      <c r="O168" s="5"/>
    </row>
    <row r="169" spans="1:16" customFormat="1" ht="30" x14ac:dyDescent="0.25">
      <c r="A169" s="100"/>
      <c r="B169" s="101" t="s">
        <v>118</v>
      </c>
      <c r="C169" s="101" t="s">
        <v>119</v>
      </c>
      <c r="D169" s="101" t="s">
        <v>120</v>
      </c>
      <c r="E169" s="101" t="s">
        <v>121</v>
      </c>
      <c r="F169" s="101" t="s">
        <v>122</v>
      </c>
      <c r="G169" s="101" t="s">
        <v>123</v>
      </c>
      <c r="H169" s="101" t="s">
        <v>124</v>
      </c>
      <c r="I169" s="101" t="s">
        <v>125</v>
      </c>
      <c r="J169" s="100"/>
      <c r="K169" s="100"/>
      <c r="L169" s="100"/>
      <c r="M169" s="100"/>
      <c r="N169" s="100"/>
      <c r="O169" s="100"/>
    </row>
    <row r="170" spans="1:16" customFormat="1" x14ac:dyDescent="0.2">
      <c r="B170" s="8"/>
      <c r="C170" s="8"/>
      <c r="D170" s="8"/>
      <c r="E170" s="8"/>
      <c r="F170" s="8"/>
      <c r="G170" s="8"/>
      <c r="H170" s="8"/>
      <c r="I170" s="8"/>
    </row>
    <row r="171" spans="1:16" customFormat="1" x14ac:dyDescent="0.2">
      <c r="B171" s="8"/>
      <c r="C171" s="8"/>
      <c r="D171" s="8"/>
      <c r="E171" s="8"/>
      <c r="F171" s="8"/>
      <c r="G171" s="8"/>
      <c r="H171" s="8"/>
      <c r="I171" s="8"/>
    </row>
    <row r="172" spans="1:16" customFormat="1" x14ac:dyDescent="0.2">
      <c r="B172" s="8"/>
      <c r="C172" s="8"/>
      <c r="D172" s="8"/>
      <c r="E172" s="8"/>
      <c r="F172" s="8"/>
      <c r="G172" s="8"/>
      <c r="H172" s="8"/>
      <c r="I172" s="8"/>
    </row>
    <row r="173" spans="1:16" customFormat="1" x14ac:dyDescent="0.2">
      <c r="B173" s="8"/>
      <c r="C173" s="8"/>
      <c r="D173" s="8"/>
      <c r="E173" s="8"/>
      <c r="F173" s="8"/>
      <c r="G173" s="8"/>
      <c r="H173" s="8"/>
      <c r="I173" s="8"/>
    </row>
    <row r="174" spans="1:16" x14ac:dyDescent="0.2">
      <c r="B174" s="8"/>
      <c r="C174" s="8"/>
      <c r="D174" s="8"/>
      <c r="E174" s="8"/>
      <c r="F174" s="8"/>
      <c r="G174" s="8"/>
      <c r="H174" s="8"/>
      <c r="I174" s="8"/>
      <c r="K174"/>
      <c r="L174"/>
      <c r="M174"/>
      <c r="N174"/>
      <c r="O174"/>
    </row>
    <row r="175" spans="1:16" x14ac:dyDescent="0.2">
      <c r="B175" s="8"/>
      <c r="C175" s="8"/>
      <c r="D175" s="8"/>
      <c r="E175" s="8"/>
      <c r="F175" s="8"/>
      <c r="G175" s="8"/>
      <c r="H175" s="8"/>
      <c r="I175" s="8"/>
      <c r="K175"/>
      <c r="L175"/>
      <c r="M175"/>
      <c r="N175"/>
      <c r="O175"/>
    </row>
    <row r="176" spans="1:16" x14ac:dyDescent="0.2">
      <c r="B176" s="8"/>
      <c r="C176" s="8"/>
      <c r="D176" s="8"/>
      <c r="E176" s="8"/>
      <c r="F176" s="8"/>
      <c r="G176" s="8"/>
      <c r="H176" s="8"/>
      <c r="I176" s="8"/>
      <c r="K176"/>
      <c r="L176"/>
      <c r="M176"/>
      <c r="N176"/>
      <c r="O176"/>
    </row>
    <row r="177" spans="1:16" ht="12.75" customHeight="1" x14ac:dyDescent="0.2">
      <c r="B177" s="8"/>
      <c r="C177" s="8"/>
      <c r="D177" s="8"/>
      <c r="E177" s="8"/>
      <c r="F177" s="8"/>
      <c r="G177" s="8"/>
      <c r="H177" s="8"/>
      <c r="I177" s="8"/>
      <c r="K177"/>
      <c r="L177"/>
      <c r="M177"/>
      <c r="N177"/>
      <c r="O177"/>
    </row>
    <row r="178" spans="1:16" x14ac:dyDescent="0.2">
      <c r="B178" s="8"/>
      <c r="C178" s="8"/>
      <c r="D178" s="8"/>
      <c r="E178" s="8"/>
      <c r="F178" s="8"/>
      <c r="G178" s="8"/>
      <c r="H178" s="8"/>
      <c r="I178" s="8"/>
      <c r="K178"/>
      <c r="L178"/>
      <c r="M178"/>
      <c r="N178"/>
      <c r="O178"/>
    </row>
    <row r="179" spans="1:16" x14ac:dyDescent="0.2">
      <c r="B179" s="8"/>
      <c r="C179" s="8"/>
      <c r="D179" s="8"/>
      <c r="E179" s="8"/>
      <c r="F179" s="8"/>
      <c r="G179" s="8"/>
      <c r="H179" s="8"/>
      <c r="I179" s="8"/>
      <c r="K179"/>
      <c r="L179"/>
      <c r="M179"/>
      <c r="N179"/>
      <c r="O179"/>
    </row>
    <row r="180" spans="1:16" x14ac:dyDescent="0.2">
      <c r="B180" s="8"/>
      <c r="C180" s="8"/>
      <c r="D180" s="8"/>
      <c r="E180" s="8"/>
      <c r="F180" s="8"/>
      <c r="G180" s="8"/>
      <c r="H180" s="8"/>
      <c r="I180" s="8"/>
      <c r="K180"/>
      <c r="L180"/>
      <c r="M180"/>
      <c r="N180"/>
      <c r="O180"/>
    </row>
    <row r="181" spans="1:16" x14ac:dyDescent="0.2">
      <c r="A181" s="5"/>
      <c r="F181"/>
      <c r="H181" s="5"/>
      <c r="K181"/>
    </row>
    <row r="182" spans="1:16" ht="18" x14ac:dyDescent="0.25">
      <c r="A182" s="321" t="s">
        <v>105</v>
      </c>
      <c r="B182" s="321"/>
      <c r="C182" s="321"/>
      <c r="D182" s="321"/>
      <c r="E182" s="321"/>
      <c r="F182" s="321"/>
      <c r="G182" s="321"/>
      <c r="H182" s="321"/>
      <c r="I182" s="321"/>
      <c r="J182" s="321"/>
      <c r="K182" s="321"/>
      <c r="L182" s="321"/>
      <c r="M182" s="321"/>
      <c r="N182" s="321"/>
      <c r="O182" s="104"/>
      <c r="P182" s="256" t="e">
        <f>IF(AND(TRUE,OR($K$13="",$K$13="Atende")),IF(#REF!="",0,#REF!*VLOOKUP(#REF!,Parâmetros!$U$3:$V$12,2,0)),0)</f>
        <v>#REF!</v>
      </c>
    </row>
    <row r="183" spans="1:16" x14ac:dyDescent="0.2">
      <c r="E183" s="5"/>
    </row>
    <row r="184" spans="1:16" ht="28.5" customHeight="1" x14ac:dyDescent="0.2">
      <c r="A184" s="349" t="s">
        <v>199</v>
      </c>
      <c r="B184" s="349"/>
      <c r="C184" s="350"/>
      <c r="D184" s="129"/>
      <c r="E184" s="5"/>
      <c r="G184" s="434" t="s">
        <v>181</v>
      </c>
      <c r="H184" s="434"/>
      <c r="I184" s="434"/>
      <c r="J184" s="347"/>
      <c r="K184" s="397"/>
      <c r="L184" s="398"/>
      <c r="M184" s="399"/>
    </row>
    <row r="185" spans="1:16" x14ac:dyDescent="0.2">
      <c r="A185" s="237"/>
      <c r="B185" s="237"/>
      <c r="C185" s="239"/>
      <c r="D185" s="202"/>
      <c r="E185" s="5"/>
      <c r="J185" s="240"/>
      <c r="K185" s="400"/>
      <c r="L185" s="401"/>
      <c r="M185" s="402"/>
    </row>
    <row r="186" spans="1:16" x14ac:dyDescent="0.2">
      <c r="A186" s="237"/>
      <c r="B186" s="237"/>
      <c r="C186" s="239"/>
      <c r="D186" s="202"/>
      <c r="E186" s="5"/>
      <c r="J186" s="240"/>
      <c r="K186" s="400"/>
      <c r="L186" s="401"/>
      <c r="M186" s="402"/>
    </row>
    <row r="187" spans="1:16" x14ac:dyDescent="0.2">
      <c r="A187" s="237"/>
      <c r="B187" s="237"/>
      <c r="C187" s="239"/>
      <c r="D187" s="202"/>
      <c r="E187" s="5"/>
      <c r="J187" s="240"/>
      <c r="K187" s="400"/>
      <c r="L187" s="401"/>
      <c r="M187" s="402"/>
    </row>
    <row r="188" spans="1:16" x14ac:dyDescent="0.2">
      <c r="A188" s="237"/>
      <c r="B188" s="237"/>
      <c r="C188" s="239"/>
      <c r="D188" s="202"/>
      <c r="E188" s="5"/>
      <c r="J188" s="240"/>
      <c r="K188" s="403"/>
      <c r="L188" s="404"/>
      <c r="M188" s="405"/>
    </row>
    <row r="189" spans="1:16" x14ac:dyDescent="0.2">
      <c r="A189" s="237"/>
      <c r="B189" s="237"/>
      <c r="C189" s="239"/>
      <c r="D189" s="202"/>
      <c r="E189" s="5"/>
    </row>
    <row r="190" spans="1:16" x14ac:dyDescent="0.2">
      <c r="B190" s="248" t="s">
        <v>200</v>
      </c>
      <c r="E190" s="5"/>
    </row>
    <row r="191" spans="1:16" ht="60" x14ac:dyDescent="0.2">
      <c r="B191" s="238" t="s">
        <v>201</v>
      </c>
      <c r="C191" s="238" t="s">
        <v>27</v>
      </c>
      <c r="D191" s="238" t="s">
        <v>173</v>
      </c>
      <c r="E191" s="238" t="s">
        <v>174</v>
      </c>
      <c r="F191" s="238" t="s">
        <v>175</v>
      </c>
      <c r="G191" s="238" t="s">
        <v>176</v>
      </c>
      <c r="H191" s="238" t="s">
        <v>182</v>
      </c>
      <c r="I191" s="238" t="s">
        <v>169</v>
      </c>
      <c r="J191" s="238" t="s">
        <v>183</v>
      </c>
      <c r="K191" s="238" t="s">
        <v>170</v>
      </c>
      <c r="L191" s="238" t="s">
        <v>177</v>
      </c>
      <c r="M191" s="238" t="s">
        <v>178</v>
      </c>
      <c r="N191" s="238" t="s">
        <v>179</v>
      </c>
      <c r="O191" s="238" t="s">
        <v>180</v>
      </c>
    </row>
    <row r="192" spans="1:16" x14ac:dyDescent="0.2">
      <c r="B192" s="250"/>
      <c r="C192" s="250"/>
      <c r="D192" s="250"/>
      <c r="E192" s="250"/>
      <c r="F192" s="250"/>
      <c r="G192" s="250"/>
      <c r="H192" s="250"/>
      <c r="I192" s="250"/>
      <c r="J192" s="250"/>
      <c r="K192" s="250"/>
      <c r="L192" s="250"/>
      <c r="M192" s="251"/>
      <c r="N192" s="251"/>
      <c r="O192" s="250"/>
    </row>
    <row r="193" spans="1:15" x14ac:dyDescent="0.2">
      <c r="B193" s="250"/>
      <c r="C193" s="250"/>
      <c r="D193" s="250"/>
      <c r="E193" s="250"/>
      <c r="F193" s="250"/>
      <c r="G193" s="250"/>
      <c r="H193" s="250"/>
      <c r="I193" s="250"/>
      <c r="J193" s="250"/>
      <c r="K193" s="250"/>
      <c r="L193" s="250"/>
      <c r="M193" s="251"/>
      <c r="N193" s="251"/>
      <c r="O193" s="250"/>
    </row>
    <row r="194" spans="1:15" x14ac:dyDescent="0.2">
      <c r="B194" s="250"/>
      <c r="C194" s="250"/>
      <c r="D194" s="250"/>
      <c r="E194" s="250"/>
      <c r="F194" s="250"/>
      <c r="G194" s="250"/>
      <c r="H194" s="250"/>
      <c r="I194" s="250"/>
      <c r="J194" s="250"/>
      <c r="K194" s="250"/>
      <c r="L194" s="250"/>
      <c r="M194" s="251"/>
      <c r="N194" s="251"/>
      <c r="O194" s="250"/>
    </row>
    <row r="195" spans="1:15" x14ac:dyDescent="0.2">
      <c r="B195" s="250"/>
      <c r="C195" s="250"/>
      <c r="D195" s="250"/>
      <c r="E195" s="250"/>
      <c r="F195" s="250"/>
      <c r="G195" s="250"/>
      <c r="H195" s="250"/>
      <c r="I195" s="250"/>
      <c r="J195" s="250"/>
      <c r="K195" s="250"/>
      <c r="L195" s="250"/>
      <c r="M195" s="251"/>
      <c r="N195" s="251"/>
      <c r="O195" s="250"/>
    </row>
    <row r="196" spans="1:15" x14ac:dyDescent="0.2">
      <c r="B196" s="250"/>
      <c r="C196" s="250"/>
      <c r="D196" s="250"/>
      <c r="E196" s="250"/>
      <c r="F196" s="250"/>
      <c r="G196" s="250"/>
      <c r="H196" s="250"/>
      <c r="I196" s="250"/>
      <c r="J196" s="250"/>
      <c r="K196" s="250"/>
      <c r="L196" s="250"/>
      <c r="M196" s="251"/>
      <c r="N196" s="251"/>
      <c r="O196" s="250"/>
    </row>
    <row r="197" spans="1:15" x14ac:dyDescent="0.2">
      <c r="B197" s="250"/>
      <c r="C197" s="250"/>
      <c r="D197" s="250"/>
      <c r="E197" s="250"/>
      <c r="F197" s="250"/>
      <c r="G197" s="250"/>
      <c r="H197" s="250"/>
      <c r="I197" s="250"/>
      <c r="J197" s="250"/>
      <c r="K197" s="250"/>
      <c r="L197" s="250"/>
      <c r="M197" s="251"/>
      <c r="N197" s="251"/>
      <c r="O197" s="250"/>
    </row>
    <row r="198" spans="1:15" x14ac:dyDescent="0.2">
      <c r="B198" s="250"/>
      <c r="C198" s="250"/>
      <c r="D198" s="250"/>
      <c r="E198" s="250"/>
      <c r="F198" s="250"/>
      <c r="G198" s="250"/>
      <c r="H198" s="250"/>
      <c r="I198" s="250"/>
      <c r="J198" s="250"/>
      <c r="K198" s="250"/>
      <c r="L198" s="250"/>
      <c r="M198" s="251"/>
      <c r="N198" s="251"/>
      <c r="O198" s="250"/>
    </row>
    <row r="199" spans="1:15" x14ac:dyDescent="0.2">
      <c r="B199" s="250"/>
      <c r="C199" s="250"/>
      <c r="D199" s="250"/>
      <c r="E199" s="250"/>
      <c r="F199" s="250"/>
      <c r="G199" s="250"/>
      <c r="H199" s="250"/>
      <c r="I199" s="250"/>
      <c r="J199" s="250"/>
      <c r="K199" s="250"/>
      <c r="L199" s="250"/>
      <c r="M199" s="251"/>
      <c r="N199" s="251"/>
      <c r="O199" s="250"/>
    </row>
    <row r="200" spans="1:15" x14ac:dyDescent="0.2">
      <c r="B200" s="250"/>
      <c r="C200" s="250"/>
      <c r="D200" s="250"/>
      <c r="E200" s="250"/>
      <c r="F200" s="250"/>
      <c r="G200" s="250"/>
      <c r="H200" s="250"/>
      <c r="I200" s="250"/>
      <c r="J200" s="250"/>
      <c r="K200" s="250"/>
      <c r="L200" s="250"/>
      <c r="M200" s="251"/>
      <c r="N200" s="251"/>
      <c r="O200" s="250"/>
    </row>
    <row r="201" spans="1:15" x14ac:dyDescent="0.2">
      <c r="B201" s="250"/>
      <c r="C201" s="250"/>
      <c r="D201" s="250"/>
      <c r="E201" s="250"/>
      <c r="F201" s="250"/>
      <c r="G201" s="250"/>
      <c r="H201" s="250"/>
      <c r="I201" s="250"/>
      <c r="J201" s="250"/>
      <c r="K201" s="250"/>
      <c r="L201" s="250"/>
      <c r="M201" s="251"/>
      <c r="N201" s="251"/>
      <c r="O201" s="250"/>
    </row>
    <row r="202" spans="1:15" x14ac:dyDescent="0.2">
      <c r="E202" s="5"/>
    </row>
    <row r="203" spans="1:15" x14ac:dyDescent="0.2">
      <c r="E203" s="5"/>
    </row>
    <row r="204" spans="1:15" ht="12.75" customHeight="1" x14ac:dyDescent="0.2">
      <c r="A204" s="408" t="s">
        <v>184</v>
      </c>
      <c r="B204" s="408"/>
      <c r="C204" s="409"/>
      <c r="D204" s="450"/>
      <c r="E204" s="398"/>
      <c r="F204" s="399"/>
      <c r="G204" s="410" t="s">
        <v>203</v>
      </c>
      <c r="H204" s="411"/>
      <c r="I204" s="411"/>
      <c r="J204" s="350"/>
      <c r="K204" s="397"/>
      <c r="L204" s="398"/>
      <c r="M204" s="399"/>
      <c r="N204" s="103"/>
    </row>
    <row r="205" spans="1:15" x14ac:dyDescent="0.2">
      <c r="A205" s="408"/>
      <c r="B205" s="408"/>
      <c r="C205" s="409"/>
      <c r="D205" s="400"/>
      <c r="E205" s="401"/>
      <c r="F205" s="402"/>
      <c r="G205" s="410"/>
      <c r="H205" s="411"/>
      <c r="I205" s="411"/>
      <c r="J205" s="350"/>
      <c r="K205" s="400"/>
      <c r="L205" s="401"/>
      <c r="M205" s="402"/>
    </row>
    <row r="206" spans="1:15" x14ac:dyDescent="0.2">
      <c r="A206" s="408"/>
      <c r="B206" s="408"/>
      <c r="C206" s="409"/>
      <c r="D206" s="400"/>
      <c r="E206" s="401"/>
      <c r="F206" s="402"/>
      <c r="G206" s="410"/>
      <c r="H206" s="411"/>
      <c r="I206" s="411"/>
      <c r="J206" s="350"/>
      <c r="K206" s="400"/>
      <c r="L206" s="401"/>
      <c r="M206" s="402"/>
    </row>
    <row r="207" spans="1:15" x14ac:dyDescent="0.2">
      <c r="A207" s="240"/>
      <c r="B207" s="240"/>
      <c r="C207" s="240"/>
      <c r="D207" s="400"/>
      <c r="E207" s="401"/>
      <c r="F207" s="402"/>
      <c r="G207" s="241"/>
      <c r="H207" s="241"/>
      <c r="I207" s="241"/>
      <c r="J207" s="241"/>
      <c r="K207" s="400"/>
      <c r="L207" s="401"/>
      <c r="M207" s="402"/>
    </row>
    <row r="208" spans="1:15" x14ac:dyDescent="0.2">
      <c r="A208" s="240"/>
      <c r="B208" s="240"/>
      <c r="C208" s="240"/>
      <c r="D208" s="403"/>
      <c r="E208" s="404"/>
      <c r="F208" s="405"/>
      <c r="G208" s="241"/>
      <c r="H208" s="241"/>
      <c r="I208" s="241"/>
      <c r="J208" s="241"/>
      <c r="K208" s="403"/>
      <c r="L208" s="404"/>
      <c r="M208" s="405"/>
    </row>
    <row r="209" spans="1:16" x14ac:dyDescent="0.2">
      <c r="D209" s="134"/>
      <c r="E209" s="5"/>
      <c r="K209" s="135"/>
    </row>
    <row r="210" spans="1:16" ht="12.75" customHeight="1" x14ac:dyDescent="0.2">
      <c r="A210" s="434" t="s">
        <v>116</v>
      </c>
      <c r="B210" s="434"/>
      <c r="C210" s="347"/>
      <c r="D210" s="397"/>
      <c r="E210" s="398"/>
      <c r="F210" s="399"/>
      <c r="G210" s="103"/>
      <c r="H210" s="142"/>
      <c r="I210" s="142"/>
      <c r="J210" s="243" t="s">
        <v>117</v>
      </c>
      <c r="K210" s="397"/>
      <c r="L210" s="398"/>
      <c r="M210" s="399"/>
      <c r="N210" s="103"/>
    </row>
    <row r="211" spans="1:16" x14ac:dyDescent="0.2">
      <c r="A211" s="434"/>
      <c r="B211" s="434"/>
      <c r="C211" s="347"/>
      <c r="D211" s="400"/>
      <c r="E211" s="401"/>
      <c r="F211" s="402"/>
      <c r="H211" s="142"/>
      <c r="I211" s="142"/>
      <c r="J211" s="240"/>
      <c r="K211" s="400"/>
      <c r="L211" s="401"/>
      <c r="M211" s="402"/>
    </row>
    <row r="212" spans="1:16" x14ac:dyDescent="0.2">
      <c r="A212" s="237"/>
      <c r="B212" s="237"/>
      <c r="C212" s="237"/>
      <c r="D212" s="400"/>
      <c r="E212" s="401"/>
      <c r="F212" s="402"/>
      <c r="H212" s="142"/>
      <c r="I212" s="142"/>
      <c r="J212" s="240"/>
      <c r="K212" s="400"/>
      <c r="L212" s="401"/>
      <c r="M212" s="402"/>
    </row>
    <row r="213" spans="1:16" x14ac:dyDescent="0.2">
      <c r="A213" s="237"/>
      <c r="B213" s="237"/>
      <c r="C213" s="237"/>
      <c r="D213" s="400"/>
      <c r="E213" s="401"/>
      <c r="F213" s="402"/>
      <c r="H213" s="142"/>
      <c r="I213" s="142"/>
      <c r="J213" s="240"/>
      <c r="K213" s="400"/>
      <c r="L213" s="401"/>
      <c r="M213" s="402"/>
    </row>
    <row r="214" spans="1:16" x14ac:dyDescent="0.2">
      <c r="A214" s="237"/>
      <c r="B214" s="237"/>
      <c r="C214" s="237"/>
      <c r="D214" s="403"/>
      <c r="E214" s="404"/>
      <c r="F214" s="405"/>
      <c r="H214" s="142"/>
      <c r="I214" s="142"/>
      <c r="J214" s="240"/>
      <c r="K214" s="403"/>
      <c r="L214" s="404"/>
      <c r="M214" s="405"/>
    </row>
    <row r="215" spans="1:16" ht="12" customHeight="1" x14ac:dyDescent="0.2">
      <c r="D215" s="134"/>
      <c r="E215" s="5"/>
      <c r="K215" s="135"/>
    </row>
    <row r="216" spans="1:16" x14ac:dyDescent="0.2">
      <c r="A216" s="80"/>
      <c r="D216" s="134"/>
      <c r="E216" s="5"/>
      <c r="K216" s="135"/>
    </row>
    <row r="217" spans="1:16" ht="18" x14ac:dyDescent="0.25">
      <c r="A217" s="321" t="s">
        <v>106</v>
      </c>
      <c r="B217" s="321"/>
      <c r="C217" s="321"/>
      <c r="D217" s="321"/>
      <c r="E217" s="321"/>
      <c r="F217" s="321"/>
      <c r="G217" s="321"/>
      <c r="H217" s="321"/>
      <c r="I217" s="321"/>
      <c r="J217" s="321"/>
      <c r="K217" s="321"/>
      <c r="L217" s="321"/>
      <c r="M217" s="321"/>
      <c r="N217" s="321"/>
      <c r="O217" s="104"/>
      <c r="P217" s="256" t="e">
        <f>IF(AND(TRUE,OR($K$13="",$K$13="Atende")),IF(#REF!="",0,#REF!*VLOOKUP(#REF!,Parâmetros!$U$3:$V$12,2,0)),0)</f>
        <v>#REF!</v>
      </c>
    </row>
    <row r="218" spans="1:16" x14ac:dyDescent="0.2">
      <c r="E218" s="5"/>
      <c r="G218"/>
      <c r="J218" s="5"/>
    </row>
    <row r="219" spans="1:16" ht="39.75" customHeight="1" x14ac:dyDescent="0.2">
      <c r="A219" s="349" t="s">
        <v>95</v>
      </c>
      <c r="B219" s="349"/>
      <c r="C219" s="349"/>
      <c r="D219" s="252"/>
      <c r="E219" s="132"/>
      <c r="G219" s="349" t="s">
        <v>96</v>
      </c>
      <c r="H219" s="349"/>
      <c r="I219" s="349"/>
      <c r="J219" s="350"/>
      <c r="K219" s="252"/>
    </row>
    <row r="220" spans="1:16" x14ac:dyDescent="0.2">
      <c r="D220" s="134"/>
      <c r="E220" s="134"/>
      <c r="K220" s="135"/>
    </row>
    <row r="221" spans="1:16" ht="51.75" customHeight="1" x14ac:dyDescent="0.2">
      <c r="A221" s="395" t="s">
        <v>94</v>
      </c>
      <c r="B221" s="395"/>
      <c r="C221" s="395"/>
      <c r="D221" s="397"/>
      <c r="E221" s="398"/>
      <c r="F221" s="399"/>
      <c r="H221" s="349" t="s">
        <v>160</v>
      </c>
      <c r="I221" s="349"/>
      <c r="J221" s="350"/>
      <c r="K221" s="397"/>
      <c r="L221" s="398"/>
      <c r="M221" s="399"/>
    </row>
    <row r="222" spans="1:16" x14ac:dyDescent="0.2">
      <c r="D222" s="400"/>
      <c r="E222" s="401"/>
      <c r="F222" s="402"/>
      <c r="K222" s="400"/>
      <c r="L222" s="401"/>
      <c r="M222" s="402"/>
    </row>
    <row r="223" spans="1:16" x14ac:dyDescent="0.2">
      <c r="D223" s="400"/>
      <c r="E223" s="401"/>
      <c r="F223" s="402"/>
      <c r="K223" s="400"/>
      <c r="L223" s="401"/>
      <c r="M223" s="402"/>
    </row>
    <row r="224" spans="1:16" x14ac:dyDescent="0.2">
      <c r="D224" s="400"/>
      <c r="E224" s="401"/>
      <c r="F224" s="402"/>
      <c r="K224" s="400"/>
      <c r="L224" s="401"/>
      <c r="M224" s="402"/>
    </row>
    <row r="225" spans="1:13" x14ac:dyDescent="0.2">
      <c r="D225" s="403"/>
      <c r="E225" s="404"/>
      <c r="F225" s="405"/>
      <c r="K225" s="403"/>
      <c r="L225" s="404"/>
      <c r="M225" s="405"/>
    </row>
    <row r="226" spans="1:13" x14ac:dyDescent="0.2">
      <c r="D226" s="134"/>
      <c r="E226" s="134"/>
      <c r="K226" s="135"/>
    </row>
    <row r="227" spans="1:13" ht="41.25" customHeight="1" x14ac:dyDescent="0.2">
      <c r="A227" s="349" t="s">
        <v>97</v>
      </c>
      <c r="B227" s="349"/>
      <c r="C227" s="349"/>
      <c r="D227" s="252"/>
      <c r="E227" s="132"/>
      <c r="G227" s="349" t="s">
        <v>98</v>
      </c>
      <c r="H227" s="349"/>
      <c r="I227" s="349"/>
      <c r="J227" s="349"/>
      <c r="K227" s="252"/>
    </row>
    <row r="228" spans="1:13" x14ac:dyDescent="0.2">
      <c r="D228" s="134"/>
      <c r="E228" s="134"/>
      <c r="K228" s="135"/>
    </row>
    <row r="229" spans="1:13" ht="37.5" customHeight="1" x14ac:dyDescent="0.2">
      <c r="A229" s="349" t="s">
        <v>204</v>
      </c>
      <c r="B229" s="349"/>
      <c r="C229" s="349"/>
      <c r="D229" s="252"/>
      <c r="E229" s="132"/>
      <c r="G229" s="349" t="s">
        <v>99</v>
      </c>
      <c r="H229" s="349"/>
      <c r="I229" s="349"/>
      <c r="J229" s="349"/>
      <c r="K229" s="252"/>
    </row>
    <row r="230" spans="1:13" x14ac:dyDescent="0.2">
      <c r="D230" s="134"/>
      <c r="E230" s="134"/>
      <c r="K230" s="135"/>
    </row>
    <row r="231" spans="1:13" x14ac:dyDescent="0.2">
      <c r="A231" s="349" t="s">
        <v>126</v>
      </c>
      <c r="B231" s="349"/>
      <c r="C231" s="349"/>
      <c r="D231" s="397"/>
      <c r="E231" s="398"/>
      <c r="F231" s="399"/>
      <c r="G231" s="435" t="s">
        <v>127</v>
      </c>
      <c r="H231" s="435"/>
      <c r="I231" s="435"/>
      <c r="J231" s="435"/>
      <c r="K231" s="451"/>
      <c r="L231" s="437"/>
      <c r="M231" s="438"/>
    </row>
    <row r="232" spans="1:13" x14ac:dyDescent="0.2">
      <c r="A232" s="237"/>
      <c r="B232" s="237"/>
      <c r="C232" s="237"/>
      <c r="D232" s="400"/>
      <c r="E232" s="401"/>
      <c r="F232" s="402"/>
      <c r="G232" s="243"/>
      <c r="H232" s="243"/>
      <c r="I232" s="243"/>
      <c r="J232" s="243"/>
      <c r="K232" s="133"/>
    </row>
    <row r="233" spans="1:13" x14ac:dyDescent="0.2">
      <c r="A233" s="237"/>
      <c r="B233" s="237"/>
      <c r="C233" s="237"/>
      <c r="D233" s="400"/>
      <c r="E233" s="401"/>
      <c r="F233" s="402"/>
      <c r="G233" s="243"/>
      <c r="H233" s="243"/>
      <c r="I233" s="243"/>
      <c r="J233" s="243"/>
      <c r="K233" s="133"/>
    </row>
    <row r="234" spans="1:13" x14ac:dyDescent="0.2">
      <c r="A234" s="237"/>
      <c r="B234" s="237"/>
      <c r="C234" s="237"/>
      <c r="D234" s="400"/>
      <c r="E234" s="401"/>
      <c r="F234" s="402"/>
      <c r="G234" s="243"/>
      <c r="H234" s="243"/>
      <c r="I234" s="243"/>
      <c r="J234" s="243"/>
      <c r="K234" s="133"/>
    </row>
    <row r="235" spans="1:13" x14ac:dyDescent="0.2">
      <c r="A235" s="237"/>
      <c r="B235" s="237"/>
      <c r="C235" s="237"/>
      <c r="D235" s="403"/>
      <c r="E235" s="404"/>
      <c r="F235" s="405"/>
      <c r="G235" s="243"/>
      <c r="H235" s="243"/>
      <c r="I235" s="243"/>
      <c r="J235" s="243"/>
      <c r="K235" s="133"/>
    </row>
    <row r="236" spans="1:13" x14ac:dyDescent="0.2">
      <c r="A236" s="237"/>
      <c r="B236" s="237"/>
      <c r="C236" s="237"/>
      <c r="D236" s="132"/>
      <c r="E236" s="132"/>
      <c r="G236" s="243"/>
      <c r="H236" s="243"/>
      <c r="I236" s="243"/>
      <c r="J236" s="243"/>
      <c r="K236" s="133"/>
    </row>
    <row r="237" spans="1:13" ht="29.25" customHeight="1" x14ac:dyDescent="0.2">
      <c r="A237" s="349" t="s">
        <v>128</v>
      </c>
      <c r="B237" s="349"/>
      <c r="C237" s="350"/>
      <c r="D237" s="452"/>
      <c r="E237" s="440"/>
      <c r="F237" s="441"/>
      <c r="G237" s="434" t="s">
        <v>186</v>
      </c>
      <c r="H237" s="434"/>
      <c r="I237" s="434"/>
      <c r="J237" s="434"/>
      <c r="K237" s="397"/>
      <c r="L237" s="398"/>
      <c r="M237" s="399"/>
    </row>
    <row r="238" spans="1:13" x14ac:dyDescent="0.2">
      <c r="A238" s="241"/>
      <c r="B238" s="241"/>
      <c r="C238" s="241"/>
      <c r="D238" s="132"/>
      <c r="E238" s="132"/>
      <c r="G238" s="242"/>
      <c r="H238" s="242"/>
      <c r="I238" s="242"/>
      <c r="J238" s="242"/>
      <c r="K238" s="400"/>
      <c r="L238" s="401"/>
      <c r="M238" s="402"/>
    </row>
    <row r="239" spans="1:13" x14ac:dyDescent="0.2">
      <c r="A239" s="241"/>
      <c r="B239" s="241"/>
      <c r="C239" s="241"/>
      <c r="D239" s="132"/>
      <c r="E239" s="132"/>
      <c r="G239" s="242"/>
      <c r="H239" s="242"/>
      <c r="I239" s="242"/>
      <c r="J239" s="242"/>
      <c r="K239" s="400"/>
      <c r="L239" s="401"/>
      <c r="M239" s="402"/>
    </row>
    <row r="240" spans="1:13" x14ac:dyDescent="0.2">
      <c r="A240" s="241"/>
      <c r="B240" s="241"/>
      <c r="C240" s="241"/>
      <c r="D240" s="132"/>
      <c r="E240" s="132"/>
      <c r="G240" s="242"/>
      <c r="H240" s="242"/>
      <c r="I240" s="242"/>
      <c r="J240" s="242"/>
      <c r="K240" s="400"/>
      <c r="L240" s="401"/>
      <c r="M240" s="402"/>
    </row>
    <row r="241" spans="1:16" x14ac:dyDescent="0.2">
      <c r="A241" s="241"/>
      <c r="B241" s="241"/>
      <c r="C241" s="241"/>
      <c r="D241" s="132"/>
      <c r="E241" s="132"/>
      <c r="G241" s="242"/>
      <c r="H241" s="242"/>
      <c r="I241" s="242"/>
      <c r="J241" s="242"/>
      <c r="K241" s="403"/>
      <c r="L241" s="404"/>
      <c r="M241" s="405"/>
    </row>
    <row r="242" spans="1:16" x14ac:dyDescent="0.2">
      <c r="A242" s="241"/>
      <c r="B242" s="241"/>
      <c r="C242" s="241"/>
      <c r="D242" s="132"/>
      <c r="E242" s="132"/>
      <c r="G242" s="242"/>
      <c r="H242" s="242"/>
      <c r="I242" s="242"/>
      <c r="J242" s="242"/>
      <c r="K242" s="133"/>
    </row>
    <row r="243" spans="1:16" ht="12.75" customHeight="1" x14ac:dyDescent="0.2">
      <c r="A243" s="349" t="s">
        <v>187</v>
      </c>
      <c r="B243" s="349"/>
      <c r="C243" s="350"/>
      <c r="D243" s="397"/>
      <c r="E243" s="398"/>
      <c r="F243" s="399"/>
      <c r="G243" s="410" t="s">
        <v>185</v>
      </c>
      <c r="H243" s="349"/>
      <c r="I243" s="349"/>
      <c r="J243" s="350"/>
      <c r="K243" s="397"/>
      <c r="L243" s="398"/>
      <c r="M243" s="399"/>
    </row>
    <row r="244" spans="1:16" x14ac:dyDescent="0.2">
      <c r="A244" s="349"/>
      <c r="B244" s="349"/>
      <c r="C244" s="350"/>
      <c r="D244" s="400"/>
      <c r="E244" s="401"/>
      <c r="F244" s="402"/>
      <c r="G244" s="410"/>
      <c r="H244" s="349"/>
      <c r="I244" s="349"/>
      <c r="J244" s="350"/>
      <c r="K244" s="400"/>
      <c r="L244" s="401"/>
      <c r="M244" s="402"/>
    </row>
    <row r="245" spans="1:16" x14ac:dyDescent="0.2">
      <c r="A245" s="349"/>
      <c r="B245" s="349"/>
      <c r="C245" s="350"/>
      <c r="D245" s="400"/>
      <c r="E245" s="401"/>
      <c r="F245" s="402"/>
      <c r="G245" s="410"/>
      <c r="H245" s="349"/>
      <c r="I245" s="349"/>
      <c r="J245" s="350"/>
      <c r="K245" s="400"/>
      <c r="L245" s="401"/>
      <c r="M245" s="402"/>
    </row>
    <row r="246" spans="1:16" x14ac:dyDescent="0.2">
      <c r="A246" s="349"/>
      <c r="B246" s="349"/>
      <c r="C246" s="350"/>
      <c r="D246" s="400"/>
      <c r="E246" s="401"/>
      <c r="F246" s="402"/>
      <c r="G246" s="410"/>
      <c r="H246" s="349"/>
      <c r="I246" s="349"/>
      <c r="J246" s="350"/>
      <c r="K246" s="400"/>
      <c r="L246" s="401"/>
      <c r="M246" s="402"/>
    </row>
    <row r="247" spans="1:16" x14ac:dyDescent="0.2">
      <c r="A247" s="349"/>
      <c r="B247" s="349"/>
      <c r="C247" s="350"/>
      <c r="D247" s="403"/>
      <c r="E247" s="404"/>
      <c r="F247" s="405"/>
      <c r="G247" s="410"/>
      <c r="H247" s="349"/>
      <c r="I247" s="349"/>
      <c r="J247" s="350"/>
      <c r="K247" s="403"/>
      <c r="L247" s="404"/>
      <c r="M247" s="405"/>
    </row>
    <row r="248" spans="1:16" x14ac:dyDescent="0.2">
      <c r="A248" s="241"/>
      <c r="B248" s="241"/>
      <c r="C248" s="241"/>
      <c r="D248" s="132"/>
      <c r="E248" s="132"/>
      <c r="G248" s="242"/>
      <c r="H248" s="242"/>
      <c r="I248" s="242"/>
      <c r="J248" s="242"/>
      <c r="K248" s="133"/>
    </row>
    <row r="249" spans="1:16" ht="52.5" customHeight="1" x14ac:dyDescent="0.2">
      <c r="A249" s="349" t="s">
        <v>188</v>
      </c>
      <c r="B249" s="349"/>
      <c r="C249" s="349"/>
      <c r="D249" s="252"/>
      <c r="E249" s="132"/>
      <c r="G249" s="349" t="s">
        <v>189</v>
      </c>
      <c r="H249" s="349"/>
      <c r="I249" s="349"/>
      <c r="J249" s="350"/>
      <c r="K249" s="252"/>
    </row>
    <row r="250" spans="1:16" x14ac:dyDescent="0.2">
      <c r="A250" s="241"/>
      <c r="B250" s="241"/>
      <c r="C250" s="241"/>
      <c r="D250" s="132"/>
      <c r="E250" s="132"/>
      <c r="G250" s="242"/>
      <c r="H250" s="242"/>
      <c r="I250" s="242"/>
      <c r="J250" s="242"/>
      <c r="K250" s="133"/>
    </row>
    <row r="251" spans="1:16" ht="51.75" customHeight="1" x14ac:dyDescent="0.2">
      <c r="A251" s="349" t="s">
        <v>224</v>
      </c>
      <c r="B251" s="349"/>
      <c r="C251" s="349"/>
      <c r="D251" s="252"/>
      <c r="E251" s="132"/>
      <c r="G251" s="242"/>
      <c r="H251" s="242"/>
      <c r="I251" s="242"/>
      <c r="J251" s="242"/>
      <c r="K251" s="133"/>
    </row>
    <row r="252" spans="1:16" x14ac:dyDescent="0.2">
      <c r="A252" s="241"/>
      <c r="B252" s="241"/>
      <c r="C252" s="241"/>
      <c r="D252" s="132"/>
      <c r="E252" s="132"/>
      <c r="G252" s="242"/>
      <c r="H252" s="242"/>
      <c r="I252" s="242"/>
      <c r="J252" s="242"/>
      <c r="K252" s="133"/>
    </row>
    <row r="253" spans="1:16" x14ac:dyDescent="0.2">
      <c r="A253" s="241"/>
      <c r="B253" s="241"/>
      <c r="C253" s="241"/>
      <c r="D253" s="132"/>
      <c r="E253" s="132"/>
      <c r="G253" s="242"/>
      <c r="H253" s="242"/>
      <c r="I253" s="242"/>
      <c r="J253" s="242"/>
      <c r="K253" s="133"/>
    </row>
    <row r="254" spans="1:16" ht="18" x14ac:dyDescent="0.25">
      <c r="A254" s="321" t="s">
        <v>59</v>
      </c>
      <c r="B254" s="321"/>
      <c r="C254" s="321"/>
      <c r="D254" s="321"/>
      <c r="E254" s="321"/>
      <c r="F254" s="321"/>
      <c r="G254" s="321"/>
      <c r="H254" s="321"/>
      <c r="I254" s="321"/>
      <c r="J254" s="321"/>
      <c r="K254" s="321"/>
      <c r="L254" s="321"/>
      <c r="M254" s="321"/>
      <c r="N254" s="321"/>
      <c r="O254" s="104"/>
      <c r="P254" s="104"/>
    </row>
    <row r="255" spans="1:16" x14ac:dyDescent="0.2">
      <c r="A255" s="5"/>
    </row>
    <row r="256" spans="1:16" x14ac:dyDescent="0.2">
      <c r="B256" s="322" t="s">
        <v>60</v>
      </c>
      <c r="C256" s="322"/>
      <c r="D256" s="162"/>
      <c r="E256" s="162"/>
      <c r="F256" s="162"/>
      <c r="G256" s="162"/>
      <c r="H256" s="63" t="s">
        <v>61</v>
      </c>
      <c r="I256" s="36"/>
      <c r="J256" s="36"/>
      <c r="K256"/>
    </row>
    <row r="257" spans="1:16" x14ac:dyDescent="0.2">
      <c r="B257" s="323"/>
      <c r="C257" s="324"/>
      <c r="D257" s="324"/>
      <c r="E257" s="324"/>
      <c r="F257" s="325"/>
      <c r="G257" s="4"/>
      <c r="H257" s="323"/>
      <c r="I257" s="324"/>
      <c r="J257" s="324"/>
      <c r="K257" s="324"/>
      <c r="L257" s="324"/>
      <c r="M257" s="325"/>
    </row>
    <row r="258" spans="1:16" x14ac:dyDescent="0.2">
      <c r="B258" s="326"/>
      <c r="C258" s="327"/>
      <c r="D258" s="327"/>
      <c r="E258" s="327"/>
      <c r="F258" s="328"/>
      <c r="G258" s="4"/>
      <c r="H258" s="326"/>
      <c r="I258" s="327"/>
      <c r="J258" s="327"/>
      <c r="K258" s="327"/>
      <c r="L258" s="327"/>
      <c r="M258" s="328"/>
    </row>
    <row r="259" spans="1:16" x14ac:dyDescent="0.2">
      <c r="B259" s="326"/>
      <c r="C259" s="327"/>
      <c r="D259" s="327"/>
      <c r="E259" s="327"/>
      <c r="F259" s="328"/>
      <c r="G259" s="4"/>
      <c r="H259" s="326"/>
      <c r="I259" s="327"/>
      <c r="J259" s="327"/>
      <c r="K259" s="327"/>
      <c r="L259" s="327"/>
      <c r="M259" s="328"/>
    </row>
    <row r="260" spans="1:16" x14ac:dyDescent="0.2">
      <c r="B260" s="326"/>
      <c r="C260" s="327"/>
      <c r="D260" s="327"/>
      <c r="E260" s="327"/>
      <c r="F260" s="328"/>
      <c r="G260" s="4"/>
      <c r="H260" s="326"/>
      <c r="I260" s="327"/>
      <c r="J260" s="327"/>
      <c r="K260" s="327"/>
      <c r="L260" s="327"/>
      <c r="M260" s="328"/>
    </row>
    <row r="261" spans="1:16" x14ac:dyDescent="0.2">
      <c r="B261" s="326"/>
      <c r="C261" s="327"/>
      <c r="D261" s="327"/>
      <c r="E261" s="327"/>
      <c r="F261" s="328"/>
      <c r="G261" s="4"/>
      <c r="H261" s="326"/>
      <c r="I261" s="327"/>
      <c r="J261" s="327"/>
      <c r="K261" s="327"/>
      <c r="L261" s="327"/>
      <c r="M261" s="328"/>
    </row>
    <row r="262" spans="1:16" x14ac:dyDescent="0.2">
      <c r="B262" s="326"/>
      <c r="C262" s="327"/>
      <c r="D262" s="327"/>
      <c r="E262" s="327"/>
      <c r="F262" s="328"/>
      <c r="G262" s="4"/>
      <c r="H262" s="326"/>
      <c r="I262" s="327"/>
      <c r="J262" s="327"/>
      <c r="K262" s="327"/>
      <c r="L262" s="327"/>
      <c r="M262" s="328"/>
    </row>
    <row r="263" spans="1:16" x14ac:dyDescent="0.2">
      <c r="B263" s="329"/>
      <c r="C263" s="330"/>
      <c r="D263" s="330"/>
      <c r="E263" s="330"/>
      <c r="F263" s="331"/>
      <c r="G263" s="4"/>
      <c r="H263" s="329"/>
      <c r="I263" s="330"/>
      <c r="J263" s="330"/>
      <c r="K263" s="330"/>
      <c r="L263" s="330"/>
      <c r="M263" s="331"/>
    </row>
    <row r="264" spans="1:16" x14ac:dyDescent="0.2">
      <c r="B264" s="163"/>
      <c r="C264" s="163"/>
      <c r="D264" s="163"/>
      <c r="E264" s="163"/>
      <c r="F264" s="163"/>
      <c r="G264" s="4"/>
      <c r="H264" s="163"/>
      <c r="I264" s="163"/>
      <c r="J264" s="163"/>
      <c r="K264" s="163"/>
      <c r="L264" s="163"/>
    </row>
    <row r="265" spans="1:16" x14ac:dyDescent="0.2">
      <c r="B265" s="163"/>
      <c r="C265" s="163"/>
      <c r="D265" s="4"/>
      <c r="E265" s="163"/>
      <c r="F265" s="163"/>
      <c r="G265" s="163"/>
      <c r="H265" s="163"/>
      <c r="I265" s="163"/>
      <c r="J265" s="5"/>
    </row>
    <row r="266" spans="1:16" x14ac:dyDescent="0.2">
      <c r="C266" s="5"/>
      <c r="D266" s="5"/>
      <c r="F266"/>
      <c r="G266"/>
      <c r="H266" s="5"/>
      <c r="I266" s="5"/>
      <c r="J266" s="5"/>
    </row>
    <row r="267" spans="1:16" ht="18" x14ac:dyDescent="0.25">
      <c r="A267" s="321" t="s">
        <v>65</v>
      </c>
      <c r="B267" s="321"/>
      <c r="C267" s="321"/>
      <c r="D267" s="321"/>
      <c r="E267" s="321"/>
      <c r="F267" s="321"/>
      <c r="G267" s="321"/>
      <c r="H267" s="321"/>
      <c r="I267" s="321"/>
      <c r="J267" s="321"/>
      <c r="K267" s="321"/>
      <c r="L267" s="321"/>
      <c r="M267" s="321"/>
      <c r="N267" s="321"/>
      <c r="O267" s="104"/>
      <c r="P267" s="104"/>
    </row>
    <row r="269" spans="1:16" x14ac:dyDescent="0.2">
      <c r="F269"/>
      <c r="H269" s="5"/>
      <c r="K269"/>
    </row>
    <row r="270" spans="1:16" ht="15" x14ac:dyDescent="0.2">
      <c r="B270" s="358" t="s">
        <v>172</v>
      </c>
      <c r="C270" s="359"/>
      <c r="E270" s="360" t="s">
        <v>190</v>
      </c>
      <c r="F270" s="360"/>
      <c r="H270" s="233" t="s">
        <v>191</v>
      </c>
      <c r="K270"/>
    </row>
    <row r="271" spans="1:16" x14ac:dyDescent="0.2">
      <c r="B271" s="449"/>
      <c r="C271" s="362"/>
      <c r="E271" s="367"/>
      <c r="F271" s="367"/>
      <c r="H271" s="253"/>
      <c r="K271"/>
    </row>
    <row r="272" spans="1:16" x14ac:dyDescent="0.2">
      <c r="B272" s="363"/>
      <c r="C272" s="364"/>
      <c r="F272"/>
      <c r="H272" s="5"/>
      <c r="K272"/>
    </row>
    <row r="273" spans="2:11" x14ac:dyDescent="0.2">
      <c r="B273" s="363"/>
      <c r="C273" s="364"/>
      <c r="F273"/>
      <c r="H273" s="5"/>
      <c r="K273"/>
    </row>
    <row r="274" spans="2:11" x14ac:dyDescent="0.2">
      <c r="B274" s="365"/>
      <c r="C274" s="366"/>
      <c r="F274"/>
      <c r="H274" s="5"/>
      <c r="K274"/>
    </row>
    <row r="275" spans="2:11" x14ac:dyDescent="0.2">
      <c r="F275"/>
      <c r="H275" s="5"/>
      <c r="K275"/>
    </row>
    <row r="276" spans="2:11" x14ac:dyDescent="0.2">
      <c r="F276"/>
      <c r="H276" s="5"/>
      <c r="K276"/>
    </row>
    <row r="277" spans="2:11" ht="30" x14ac:dyDescent="0.2">
      <c r="B277" s="233" t="s">
        <v>192</v>
      </c>
      <c r="C277" s="233" t="s">
        <v>193</v>
      </c>
      <c r="D277" s="233" t="s">
        <v>194</v>
      </c>
      <c r="E277" s="358" t="s">
        <v>195</v>
      </c>
      <c r="F277" s="359"/>
      <c r="G277" s="233" t="s">
        <v>196</v>
      </c>
      <c r="H277" s="233" t="s">
        <v>197</v>
      </c>
      <c r="K277"/>
    </row>
    <row r="278" spans="2:11" x14ac:dyDescent="0.2">
      <c r="B278" s="234">
        <v>1</v>
      </c>
      <c r="C278" s="254"/>
      <c r="D278" s="254"/>
      <c r="E278" s="344"/>
      <c r="F278" s="345"/>
      <c r="G278" s="255"/>
      <c r="H278" s="235" t="str">
        <f t="shared" ref="H278" si="10">IF(OR(ISNUMBER(G277),G278=""),IF(G278="","",1-(G278/G277)),"N/A")</f>
        <v/>
      </c>
      <c r="K278"/>
    </row>
    <row r="279" spans="2:11" x14ac:dyDescent="0.2">
      <c r="B279" s="234">
        <v>2</v>
      </c>
      <c r="C279" s="254"/>
      <c r="D279" s="254"/>
      <c r="E279" s="344"/>
      <c r="F279" s="345"/>
      <c r="G279" s="255"/>
      <c r="H279" s="235" t="str">
        <f>IF(OR(ISNUMBER(G278),G279=""),IF(G279="","",1-(G279/G278)),"N/A")</f>
        <v/>
      </c>
      <c r="K279"/>
    </row>
    <row r="280" spans="2:11" x14ac:dyDescent="0.2">
      <c r="B280" s="234">
        <v>3</v>
      </c>
      <c r="C280" s="254"/>
      <c r="D280" s="254"/>
      <c r="E280" s="344"/>
      <c r="F280" s="345"/>
      <c r="G280" s="255"/>
      <c r="H280" s="235" t="str">
        <f t="shared" ref="H280:H282" si="11">IF(OR(ISNUMBER(G279),G280=""),IF(G280="","",1-(G280/G279)),"N/A")</f>
        <v/>
      </c>
      <c r="K280"/>
    </row>
    <row r="281" spans="2:11" x14ac:dyDescent="0.2">
      <c r="B281" s="234">
        <v>4</v>
      </c>
      <c r="C281" s="254"/>
      <c r="D281" s="254"/>
      <c r="E281" s="344"/>
      <c r="F281" s="345"/>
      <c r="G281" s="255"/>
      <c r="H281" s="235" t="str">
        <f t="shared" si="11"/>
        <v/>
      </c>
      <c r="K281"/>
    </row>
    <row r="282" spans="2:11" x14ac:dyDescent="0.2">
      <c r="B282" s="234">
        <v>5</v>
      </c>
      <c r="C282" s="254"/>
      <c r="D282" s="254"/>
      <c r="E282" s="344"/>
      <c r="F282" s="345"/>
      <c r="G282" s="255"/>
      <c r="H282" s="235" t="str">
        <f t="shared" si="11"/>
        <v/>
      </c>
      <c r="K282"/>
    </row>
    <row r="283" spans="2:11" ht="12" customHeight="1" x14ac:dyDescent="0.2">
      <c r="F283"/>
      <c r="H283" s="5"/>
      <c r="K283"/>
    </row>
    <row r="284" spans="2:11" x14ac:dyDescent="0.2">
      <c r="B284" s="236" t="s">
        <v>198</v>
      </c>
      <c r="C284" s="236"/>
      <c r="D284" s="232"/>
      <c r="E284" s="232"/>
      <c r="F284" s="232"/>
      <c r="H284" s="5"/>
      <c r="K284"/>
    </row>
  </sheetData>
  <mergeCells count="150">
    <mergeCell ref="A237:C237"/>
    <mergeCell ref="D237:F237"/>
    <mergeCell ref="G237:J237"/>
    <mergeCell ref="K237:M241"/>
    <mergeCell ref="A243:C247"/>
    <mergeCell ref="D243:F247"/>
    <mergeCell ref="G243:J247"/>
    <mergeCell ref="K243:M247"/>
    <mergeCell ref="B94:C94"/>
    <mergeCell ref="B95:C95"/>
    <mergeCell ref="B96:C96"/>
    <mergeCell ref="B97:C97"/>
    <mergeCell ref="B107:C107"/>
    <mergeCell ref="B109:C109"/>
    <mergeCell ref="B105:C105"/>
    <mergeCell ref="B111:C111"/>
    <mergeCell ref="B112:C112"/>
    <mergeCell ref="A124:E124"/>
    <mergeCell ref="B106:C106"/>
    <mergeCell ref="B115:C115"/>
    <mergeCell ref="B110:C110"/>
    <mergeCell ref="H221:J221"/>
    <mergeCell ref="K221:M225"/>
    <mergeCell ref="A217:N217"/>
    <mergeCell ref="A219:C219"/>
    <mergeCell ref="K134:M134"/>
    <mergeCell ref="D210:F214"/>
    <mergeCell ref="B108:C108"/>
    <mergeCell ref="B116:C116"/>
    <mergeCell ref="B114:C114"/>
    <mergeCell ref="A153:C153"/>
    <mergeCell ref="A155:C155"/>
    <mergeCell ref="G204:J206"/>
    <mergeCell ref="B86:C86"/>
    <mergeCell ref="B87:C87"/>
    <mergeCell ref="F124:J126"/>
    <mergeCell ref="B129:E129"/>
    <mergeCell ref="B165:E165"/>
    <mergeCell ref="A167:N167"/>
    <mergeCell ref="B136:C136"/>
    <mergeCell ref="K136:M136"/>
    <mergeCell ref="B130:E130"/>
    <mergeCell ref="A132:C132"/>
    <mergeCell ref="A100:D100"/>
    <mergeCell ref="B122:E122"/>
    <mergeCell ref="B138:C138"/>
    <mergeCell ref="D138:E142"/>
    <mergeCell ref="D144:F151"/>
    <mergeCell ref="K144:M151"/>
    <mergeCell ref="B91:C91"/>
    <mergeCell ref="B92:C92"/>
    <mergeCell ref="B93:C93"/>
    <mergeCell ref="B89:C89"/>
    <mergeCell ref="B90:C90"/>
    <mergeCell ref="B113:C113"/>
    <mergeCell ref="B119:E119"/>
    <mergeCell ref="B120:E120"/>
    <mergeCell ref="A55:N55"/>
    <mergeCell ref="B57:E57"/>
    <mergeCell ref="B47:E47"/>
    <mergeCell ref="B48:E48"/>
    <mergeCell ref="B49:E49"/>
    <mergeCell ref="A81:D81"/>
    <mergeCell ref="B50:E50"/>
    <mergeCell ref="B60:D60"/>
    <mergeCell ref="G60:J60"/>
    <mergeCell ref="B62:D62"/>
    <mergeCell ref="E62:J63"/>
    <mergeCell ref="B65:E65"/>
    <mergeCell ref="B66:E66"/>
    <mergeCell ref="G76:J76"/>
    <mergeCell ref="B78:E78"/>
    <mergeCell ref="B28:E28"/>
    <mergeCell ref="B15:E15"/>
    <mergeCell ref="B16:E16"/>
    <mergeCell ref="B17:E17"/>
    <mergeCell ref="B18:E18"/>
    <mergeCell ref="A21:M21"/>
    <mergeCell ref="B36:E36"/>
    <mergeCell ref="B38:E38"/>
    <mergeCell ref="B40:E40"/>
    <mergeCell ref="B29:E29"/>
    <mergeCell ref="B34:E34"/>
    <mergeCell ref="A2:N5"/>
    <mergeCell ref="E8:I8"/>
    <mergeCell ref="A10:N10"/>
    <mergeCell ref="B12:E12"/>
    <mergeCell ref="B14:E14"/>
    <mergeCell ref="B23:E23"/>
    <mergeCell ref="B25:E25"/>
    <mergeCell ref="B26:E26"/>
    <mergeCell ref="B27:E27"/>
    <mergeCell ref="A267:N267"/>
    <mergeCell ref="A254:N254"/>
    <mergeCell ref="B256:C256"/>
    <mergeCell ref="B257:F263"/>
    <mergeCell ref="H257:M263"/>
    <mergeCell ref="A134:C134"/>
    <mergeCell ref="A184:C184"/>
    <mergeCell ref="G184:J184"/>
    <mergeCell ref="K184:M188"/>
    <mergeCell ref="A204:C206"/>
    <mergeCell ref="D204:F208"/>
    <mergeCell ref="D157:F160"/>
    <mergeCell ref="K210:M214"/>
    <mergeCell ref="A251:C251"/>
    <mergeCell ref="K204:M208"/>
    <mergeCell ref="A249:C249"/>
    <mergeCell ref="G249:J249"/>
    <mergeCell ref="A231:C231"/>
    <mergeCell ref="D231:F235"/>
    <mergeCell ref="G231:J231"/>
    <mergeCell ref="A227:C227"/>
    <mergeCell ref="G227:J227"/>
    <mergeCell ref="A229:C229"/>
    <mergeCell ref="K231:M231"/>
    <mergeCell ref="E281:F281"/>
    <mergeCell ref="E282:F282"/>
    <mergeCell ref="B270:C270"/>
    <mergeCell ref="E270:F270"/>
    <mergeCell ref="B271:C274"/>
    <mergeCell ref="E271:F271"/>
    <mergeCell ref="E277:F277"/>
    <mergeCell ref="E278:F278"/>
    <mergeCell ref="E279:F279"/>
    <mergeCell ref="E280:F280"/>
    <mergeCell ref="G229:J229"/>
    <mergeCell ref="A182:N182"/>
    <mergeCell ref="A210:C211"/>
    <mergeCell ref="B163:E163"/>
    <mergeCell ref="B164:E164"/>
    <mergeCell ref="G219:J219"/>
    <mergeCell ref="A221:C221"/>
    <mergeCell ref="D221:F225"/>
    <mergeCell ref="B32:E32"/>
    <mergeCell ref="A68:D68"/>
    <mergeCell ref="B58:E58"/>
    <mergeCell ref="B46:E46"/>
    <mergeCell ref="G81:J81"/>
    <mergeCell ref="B79:E79"/>
    <mergeCell ref="B88:C88"/>
    <mergeCell ref="K70:M72"/>
    <mergeCell ref="B74:D74"/>
    <mergeCell ref="G74:J74"/>
    <mergeCell ref="B70:D70"/>
    <mergeCell ref="I70:J70"/>
    <mergeCell ref="B76:D76"/>
    <mergeCell ref="B42:E42"/>
    <mergeCell ref="B44:E44"/>
    <mergeCell ref="B52:E52"/>
  </mergeCells>
  <conditionalFormatting sqref="K13">
    <cfRule type="cellIs" dxfId="69" priority="1" stopIfTrue="1" operator="equal">
      <formula>"Não Atende"</formula>
    </cfRule>
    <cfRule type="cellIs" dxfId="68" priority="2" stopIfTrue="1" operator="equal">
      <formula>"Atende"</formula>
    </cfRule>
  </conditionalFormatting>
  <dataValidations count="8">
    <dataValidation type="list" allowBlank="1" showInputMessage="1" showErrorMessage="1" sqref="WVF163:WVF173 IT163:IT173 SP163:SP173 ACL163:ACL173 AMH163:AMH173 AWD163:AWD173 BFZ163:BFZ173 BPV163:BPV173 BZR163:BZR173 CJN163:CJN173 CTJ163:CTJ173 DDF163:DDF173 DNB163:DNB173 DWX163:DWX173 EGT163:EGT173 EQP163:EQP173 FAL163:FAL173 FKH163:FKH173 FUD163:FUD173 GDZ163:GDZ173 GNV163:GNV173 GXR163:GXR173 HHN163:HHN173 HRJ163:HRJ173 IBF163:IBF173 ILB163:ILB173 IUX163:IUX173 JET163:JET173 JOP163:JOP173 JYL163:JYL173 KIH163:KIH173 KSD163:KSD173 LBZ163:LBZ173 LLV163:LLV173 LVR163:LVR173 MFN163:MFN173 MPJ163:MPJ173 MZF163:MZF173 NJB163:NJB173 NSX163:NSX173 OCT163:OCT173 OMP163:OMP173 OWL163:OWL173 PGH163:PGH173 PQD163:PQD173 PZZ163:PZZ173 QJV163:QJV173 QTR163:QTR173 RDN163:RDN173 RNJ163:RNJ173 RXF163:RXF173 SHB163:SHB173 SQX163:SQX173 TAT163:TAT173 TKP163:TKP173 TUL163:TUL173 UEH163:UEH173 UOD163:UOD173 UXZ163:UXZ173 VHV163:VHV173 VRR163:VRR173 WBN163:WBN173 WLJ163:WLJ173 B170:B180">
      <formula1>"Produção, Disaster Recovery, Desenvolvimento, Homologação, Testes"</formula1>
    </dataValidation>
    <dataValidation type="list" allowBlank="1" showInputMessage="1" showErrorMessage="1" sqref="WVH163:WVH173 IV163:IV173 SR163:SR173 ACN163:ACN173 AMJ163:AMJ173 AWF163:AWF173 BGB163:BGB173 BPX163:BPX173 BZT163:BZT173 CJP163:CJP173 CTL163:CTL173 DDH163:DDH173 DND163:DND173 DWZ163:DWZ173 EGV163:EGV173 EQR163:EQR173 FAN163:FAN173 FKJ163:FKJ173 FUF163:FUF173 GEB163:GEB173 GNX163:GNX173 GXT163:GXT173 HHP163:HHP173 HRL163:HRL173 IBH163:IBH173 ILD163:ILD173 IUZ163:IUZ173 JEV163:JEV173 JOR163:JOR173 JYN163:JYN173 KIJ163:KIJ173 KSF163:KSF173 LCB163:LCB173 LLX163:LLX173 LVT163:LVT173 MFP163:MFP173 MPL163:MPL173 MZH163:MZH173 NJD163:NJD173 NSZ163:NSZ173 OCV163:OCV173 OMR163:OMR173 OWN163:OWN173 PGJ163:PGJ173 PQF163:PQF173 QAB163:QAB173 QJX163:QJX173 QTT163:QTT173 RDP163:RDP173 RNL163:RNL173 RXH163:RXH173 SHD163:SHD173 SQZ163:SQZ173 TAV163:TAV173 TKR163:TKR173 TUN163:TUN173 UEJ163:UEJ173 UOF163:UOF173 UYB163:UYB173 VHX163:VHX173 VRT163:VRT173 WBP163:WBP173 WLL163:WLL173 D170:D180">
      <formula1>"On Line, Batch, Misto"</formula1>
    </dataValidation>
    <dataValidation type="list" allowBlank="1" showInputMessage="1" showErrorMessage="1" sqref="WVG163:WVG173 IU163:IU173 SQ163:SQ173 ACM163:ACM173 AMI163:AMI173 AWE163:AWE173 BGA163:BGA173 BPW163:BPW173 BZS163:BZS173 CJO163:CJO173 CTK163:CTK173 DDG163:DDG173 DNC163:DNC173 DWY163:DWY173 EGU163:EGU173 EQQ163:EQQ173 FAM163:FAM173 FKI163:FKI173 FUE163:FUE173 GEA163:GEA173 GNW163:GNW173 GXS163:GXS173 HHO163:HHO173 HRK163:HRK173 IBG163:IBG173 ILC163:ILC173 IUY163:IUY173 JEU163:JEU173 JOQ163:JOQ173 JYM163:JYM173 KII163:KII173 KSE163:KSE173 LCA163:LCA173 LLW163:LLW173 LVS163:LVS173 MFO163:MFO173 MPK163:MPK173 MZG163:MZG173 NJC163:NJC173 NSY163:NSY173 OCU163:OCU173 OMQ163:OMQ173 OWM163:OWM173 PGI163:PGI173 PQE163:PQE173 QAA163:QAA173 QJW163:QJW173 QTS163:QTS173 RDO163:RDO173 RNK163:RNK173 RXG163:RXG173 SHC163:SHC173 SQY163:SQY173 TAU163:TAU173 TKQ163:TKQ173 TUM163:TUM173 UEI163:UEI173 UOE163:UOE173 UYA163:UYA173 VHW163:VHW173 VRS163:VRS173 WBO163:WBO173 WLK163:WLK173 C170:C180">
      <formula1>"Aplicação, Apresentação, Banco de Dados"</formula1>
    </dataValidation>
    <dataValidation type="list" allowBlank="1" showInputMessage="1" showErrorMessage="1" sqref="WVI163:WVI173 IW163:IW173 SS163:SS173 ACO163:ACO173 AMK163:AMK173 AWG163:AWG173 BGC163:BGC173 BPY163:BPY173 BZU163:BZU173 CJQ163:CJQ173 CTM163:CTM173 DDI163:DDI173 DNE163:DNE173 DXA163:DXA173 EGW163:EGW173 EQS163:EQS173 FAO163:FAO173 FKK163:FKK173 FUG163:FUG173 GEC163:GEC173 GNY163:GNY173 GXU163:GXU173 HHQ163:HHQ173 HRM163:HRM173 IBI163:IBI173 ILE163:ILE173 IVA163:IVA173 JEW163:JEW173 JOS163:JOS173 JYO163:JYO173 KIK163:KIK173 KSG163:KSG173 LCC163:LCC173 LLY163:LLY173 LVU163:LVU173 MFQ163:MFQ173 MPM163:MPM173 MZI163:MZI173 NJE163:NJE173 NTA163:NTA173 OCW163:OCW173 OMS163:OMS173 OWO163:OWO173 PGK163:PGK173 PQG163:PQG173 QAC163:QAC173 QJY163:QJY173 QTU163:QTU173 RDQ163:RDQ173 RNM163:RNM173 RXI163:RXI173 SHE163:SHE173 SRA163:SRA173 TAW163:TAW173 TKS163:TKS173 TUO163:TUO173 UEK163:UEK173 UOG163:UOG173 UYC163:UYC173 VHY163:VHY173 VRU163:VRU173 WBQ163:WBQ173 WLM163:WLM173 E170:E180">
      <formula1>"RISC, x86"</formula1>
    </dataValidation>
    <dataValidation type="list" allowBlank="1" showInputMessage="1" showErrorMessage="1" sqref="F19:F20 F22 I14:I18">
      <formula1>Req_exclusão</formula1>
    </dataValidation>
    <dataValidation type="list" allowBlank="1" showInputMessage="1" showErrorMessage="1" sqref="I130 I58 I66 I79 I120 I52 I46:I50 I25:I29 I32 I34:I44">
      <formula1>requerimentos</formula1>
    </dataValidation>
    <dataValidation type="list" allowBlank="1" showInputMessage="1" showErrorMessage="1" sqref="E60 E68 E81 F122 E100 E76 D132 D155 K153 K155 D184:D189 K138 K140 K229 K219 D227 K227 D229 D219 D249 D251">
      <formula1>"Sim,Não"</formula1>
    </dataValidation>
    <dataValidation type="list" allowBlank="1" showInputMessage="1" showErrorMessage="1" sqref="K249">
      <formula1>"Sim,Não,N/A"</formula1>
    </dataValidation>
  </dataValidations>
  <pageMargins left="0.78740157499999996" right="0.78740157499999996" top="0.984251969" bottom="0.984251969" header="0.49212598499999999" footer="0.49212598499999999"/>
  <pageSetup scale="47" fitToHeight="0" orientation="landscape"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Parâmetros!$E$3:$E$5</xm:f>
          </x14:formula1>
          <xm:sqref>E167 E126 F168 H25:H29 H46:H50 H52 H32 H34:H44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dimension ref="A1:R24"/>
  <sheetViews>
    <sheetView showGridLines="0" showRowColHeaders="0" workbookViewId="0">
      <selection activeCell="B25" sqref="B25:E25"/>
    </sheetView>
  </sheetViews>
  <sheetFormatPr defaultRowHeight="12.75" x14ac:dyDescent="0.2"/>
  <cols>
    <col min="1" max="1" width="12.28515625" customWidth="1"/>
    <col min="2" max="2" width="71.140625" customWidth="1"/>
    <col min="3" max="3" width="1.42578125" customWidth="1"/>
    <col min="4" max="4" width="1.85546875" customWidth="1"/>
    <col min="5" max="5" width="1.5703125" customWidth="1"/>
    <col min="6" max="6" width="18.5703125" customWidth="1"/>
    <col min="7" max="7" width="16.140625" hidden="1" customWidth="1"/>
    <col min="8" max="8" width="19.5703125" customWidth="1"/>
    <col min="9" max="9" width="21.5703125" customWidth="1"/>
    <col min="10" max="10" width="36.85546875" customWidth="1"/>
    <col min="11" max="11" width="17" hidden="1" customWidth="1"/>
    <col min="12" max="12" width="20.28515625" bestFit="1" customWidth="1"/>
    <col min="13" max="13" width="17.7109375" customWidth="1"/>
    <col min="16" max="16" width="23.7109375" hidden="1" customWidth="1"/>
    <col min="17" max="17" width="0" hidden="1" customWidth="1"/>
    <col min="18" max="18" width="18.5703125" hidden="1" customWidth="1"/>
  </cols>
  <sheetData>
    <row r="1" spans="1:18" ht="13.5" thickBot="1" x14ac:dyDescent="0.25">
      <c r="A1" s="203"/>
      <c r="B1" s="17"/>
      <c r="C1" s="17"/>
      <c r="D1" s="17"/>
      <c r="E1" s="17"/>
      <c r="F1" s="17"/>
      <c r="G1" s="17"/>
      <c r="H1" s="17"/>
      <c r="I1" s="17"/>
      <c r="J1" s="17"/>
      <c r="P1" s="15" t="s">
        <v>15</v>
      </c>
      <c r="R1" s="10" t="s">
        <v>29</v>
      </c>
    </row>
    <row r="2" spans="1:18" ht="15.75" thickBot="1" x14ac:dyDescent="0.25">
      <c r="A2" s="203"/>
      <c r="B2" s="204" t="s">
        <v>31</v>
      </c>
      <c r="C2" s="213"/>
      <c r="D2" s="213"/>
      <c r="E2" s="213"/>
      <c r="F2" s="315" t="s">
        <v>32</v>
      </c>
      <c r="G2" s="442"/>
      <c r="H2" s="316"/>
      <c r="I2" s="14" t="str">
        <f>IF(ISERR(SUM(G8:G9,G12:G13,G16:G17,G20:G21,G24:G25)/(SUM(K8:K9,K12:K13,K16:K17,K20:K21,K24:K25))),"N/A",SUM(G8:G9,G12:G13,G16:G17,G20:G21,G24:G25)/(SUM(K8:K9,K12:K13,K16:K17,K20:K21,K24:K25)))</f>
        <v>N/A</v>
      </c>
      <c r="J2" s="17"/>
      <c r="P2" s="8" t="s">
        <v>19</v>
      </c>
      <c r="R2" s="9" t="s">
        <v>4</v>
      </c>
    </row>
    <row r="3" spans="1:18" ht="15" x14ac:dyDescent="0.25">
      <c r="A3" s="203"/>
      <c r="B3" s="205" t="s">
        <v>217</v>
      </c>
      <c r="C3" s="214"/>
      <c r="D3" s="214"/>
      <c r="E3" s="214"/>
      <c r="F3" s="206"/>
      <c r="G3" s="206"/>
      <c r="H3" s="17"/>
      <c r="I3" s="17"/>
      <c r="J3" s="17"/>
      <c r="P3" s="8" t="s">
        <v>20</v>
      </c>
      <c r="R3" s="9" t="s">
        <v>11</v>
      </c>
    </row>
    <row r="4" spans="1:18" ht="15" x14ac:dyDescent="0.25">
      <c r="A4" s="203"/>
      <c r="B4" s="207" t="e">
        <f>'Prop G'!$E$8</f>
        <v>#REF!</v>
      </c>
      <c r="C4" s="215"/>
      <c r="D4" s="215"/>
      <c r="E4" s="215"/>
      <c r="F4" s="18"/>
      <c r="G4" s="18"/>
      <c r="H4" s="18"/>
      <c r="I4" s="18"/>
      <c r="J4" s="18"/>
      <c r="P4" s="8" t="s">
        <v>21</v>
      </c>
      <c r="R4" s="8" t="s">
        <v>5</v>
      </c>
    </row>
    <row r="5" spans="1:18" ht="15" x14ac:dyDescent="0.2">
      <c r="A5" s="203"/>
      <c r="B5" s="17"/>
      <c r="C5" s="17"/>
      <c r="D5" s="17"/>
      <c r="E5" s="17"/>
      <c r="F5" s="18"/>
      <c r="G5" s="18"/>
      <c r="H5" s="18"/>
      <c r="I5" s="18"/>
      <c r="J5" s="18"/>
      <c r="P5" s="8" t="s">
        <v>22</v>
      </c>
    </row>
    <row r="6" spans="1:18" ht="13.5" thickBot="1" x14ac:dyDescent="0.25">
      <c r="A6" s="203"/>
      <c r="B6" s="19" t="s">
        <v>33</v>
      </c>
      <c r="C6" s="19"/>
      <c r="D6" s="19"/>
      <c r="E6" s="19"/>
      <c r="F6" s="19" t="s">
        <v>34</v>
      </c>
      <c r="G6" s="19"/>
      <c r="H6" s="17"/>
      <c r="I6" s="17"/>
      <c r="J6" s="17"/>
      <c r="P6" s="8" t="s">
        <v>23</v>
      </c>
    </row>
    <row r="7" spans="1:18" ht="26.25" thickBot="1" x14ac:dyDescent="0.25">
      <c r="A7" s="20" t="s">
        <v>35</v>
      </c>
      <c r="B7" s="22" t="s">
        <v>130</v>
      </c>
      <c r="C7" s="216"/>
      <c r="D7" s="216"/>
      <c r="E7" s="217"/>
      <c r="F7" s="21" t="s">
        <v>4</v>
      </c>
      <c r="G7" s="21" t="s">
        <v>38</v>
      </c>
      <c r="H7" s="21" t="s">
        <v>15</v>
      </c>
      <c r="I7" s="22" t="s">
        <v>36</v>
      </c>
      <c r="J7" s="21" t="s">
        <v>37</v>
      </c>
      <c r="K7" s="24" t="s">
        <v>39</v>
      </c>
      <c r="L7" s="274" t="s">
        <v>215</v>
      </c>
      <c r="M7" s="23" t="s">
        <v>216</v>
      </c>
      <c r="P7" s="8" t="s">
        <v>24</v>
      </c>
    </row>
    <row r="8" spans="1:18" x14ac:dyDescent="0.2">
      <c r="A8" s="223" t="str">
        <f>IF(LEFT(A7,2)="ID",CONCATENATE(MID($A$7,SEARCH(" ",$A$7)+1,10),"001"),CONCATENATE(MID($A$7,SEARCH(" ",$A$7)+1,10),TEXT(RIGHT(A7,3)+1,"000")))</f>
        <v>RQF001</v>
      </c>
      <c r="B8" s="443" t="s">
        <v>162</v>
      </c>
      <c r="C8" s="444"/>
      <c r="D8" s="444"/>
      <c r="E8" s="445"/>
      <c r="F8" s="220"/>
      <c r="G8" s="220">
        <f>IF(H8="",0,VLOOKUP(H8,Parâmetros!$N$3:$O$8,2,0)*I8)</f>
        <v>0</v>
      </c>
      <c r="H8" s="221"/>
      <c r="I8" s="222"/>
      <c r="J8" s="273"/>
      <c r="K8" s="25" t="str">
        <f t="shared" ref="K8" si="0">IF(I8="","",I8*100)</f>
        <v/>
      </c>
      <c r="L8" s="272"/>
      <c r="M8" s="271"/>
    </row>
    <row r="9" spans="1:18" x14ac:dyDescent="0.2">
      <c r="A9" s="80"/>
    </row>
    <row r="10" spans="1:18" ht="13.5" thickBot="1" x14ac:dyDescent="0.25">
      <c r="A10" s="203"/>
      <c r="B10" s="19" t="s">
        <v>33</v>
      </c>
      <c r="C10" s="19"/>
      <c r="D10" s="19"/>
      <c r="E10" s="19"/>
      <c r="F10" s="19" t="s">
        <v>34</v>
      </c>
      <c r="G10" s="19"/>
      <c r="H10" s="17"/>
      <c r="I10" s="17"/>
      <c r="J10" s="17"/>
    </row>
    <row r="11" spans="1:18" ht="26.25" thickBot="1" x14ac:dyDescent="0.25">
      <c r="A11" s="20" t="s">
        <v>164</v>
      </c>
      <c r="B11" s="22" t="s">
        <v>131</v>
      </c>
      <c r="C11" s="216"/>
      <c r="D11" s="216"/>
      <c r="E11" s="217"/>
      <c r="F11" s="21" t="s">
        <v>4</v>
      </c>
      <c r="G11" s="21" t="s">
        <v>38</v>
      </c>
      <c r="H11" s="21" t="s">
        <v>15</v>
      </c>
      <c r="I11" s="22" t="s">
        <v>36</v>
      </c>
      <c r="J11" s="21" t="s">
        <v>37</v>
      </c>
      <c r="K11" s="24" t="s">
        <v>39</v>
      </c>
      <c r="L11" s="274" t="s">
        <v>215</v>
      </c>
      <c r="M11" s="23" t="s">
        <v>216</v>
      </c>
    </row>
    <row r="12" spans="1:18" ht="12.75" customHeight="1" x14ac:dyDescent="0.2">
      <c r="A12" s="223" t="str">
        <f>IF(LEFT(A11,2)="ID",CONCATENATE(MID($A$11,SEARCH(" ",$A$11)+1,10),"001"),CONCATENATE(MID($A$11,SEARCH(" ",$A$11)+1,10),TEXT(RIGHT(A11,3)+1,"000")))</f>
        <v>RQNF001</v>
      </c>
      <c r="B12" s="446" t="s">
        <v>209</v>
      </c>
      <c r="C12" s="447"/>
      <c r="D12" s="447"/>
      <c r="E12" s="448"/>
      <c r="F12" s="220"/>
      <c r="G12" s="220">
        <f>IF(H12="",0,VLOOKUP(H12,Parâmetros!$N$3:$O$8,2,0)*I12)</f>
        <v>0</v>
      </c>
      <c r="H12" s="221"/>
      <c r="I12" s="222"/>
      <c r="J12" s="273"/>
      <c r="K12" s="25" t="str">
        <f t="shared" ref="K12" si="1">IF(I12="","",I12*100)</f>
        <v/>
      </c>
      <c r="L12" s="272"/>
      <c r="M12" s="271"/>
    </row>
    <row r="14" spans="1:18" ht="13.5" thickBot="1" x14ac:dyDescent="0.25">
      <c r="A14" s="203"/>
      <c r="B14" s="19" t="s">
        <v>33</v>
      </c>
      <c r="C14" s="19"/>
      <c r="D14" s="19"/>
      <c r="E14" s="19"/>
      <c r="F14" s="19" t="s">
        <v>34</v>
      </c>
      <c r="G14" s="19"/>
      <c r="H14" s="17"/>
      <c r="I14" s="17"/>
      <c r="J14" s="17"/>
    </row>
    <row r="15" spans="1:18" ht="26.25" thickBot="1" x14ac:dyDescent="0.25">
      <c r="A15" s="20" t="s">
        <v>165</v>
      </c>
      <c r="B15" s="22" t="s">
        <v>132</v>
      </c>
      <c r="C15" s="218"/>
      <c r="D15" s="218"/>
      <c r="E15" s="219"/>
      <c r="F15" s="21" t="s">
        <v>4</v>
      </c>
      <c r="G15" s="21" t="s">
        <v>38</v>
      </c>
      <c r="H15" s="21" t="s">
        <v>15</v>
      </c>
      <c r="I15" s="22" t="s">
        <v>36</v>
      </c>
      <c r="J15" s="21" t="s">
        <v>37</v>
      </c>
      <c r="K15" s="24" t="s">
        <v>39</v>
      </c>
      <c r="L15" s="274" t="s">
        <v>215</v>
      </c>
      <c r="M15" s="23" t="s">
        <v>216</v>
      </c>
    </row>
    <row r="16" spans="1:18" x14ac:dyDescent="0.2">
      <c r="A16" s="223" t="str">
        <f>IF(LEFT(A15,2)="ID",CONCATENATE(MID($A$15,SEARCH(" ",$A$15)+1,10),"001"),CONCATENATE(MID($A$15,SEARCH(" ",$A$15)+1,10),TEXT(RIGHT(A15,3)+1,"000")))</f>
        <v>RQS001</v>
      </c>
      <c r="B16" s="446" t="s">
        <v>212</v>
      </c>
      <c r="C16" s="447"/>
      <c r="D16" s="447"/>
      <c r="E16" s="448"/>
      <c r="F16" s="220"/>
      <c r="G16" s="220">
        <f>IF(H16="",0,VLOOKUP(H16,Parâmetros!$N$3:$O$8,2,0)*I16)</f>
        <v>0</v>
      </c>
      <c r="H16" s="221"/>
      <c r="I16" s="222"/>
      <c r="J16" s="273"/>
      <c r="K16" s="25" t="str">
        <f t="shared" ref="K16" si="2">IF(I16="","",I16*100)</f>
        <v/>
      </c>
      <c r="L16" s="272"/>
      <c r="M16" s="271"/>
    </row>
    <row r="18" spans="1:13" ht="13.5" thickBot="1" x14ac:dyDescent="0.25">
      <c r="A18" s="203"/>
      <c r="B18" s="19" t="s">
        <v>33</v>
      </c>
      <c r="C18" s="19"/>
      <c r="D18" s="19"/>
      <c r="E18" s="19"/>
      <c r="F18" s="19" t="s">
        <v>34</v>
      </c>
      <c r="G18" s="19"/>
      <c r="H18" s="17"/>
      <c r="I18" s="17"/>
      <c r="J18" s="17"/>
    </row>
    <row r="19" spans="1:13" ht="26.25" thickBot="1" x14ac:dyDescent="0.25">
      <c r="A19" s="20" t="s">
        <v>166</v>
      </c>
      <c r="B19" s="22" t="s">
        <v>133</v>
      </c>
      <c r="C19" s="218"/>
      <c r="D19" s="218"/>
      <c r="E19" s="219"/>
      <c r="F19" s="21" t="s">
        <v>4</v>
      </c>
      <c r="G19" s="21" t="s">
        <v>38</v>
      </c>
      <c r="H19" s="21" t="s">
        <v>15</v>
      </c>
      <c r="I19" s="22" t="s">
        <v>36</v>
      </c>
      <c r="J19" s="21" t="s">
        <v>37</v>
      </c>
      <c r="K19" s="24" t="s">
        <v>39</v>
      </c>
      <c r="L19" s="274" t="s">
        <v>215</v>
      </c>
      <c r="M19" s="23" t="s">
        <v>216</v>
      </c>
    </row>
    <row r="20" spans="1:13" ht="12.75" customHeight="1" x14ac:dyDescent="0.2">
      <c r="A20" s="223" t="str">
        <f>IF(LEFT(A19,2)="ID",CONCATENATE(MID($A$19,SEARCH(" ",$A$19)+1,10),"001"),CONCATENATE(MID($A$19,SEARCH(" ",$A$19)+1,10),TEXT(RIGHT(A19,3)+1,"000")))</f>
        <v>RQMC001</v>
      </c>
      <c r="B20" s="446" t="s">
        <v>214</v>
      </c>
      <c r="C20" s="447"/>
      <c r="D20" s="447"/>
      <c r="E20" s="448"/>
      <c r="F20" s="220"/>
      <c r="G20" s="220">
        <f>IF(H20="",0,VLOOKUP(H20,Parâmetros!$N$3:$O$8,2,0)*I20)</f>
        <v>0</v>
      </c>
      <c r="H20" s="221"/>
      <c r="I20" s="222"/>
      <c r="J20" s="273"/>
      <c r="K20" s="25" t="str">
        <f t="shared" ref="K20" si="3">IF(I20="","",I20*100)</f>
        <v/>
      </c>
      <c r="L20" s="272"/>
      <c r="M20" s="271"/>
    </row>
    <row r="22" spans="1:13" ht="13.5" thickBot="1" x14ac:dyDescent="0.25">
      <c r="A22" s="203"/>
      <c r="B22" s="19" t="s">
        <v>33</v>
      </c>
      <c r="C22" s="19"/>
      <c r="D22" s="19"/>
      <c r="E22" s="19"/>
      <c r="F22" s="19" t="s">
        <v>34</v>
      </c>
      <c r="G22" s="19"/>
      <c r="H22" s="17"/>
      <c r="I22" s="17"/>
      <c r="J22" s="17"/>
    </row>
    <row r="23" spans="1:13" ht="26.25" thickBot="1" x14ac:dyDescent="0.25">
      <c r="A23" s="20" t="s">
        <v>167</v>
      </c>
      <c r="B23" s="22" t="s">
        <v>134</v>
      </c>
      <c r="C23" s="218"/>
      <c r="D23" s="218"/>
      <c r="E23" s="219"/>
      <c r="F23" s="21" t="s">
        <v>4</v>
      </c>
      <c r="G23" s="21" t="s">
        <v>38</v>
      </c>
      <c r="H23" s="21" t="s">
        <v>15</v>
      </c>
      <c r="I23" s="22" t="s">
        <v>36</v>
      </c>
      <c r="J23" s="21" t="s">
        <v>37</v>
      </c>
      <c r="K23" s="24" t="s">
        <v>39</v>
      </c>
      <c r="L23" s="274" t="s">
        <v>215</v>
      </c>
      <c r="M23" s="23" t="s">
        <v>216</v>
      </c>
    </row>
    <row r="24" spans="1:13" x14ac:dyDescent="0.2">
      <c r="A24" s="223" t="str">
        <f>IF(LEFT(A23,2)="ID",CONCATENATE(MID($A$23,SEARCH(" ",$A$23)+1,10),"001"),CONCATENATE(MID($A$23,SEARCH(" ",$A$23)+1,10),TEXT(RIGHT(A23,3)+1,"000")))</f>
        <v>RQI001</v>
      </c>
      <c r="B24" s="446" t="s">
        <v>213</v>
      </c>
      <c r="C24" s="447"/>
      <c r="D24" s="447"/>
      <c r="E24" s="448"/>
      <c r="F24" s="220"/>
      <c r="G24" s="220">
        <f>IF(H24="",0,VLOOKUP(H24,Parâmetros!$N$3:$O$8,2,0)*I24)</f>
        <v>0</v>
      </c>
      <c r="H24" s="221"/>
      <c r="I24" s="222"/>
      <c r="J24" s="273"/>
      <c r="K24" s="25" t="str">
        <f t="shared" ref="K24" si="4">IF(I24="","",I24*100)</f>
        <v/>
      </c>
      <c r="L24" s="272"/>
      <c r="M24" s="271"/>
    </row>
  </sheetData>
  <mergeCells count="6">
    <mergeCell ref="F2:H2"/>
    <mergeCell ref="B8:E8"/>
    <mergeCell ref="B20:E20"/>
    <mergeCell ref="B24:E24"/>
    <mergeCell ref="B12:E12"/>
    <mergeCell ref="B16:E16"/>
  </mergeCells>
  <dataValidations count="2">
    <dataValidation type="list" allowBlank="1" showInputMessage="1" showErrorMessage="1" sqref="F20 F12 F8 F16 F24">
      <formula1>$R$2:$R$4</formula1>
    </dataValidation>
    <dataValidation type="list" allowBlank="1" showInputMessage="1" showErrorMessage="1" sqref="H20 H12 H8 H16 H24">
      <formula1>$P$2:$P$7</formula1>
    </dataValidation>
  </dataValidations>
  <pageMargins left="0.511811024" right="0.511811024" top="0.78740157499999996" bottom="0.78740157499999996" header="0.31496062000000002" footer="0.31496062000000002"/>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4">
    <pageSetUpPr fitToPage="1"/>
  </sheetPr>
  <dimension ref="A2:P284"/>
  <sheetViews>
    <sheetView showGridLines="0" zoomScale="85" zoomScaleNormal="85" workbookViewId="0">
      <selection activeCell="K13" sqref="K13"/>
    </sheetView>
  </sheetViews>
  <sheetFormatPr defaultRowHeight="12.75" outlineLevelRow="1" x14ac:dyDescent="0.2"/>
  <cols>
    <col min="1" max="1" width="7.28515625" customWidth="1"/>
    <col min="2" max="2" width="31.42578125" customWidth="1"/>
    <col min="3" max="5" width="15.85546875" customWidth="1"/>
    <col min="6" max="6" width="15.85546875" style="5" customWidth="1"/>
    <col min="7" max="7" width="16.7109375" style="5" customWidth="1"/>
    <col min="8" max="8" width="16.140625" customWidth="1"/>
    <col min="9" max="9" width="16.85546875" customWidth="1"/>
    <col min="10" max="10" width="15.85546875" customWidth="1"/>
    <col min="11" max="15" width="15.85546875" style="5" customWidth="1"/>
    <col min="16" max="16384" width="9.140625" style="5"/>
  </cols>
  <sheetData>
    <row r="2" spans="1:16" ht="12.75" customHeight="1" x14ac:dyDescent="0.2">
      <c r="A2" s="368" t="s">
        <v>56</v>
      </c>
      <c r="B2" s="368"/>
      <c r="C2" s="368"/>
      <c r="D2" s="368"/>
      <c r="E2" s="368"/>
      <c r="F2" s="368"/>
      <c r="G2" s="368"/>
      <c r="H2" s="368"/>
      <c r="I2" s="368"/>
      <c r="J2" s="368"/>
      <c r="K2" s="368"/>
      <c r="L2" s="368"/>
      <c r="M2" s="368"/>
      <c r="N2" s="368"/>
      <c r="O2" s="104"/>
      <c r="P2" s="104"/>
    </row>
    <row r="3" spans="1:16" ht="12.75" customHeight="1" x14ac:dyDescent="0.2">
      <c r="A3" s="368"/>
      <c r="B3" s="368"/>
      <c r="C3" s="368"/>
      <c r="D3" s="368"/>
      <c r="E3" s="368"/>
      <c r="F3" s="368"/>
      <c r="G3" s="368"/>
      <c r="H3" s="368"/>
      <c r="I3" s="368"/>
      <c r="J3" s="368"/>
      <c r="K3" s="368"/>
      <c r="L3" s="368"/>
      <c r="M3" s="368"/>
      <c r="N3" s="368"/>
      <c r="O3" s="104"/>
      <c r="P3" s="104"/>
    </row>
    <row r="4" spans="1:16" ht="12.75" customHeight="1" x14ac:dyDescent="0.2">
      <c r="A4" s="368"/>
      <c r="B4" s="368"/>
      <c r="C4" s="368"/>
      <c r="D4" s="368"/>
      <c r="E4" s="368"/>
      <c r="F4" s="368"/>
      <c r="G4" s="368"/>
      <c r="H4" s="368"/>
      <c r="I4" s="368"/>
      <c r="J4" s="368"/>
      <c r="K4" s="368"/>
      <c r="L4" s="368"/>
      <c r="M4" s="368"/>
      <c r="N4" s="368"/>
      <c r="O4" s="104"/>
      <c r="P4" s="104"/>
    </row>
    <row r="5" spans="1:16" ht="12.75" customHeight="1" x14ac:dyDescent="0.2">
      <c r="A5" s="368"/>
      <c r="B5" s="368"/>
      <c r="C5" s="368"/>
      <c r="D5" s="368"/>
      <c r="E5" s="368"/>
      <c r="F5" s="368"/>
      <c r="G5" s="368"/>
      <c r="H5" s="368"/>
      <c r="I5" s="368"/>
      <c r="J5" s="368"/>
      <c r="K5" s="368"/>
      <c r="L5" s="368"/>
      <c r="M5" s="368"/>
      <c r="N5" s="368"/>
      <c r="O5" s="104"/>
      <c r="P5" s="104"/>
    </row>
    <row r="7" spans="1:16" x14ac:dyDescent="0.2">
      <c r="F7"/>
      <c r="G7"/>
      <c r="K7"/>
      <c r="L7"/>
      <c r="M7"/>
      <c r="N7"/>
      <c r="O7"/>
    </row>
    <row r="8" spans="1:16" ht="15.75" x14ac:dyDescent="0.2">
      <c r="A8" s="5"/>
      <c r="B8" s="5"/>
      <c r="C8" s="5"/>
      <c r="D8" s="60" t="s">
        <v>3</v>
      </c>
      <c r="E8" s="369" t="e">
        <f>IF(#REF!="","Prop H",#REF!)</f>
        <v>#REF!</v>
      </c>
      <c r="F8" s="370"/>
      <c r="G8" s="370"/>
      <c r="H8" s="370"/>
      <c r="I8" s="371"/>
      <c r="K8"/>
      <c r="L8" s="2"/>
    </row>
    <row r="9" spans="1:16" x14ac:dyDescent="0.2">
      <c r="A9" s="1"/>
      <c r="F9"/>
      <c r="G9"/>
      <c r="J9" s="1"/>
    </row>
    <row r="10" spans="1:16" ht="18" x14ac:dyDescent="0.25">
      <c r="A10" s="321" t="s">
        <v>66</v>
      </c>
      <c r="B10" s="321"/>
      <c r="C10" s="321"/>
      <c r="D10" s="321"/>
      <c r="E10" s="321"/>
      <c r="F10" s="321"/>
      <c r="G10" s="321"/>
      <c r="H10" s="321"/>
      <c r="I10" s="321"/>
      <c r="J10" s="321"/>
      <c r="K10" s="321"/>
      <c r="L10" s="321"/>
      <c r="M10" s="321"/>
      <c r="N10" s="321"/>
      <c r="O10" s="104"/>
      <c r="P10" s="104"/>
    </row>
    <row r="11" spans="1:16" x14ac:dyDescent="0.2">
      <c r="A11" s="1"/>
      <c r="F11"/>
      <c r="G11"/>
      <c r="J11" s="1"/>
    </row>
    <row r="12" spans="1:16" ht="25.5" x14ac:dyDescent="0.2">
      <c r="A12" s="166" t="s">
        <v>2</v>
      </c>
      <c r="B12" s="348" t="s">
        <v>1</v>
      </c>
      <c r="C12" s="348"/>
      <c r="D12" s="348"/>
      <c r="E12" s="348"/>
      <c r="F12" s="90" t="s">
        <v>13</v>
      </c>
      <c r="G12" s="91" t="s">
        <v>14</v>
      </c>
      <c r="H12" s="171" t="s">
        <v>40</v>
      </c>
      <c r="I12" s="171" t="s">
        <v>7</v>
      </c>
      <c r="J12" s="92" t="s">
        <v>0</v>
      </c>
      <c r="K12" s="93" t="s">
        <v>9</v>
      </c>
      <c r="L12" s="166" t="s">
        <v>57</v>
      </c>
      <c r="M12" s="166" t="s">
        <v>58</v>
      </c>
    </row>
    <row r="13" spans="1:16" ht="18" x14ac:dyDescent="0.2">
      <c r="A13" s="46" t="e">
        <f>#REF!</f>
        <v>#REF!</v>
      </c>
      <c r="B13" s="181" t="e">
        <f>#REF!</f>
        <v>#REF!</v>
      </c>
      <c r="C13" s="182"/>
      <c r="D13" s="182"/>
      <c r="E13" s="183"/>
      <c r="F13" s="47" t="s">
        <v>8</v>
      </c>
      <c r="G13" s="47" t="s">
        <v>8</v>
      </c>
      <c r="H13" s="48"/>
      <c r="I13" s="48"/>
      <c r="J13" s="48"/>
      <c r="K13" s="49" t="str">
        <f>IF(COUNTA(I14:I19)=0,"",IF(COUNTIF(I14:I19,"Não Atende")&lt;&gt;0,"Não Atende","Atende"))</f>
        <v/>
      </c>
      <c r="L13" s="169"/>
      <c r="M13" s="170"/>
    </row>
    <row r="14" spans="1:16" ht="12.75" customHeight="1" outlineLevel="1" x14ac:dyDescent="0.2">
      <c r="A14" s="62" t="e">
        <f>#REF!</f>
        <v>#REF!</v>
      </c>
      <c r="B14" s="372" t="e">
        <f>#REF!</f>
        <v>#REF!</v>
      </c>
      <c r="C14" s="372"/>
      <c r="D14" s="372"/>
      <c r="E14" s="372"/>
      <c r="F14" s="53" t="s">
        <v>8</v>
      </c>
      <c r="G14" s="53" t="s">
        <v>8</v>
      </c>
      <c r="H14" s="54" t="s">
        <v>8</v>
      </c>
      <c r="I14" s="28"/>
      <c r="J14" s="54" t="s">
        <v>8</v>
      </c>
      <c r="K14" s="56" t="s">
        <v>8</v>
      </c>
      <c r="L14" s="3"/>
      <c r="M14" s="29"/>
    </row>
    <row r="15" spans="1:16" ht="12.75" customHeight="1" outlineLevel="1" x14ac:dyDescent="0.2">
      <c r="A15" s="62" t="e">
        <f>#REF!</f>
        <v>#REF!</v>
      </c>
      <c r="B15" s="379" t="e">
        <f>#REF!</f>
        <v>#REF!</v>
      </c>
      <c r="C15" s="380"/>
      <c r="D15" s="380"/>
      <c r="E15" s="381"/>
      <c r="F15" s="53" t="s">
        <v>8</v>
      </c>
      <c r="G15" s="53" t="s">
        <v>8</v>
      </c>
      <c r="H15" s="54" t="s">
        <v>8</v>
      </c>
      <c r="I15" s="28"/>
      <c r="J15" s="54" t="s">
        <v>8</v>
      </c>
      <c r="K15" s="56" t="s">
        <v>8</v>
      </c>
      <c r="L15" s="3"/>
      <c r="M15" s="29"/>
    </row>
    <row r="16" spans="1:16" ht="12.75" customHeight="1" outlineLevel="1" x14ac:dyDescent="0.2">
      <c r="A16" s="62" t="e">
        <f>#REF!</f>
        <v>#REF!</v>
      </c>
      <c r="B16" s="379" t="e">
        <f>#REF!</f>
        <v>#REF!</v>
      </c>
      <c r="C16" s="380"/>
      <c r="D16" s="380"/>
      <c r="E16" s="381"/>
      <c r="F16" s="53" t="s">
        <v>8</v>
      </c>
      <c r="G16" s="53" t="s">
        <v>8</v>
      </c>
      <c r="H16" s="54" t="s">
        <v>8</v>
      </c>
      <c r="I16" s="28"/>
      <c r="J16" s="54" t="s">
        <v>8</v>
      </c>
      <c r="K16" s="56" t="s">
        <v>8</v>
      </c>
      <c r="L16" s="3"/>
      <c r="M16" s="29"/>
    </row>
    <row r="17" spans="1:16" ht="12.75" customHeight="1" outlineLevel="1" x14ac:dyDescent="0.2">
      <c r="A17" s="62" t="e">
        <f>#REF!</f>
        <v>#REF!</v>
      </c>
      <c r="B17" s="379" t="e">
        <f>#REF!</f>
        <v>#REF!</v>
      </c>
      <c r="C17" s="380"/>
      <c r="D17" s="380"/>
      <c r="E17" s="381"/>
      <c r="F17" s="53" t="s">
        <v>8</v>
      </c>
      <c r="G17" s="53" t="s">
        <v>8</v>
      </c>
      <c r="H17" s="54" t="s">
        <v>8</v>
      </c>
      <c r="I17" s="28"/>
      <c r="J17" s="54" t="s">
        <v>8</v>
      </c>
      <c r="K17" s="56" t="s">
        <v>8</v>
      </c>
      <c r="L17" s="3"/>
      <c r="M17" s="29"/>
    </row>
    <row r="18" spans="1:16" ht="12.75" customHeight="1" outlineLevel="1" x14ac:dyDescent="0.2">
      <c r="A18" s="62" t="e">
        <f>#REF!</f>
        <v>#REF!</v>
      </c>
      <c r="B18" s="379" t="e">
        <f>#REF!</f>
        <v>#REF!</v>
      </c>
      <c r="C18" s="380"/>
      <c r="D18" s="380"/>
      <c r="E18" s="381"/>
      <c r="F18" s="53" t="s">
        <v>8</v>
      </c>
      <c r="G18" s="53" t="s">
        <v>8</v>
      </c>
      <c r="H18" s="54" t="s">
        <v>8</v>
      </c>
      <c r="I18" s="28"/>
      <c r="J18" s="54" t="s">
        <v>8</v>
      </c>
      <c r="K18" s="56" t="s">
        <v>8</v>
      </c>
      <c r="L18" s="3"/>
      <c r="M18" s="29"/>
    </row>
    <row r="19" spans="1:16" outlineLevel="1" x14ac:dyDescent="0.2">
      <c r="A19" s="26"/>
      <c r="B19" s="26"/>
      <c r="C19" s="26"/>
      <c r="D19" s="26"/>
      <c r="E19" s="26"/>
      <c r="F19" s="89"/>
      <c r="G19" s="89"/>
      <c r="H19" s="26"/>
      <c r="I19" s="26"/>
      <c r="J19" s="26"/>
    </row>
    <row r="20" spans="1:16" outlineLevel="1" x14ac:dyDescent="0.2"/>
    <row r="21" spans="1:16" ht="18" outlineLevel="1" x14ac:dyDescent="0.25">
      <c r="A21" s="321" t="s">
        <v>103</v>
      </c>
      <c r="B21" s="321"/>
      <c r="C21" s="321"/>
      <c r="D21" s="321"/>
      <c r="E21" s="321"/>
      <c r="F21" s="321"/>
      <c r="G21" s="321"/>
      <c r="H21" s="321"/>
      <c r="I21" s="321"/>
      <c r="J21" s="321"/>
      <c r="K21" s="321"/>
      <c r="L21" s="321"/>
      <c r="M21" s="321"/>
      <c r="N21" s="104"/>
      <c r="O21" s="104"/>
      <c r="P21" s="104"/>
    </row>
    <row r="22" spans="1:16" outlineLevel="1" x14ac:dyDescent="0.2"/>
    <row r="23" spans="1:16" ht="25.5" outlineLevel="1" x14ac:dyDescent="0.2">
      <c r="A23" s="68" t="s">
        <v>2</v>
      </c>
      <c r="B23" s="373" t="s">
        <v>1</v>
      </c>
      <c r="C23" s="374"/>
      <c r="D23" s="374"/>
      <c r="E23" s="375"/>
      <c r="F23" s="69" t="s">
        <v>13</v>
      </c>
      <c r="G23" s="70" t="s">
        <v>14</v>
      </c>
      <c r="H23" s="71" t="s">
        <v>40</v>
      </c>
      <c r="I23" s="71" t="s">
        <v>7</v>
      </c>
      <c r="J23" s="72" t="s">
        <v>0</v>
      </c>
      <c r="K23" s="73" t="s">
        <v>9</v>
      </c>
      <c r="L23" s="68" t="s">
        <v>57</v>
      </c>
      <c r="M23" s="74" t="s">
        <v>58</v>
      </c>
    </row>
    <row r="24" spans="1:16" ht="18" customHeight="1" x14ac:dyDescent="0.2">
      <c r="A24" s="75" t="e">
        <f>#REF!</f>
        <v>#REF!</v>
      </c>
      <c r="B24" s="181" t="e">
        <f>#REF!</f>
        <v>#REF!</v>
      </c>
      <c r="C24" s="182"/>
      <c r="D24" s="182"/>
      <c r="E24" s="183"/>
      <c r="F24" s="50" t="e">
        <f>IF(#REF!="","",#REF!)</f>
        <v>#REF!</v>
      </c>
      <c r="G24" s="50" t="e">
        <f>IF(#REF!="","",#REF!)</f>
        <v>#REF!</v>
      </c>
      <c r="H24" s="76" t="e">
        <f>IF(#REF!="","",#REF!)</f>
        <v>#REF!</v>
      </c>
      <c r="I24" s="76"/>
      <c r="J24" s="79"/>
      <c r="K24" s="52">
        <f>SUM(K25:K30)-K30</f>
        <v>0</v>
      </c>
      <c r="L24" s="77"/>
      <c r="M24" s="61"/>
    </row>
    <row r="25" spans="1:16" ht="12.75" customHeight="1" outlineLevel="1" x14ac:dyDescent="0.2">
      <c r="A25" s="62" t="e">
        <f>#REF!</f>
        <v>#REF!</v>
      </c>
      <c r="B25" s="376" t="e">
        <f>#REF!</f>
        <v>#REF!</v>
      </c>
      <c r="C25" s="377"/>
      <c r="D25" s="377"/>
      <c r="E25" s="378"/>
      <c r="F25" s="78" t="e">
        <f>IF(#REF!="","",#REF!)</f>
        <v>#REF!</v>
      </c>
      <c r="G25" s="57" t="e">
        <f>#REF!</f>
        <v>#REF!</v>
      </c>
      <c r="H25" s="55" t="e">
        <f>IF(#REF!="","",#REF!)</f>
        <v>#REF!</v>
      </c>
      <c r="I25" s="28"/>
      <c r="J25" s="58" t="str">
        <f>IF($K$13="Não Atende",0,IF(I25="","",IF(H25="",VLOOKUP(I25,Parâmetros!$B$3:$C$6,2,0),VLOOKUP(I25,Parâmetros!$B$3:$C$6,2,0)*VLOOKUP(H25,Parâmetros!$E$3:$G$5,2,0))))</f>
        <v/>
      </c>
      <c r="K25" s="59">
        <f>IF(J25="",0,((G25*J25)*$F$24)*0.9*100)</f>
        <v>0</v>
      </c>
      <c r="L25" s="3"/>
      <c r="M25" s="29"/>
    </row>
    <row r="26" spans="1:16" ht="12.75" customHeight="1" outlineLevel="1" x14ac:dyDescent="0.2">
      <c r="A26" s="122" t="e">
        <f>#REF!</f>
        <v>#REF!</v>
      </c>
      <c r="B26" s="376" t="e">
        <f>#REF!</f>
        <v>#REF!</v>
      </c>
      <c r="C26" s="377"/>
      <c r="D26" s="377"/>
      <c r="E26" s="378"/>
      <c r="F26" s="78" t="e">
        <f>IF(#REF!="","",#REF!)</f>
        <v>#REF!</v>
      </c>
      <c r="G26" s="57" t="e">
        <f>#REF!</f>
        <v>#REF!</v>
      </c>
      <c r="H26" s="55" t="e">
        <f>IF(#REF!="","",#REF!)</f>
        <v>#REF!</v>
      </c>
      <c r="I26" s="28"/>
      <c r="J26" s="58" t="str">
        <f>IF($K$13="Não Atende",0,IF(I26="","",IF(H26="",VLOOKUP(I26,Parâmetros!$B$3:$C$6,2,0),VLOOKUP(I26,Parâmetros!$B$3:$C$6,2,0)*VLOOKUP(H26,Parâmetros!$E$3:$G$5,2,0))))</f>
        <v/>
      </c>
      <c r="K26" s="59">
        <f t="shared" ref="K26:K29" si="0">IF(J26="",0,((G26*J26)*$F$24)*0.9*100)</f>
        <v>0</v>
      </c>
      <c r="L26" s="3"/>
      <c r="M26" s="29"/>
    </row>
    <row r="27" spans="1:16" ht="12.75" customHeight="1" outlineLevel="1" x14ac:dyDescent="0.2">
      <c r="A27" s="62" t="e">
        <f>#REF!</f>
        <v>#REF!</v>
      </c>
      <c r="B27" s="376" t="e">
        <f>#REF!</f>
        <v>#REF!</v>
      </c>
      <c r="C27" s="377"/>
      <c r="D27" s="377"/>
      <c r="E27" s="378"/>
      <c r="F27" s="78" t="e">
        <f>IF(#REF!="","",#REF!)</f>
        <v>#REF!</v>
      </c>
      <c r="G27" s="57" t="e">
        <f>#REF!</f>
        <v>#REF!</v>
      </c>
      <c r="H27" s="55" t="e">
        <f>IF(#REF!="","",#REF!)</f>
        <v>#REF!</v>
      </c>
      <c r="I27" s="28"/>
      <c r="J27" s="58" t="str">
        <f>IF($K$13="Não Atende",0,IF(I27="","",IF(H27="",VLOOKUP(I27,Parâmetros!$B$3:$C$6,2,0),VLOOKUP(I27,Parâmetros!$B$3:$C$6,2,0)*VLOOKUP(H27,Parâmetros!$E$3:$G$5,2,0))))</f>
        <v/>
      </c>
      <c r="K27" s="59">
        <f t="shared" si="0"/>
        <v>0</v>
      </c>
      <c r="L27" s="3"/>
      <c r="M27" s="29"/>
    </row>
    <row r="28" spans="1:16" ht="12.75" customHeight="1" outlineLevel="1" x14ac:dyDescent="0.2">
      <c r="A28" s="122" t="e">
        <f>#REF!</f>
        <v>#REF!</v>
      </c>
      <c r="B28" s="376" t="e">
        <f>#REF!</f>
        <v>#REF!</v>
      </c>
      <c r="C28" s="377"/>
      <c r="D28" s="377"/>
      <c r="E28" s="378"/>
      <c r="F28" s="78" t="e">
        <f>IF(#REF!="","",#REF!)</f>
        <v>#REF!</v>
      </c>
      <c r="G28" s="57" t="e">
        <f>#REF!</f>
        <v>#REF!</v>
      </c>
      <c r="H28" s="55" t="e">
        <f>IF(#REF!="","",#REF!)</f>
        <v>#REF!</v>
      </c>
      <c r="I28" s="28"/>
      <c r="J28" s="58" t="str">
        <f>IF($K$13="Não Atende",0,IF(I28="","",IF(H28="",VLOOKUP(I28,Parâmetros!$B$3:$C$6,2,0),VLOOKUP(I28,Parâmetros!$B$3:$C$6,2,0)*VLOOKUP(H28,Parâmetros!$E$3:$G$5,2,0))))</f>
        <v/>
      </c>
      <c r="K28" s="59">
        <f t="shared" si="0"/>
        <v>0</v>
      </c>
      <c r="L28" s="3"/>
      <c r="M28" s="29"/>
    </row>
    <row r="29" spans="1:16" outlineLevel="1" x14ac:dyDescent="0.2">
      <c r="A29" s="62" t="e">
        <f>#REF!</f>
        <v>#REF!</v>
      </c>
      <c r="B29" s="376" t="e">
        <f>#REF!</f>
        <v>#REF!</v>
      </c>
      <c r="C29" s="377"/>
      <c r="D29" s="377"/>
      <c r="E29" s="378"/>
      <c r="F29" s="78" t="e">
        <f>IF(#REF!="","",#REF!)</f>
        <v>#REF!</v>
      </c>
      <c r="G29" s="57" t="e">
        <f>#REF!</f>
        <v>#REF!</v>
      </c>
      <c r="H29" s="55" t="e">
        <f>IF(#REF!="","",#REF!)</f>
        <v>#REF!</v>
      </c>
      <c r="I29" s="28"/>
      <c r="J29" s="58" t="str">
        <f>IF($K$13="Não Atende",0,IF(I29="","",IF(H29="",VLOOKUP(I29,Parâmetros!$B$3:$C$6,2,0),VLOOKUP(I29,Parâmetros!$B$3:$C$6,2,0)*VLOOKUP(H29,Parâmetros!$E$3:$G$5,2,0))))</f>
        <v/>
      </c>
      <c r="K29" s="59">
        <f t="shared" si="0"/>
        <v>0</v>
      </c>
      <c r="L29" s="3"/>
      <c r="M29" s="29"/>
    </row>
    <row r="30" spans="1:16" ht="18" x14ac:dyDescent="0.2">
      <c r="A30" s="75" t="e">
        <f>#REF!</f>
        <v>#REF!</v>
      </c>
      <c r="B30" s="181" t="e">
        <f>#REF!</f>
        <v>#REF!</v>
      </c>
      <c r="C30" s="182"/>
      <c r="D30" s="182"/>
      <c r="E30" s="183"/>
      <c r="F30" s="50" t="e">
        <f>IF(#REF!="","",#REF!)</f>
        <v>#REF!</v>
      </c>
      <c r="G30" s="50" t="e">
        <f>IF(#REF!="","",#REF!)</f>
        <v>#REF!</v>
      </c>
      <c r="H30" s="76" t="e">
        <f>IF(#REF!="","",#REF!)</f>
        <v>#REF!</v>
      </c>
      <c r="I30" s="48"/>
      <c r="J30" s="79"/>
      <c r="K30" s="52">
        <f>SUM(K31:K45)-K45</f>
        <v>0</v>
      </c>
      <c r="L30" s="77"/>
      <c r="M30" s="61"/>
    </row>
    <row r="31" spans="1:16" ht="15" customHeight="1" outlineLevel="1" x14ac:dyDescent="0.2">
      <c r="A31" s="94"/>
      <c r="B31" s="174" t="s">
        <v>163</v>
      </c>
      <c r="C31" s="173"/>
      <c r="D31" s="173"/>
      <c r="E31" s="173"/>
      <c r="F31" s="95"/>
      <c r="G31" s="95"/>
      <c r="H31" s="95"/>
      <c r="I31" s="175"/>
      <c r="J31" s="95"/>
      <c r="K31" s="95"/>
      <c r="L31" s="95"/>
      <c r="M31" s="96"/>
      <c r="N31" s="121"/>
      <c r="O31" s="121"/>
    </row>
    <row r="32" spans="1:16" ht="84.95" customHeight="1" outlineLevel="1" x14ac:dyDescent="0.2">
      <c r="A32" s="122" t="e">
        <f>#REF!</f>
        <v>#REF!</v>
      </c>
      <c r="B32" s="376" t="e">
        <f>#REF!</f>
        <v>#REF!</v>
      </c>
      <c r="C32" s="377"/>
      <c r="D32" s="377"/>
      <c r="E32" s="378"/>
      <c r="F32" s="53" t="e">
        <f>IF(#REF!="","",#REF!)</f>
        <v>#REF!</v>
      </c>
      <c r="G32" s="57" t="e">
        <f>#REF!</f>
        <v>#REF!</v>
      </c>
      <c r="H32" s="55" t="e">
        <f>IF(#REF!="","",#REF!)</f>
        <v>#REF!</v>
      </c>
      <c r="I32" s="28"/>
      <c r="J32" s="58" t="str">
        <f>IF($K$13="Não Atende",0,IF(I32="","",IF(H32="",VLOOKUP(I32,Parâmetros!$B$3:$C$6,2,0),VLOOKUP(I32,Parâmetros!$B$3:$C$6,2,0)*VLOOKUP(H32,Parâmetros!$E$3:$G$5,2,0))))</f>
        <v/>
      </c>
      <c r="K32" s="59">
        <f>IF(J32="",0,((G32*J32)*$F$30)*0.9*100)</f>
        <v>0</v>
      </c>
      <c r="L32" s="3"/>
      <c r="M32" s="29"/>
    </row>
    <row r="33" spans="1:15" ht="15" customHeight="1" outlineLevel="1" x14ac:dyDescent="0.2">
      <c r="A33" s="94"/>
      <c r="B33" s="174" t="s">
        <v>130</v>
      </c>
      <c r="C33" s="173"/>
      <c r="D33" s="173"/>
      <c r="E33" s="173"/>
      <c r="F33" s="95"/>
      <c r="G33" s="95"/>
      <c r="H33" s="95"/>
      <c r="I33" s="175"/>
      <c r="J33" s="95"/>
      <c r="K33" s="95"/>
      <c r="L33" s="95"/>
      <c r="M33" s="96"/>
      <c r="N33" s="121"/>
      <c r="O33" s="121"/>
    </row>
    <row r="34" spans="1:15" outlineLevel="1" x14ac:dyDescent="0.2">
      <c r="A34" s="122" t="e">
        <f>#REF!</f>
        <v>#REF!</v>
      </c>
      <c r="B34" s="376" t="e">
        <f>#REF!</f>
        <v>#REF!</v>
      </c>
      <c r="C34" s="377"/>
      <c r="D34" s="377"/>
      <c r="E34" s="378"/>
      <c r="F34" s="53" t="e">
        <f>IF(#REF!="","",#REF!)</f>
        <v>#REF!</v>
      </c>
      <c r="G34" s="57" t="e">
        <f>#REF!</f>
        <v>#REF!</v>
      </c>
      <c r="H34" s="55" t="e">
        <f>IF(#REF!="","",#REF!)</f>
        <v>#REF!</v>
      </c>
      <c r="I34" s="28"/>
      <c r="J34" s="58" t="str">
        <f>IF($K$13="Não Atende",0,IF(I34="","",IF(H34="",VLOOKUP(I34,Parâmetros!$B$3:$C$6,2,0),VLOOKUP(I34,Parâmetros!$B$3:$C$6,2,0)*VLOOKUP(H34,Parâmetros!$E$3:$G$5,2,0))))</f>
        <v/>
      </c>
      <c r="K34" s="59">
        <f t="shared" ref="K34" si="1">IF(J34="",0,((G34*J34)*$F$30)*0.9*100)</f>
        <v>0</v>
      </c>
      <c r="L34" s="3"/>
      <c r="M34" s="29"/>
    </row>
    <row r="35" spans="1:15" ht="15" customHeight="1" outlineLevel="1" x14ac:dyDescent="0.2">
      <c r="A35" s="94"/>
      <c r="B35" s="174" t="s">
        <v>131</v>
      </c>
      <c r="C35" s="174"/>
      <c r="D35" s="174"/>
      <c r="E35" s="174"/>
      <c r="F35" s="95"/>
      <c r="G35" s="95"/>
      <c r="H35" s="95"/>
      <c r="I35" s="175"/>
      <c r="J35" s="95"/>
      <c r="K35" s="95"/>
      <c r="L35" s="95"/>
      <c r="M35" s="96"/>
      <c r="N35" s="121"/>
      <c r="O35" s="121"/>
    </row>
    <row r="36" spans="1:15" ht="12.75" customHeight="1" outlineLevel="1" x14ac:dyDescent="0.2">
      <c r="A36" s="122" t="e">
        <f>#REF!</f>
        <v>#REF!</v>
      </c>
      <c r="B36" s="376" t="e">
        <f>#REF!</f>
        <v>#REF!</v>
      </c>
      <c r="C36" s="377"/>
      <c r="D36" s="377"/>
      <c r="E36" s="378"/>
      <c r="F36" s="53" t="e">
        <f>IF(#REF!="","",#REF!)</f>
        <v>#REF!</v>
      </c>
      <c r="G36" s="57" t="e">
        <f>#REF!</f>
        <v>#REF!</v>
      </c>
      <c r="H36" s="55" t="e">
        <f>IF(#REF!="","",#REF!)</f>
        <v>#REF!</v>
      </c>
      <c r="I36" s="28"/>
      <c r="J36" s="58" t="str">
        <f>IF($K$13="Não Atende",0,IF(I36="","",IF(H36="",VLOOKUP(I36,Parâmetros!$B$3:$C$6,2,0),VLOOKUP(I36,Parâmetros!$B$3:$C$6,2,0)*VLOOKUP(H36,Parâmetros!$E$3:$G$5,2,0))))</f>
        <v/>
      </c>
      <c r="K36" s="59">
        <f t="shared" ref="K36" si="2">IF(J36="",0,((G36*J36)*$F$30)*0.9*100)</f>
        <v>0</v>
      </c>
      <c r="L36" s="3"/>
      <c r="M36" s="29"/>
    </row>
    <row r="37" spans="1:15" ht="15" customHeight="1" outlineLevel="1" x14ac:dyDescent="0.2">
      <c r="A37" s="94"/>
      <c r="B37" s="174" t="s">
        <v>132</v>
      </c>
      <c r="C37" s="174"/>
      <c r="D37" s="174"/>
      <c r="E37" s="174"/>
      <c r="F37" s="95"/>
      <c r="G37" s="95"/>
      <c r="H37" s="95"/>
      <c r="I37" s="175"/>
      <c r="J37" s="95"/>
      <c r="K37" s="95"/>
      <c r="L37" s="95"/>
      <c r="M37" s="96"/>
      <c r="N37" s="121"/>
      <c r="O37" s="121"/>
    </row>
    <row r="38" spans="1:15" ht="12.75" customHeight="1" outlineLevel="1" x14ac:dyDescent="0.2">
      <c r="A38" s="122" t="e">
        <f>#REF!</f>
        <v>#REF!</v>
      </c>
      <c r="B38" s="376" t="e">
        <f>#REF!</f>
        <v>#REF!</v>
      </c>
      <c r="C38" s="377"/>
      <c r="D38" s="377"/>
      <c r="E38" s="378"/>
      <c r="F38" s="53" t="e">
        <f>IF(#REF!="","",#REF!)</f>
        <v>#REF!</v>
      </c>
      <c r="G38" s="57" t="e">
        <f>#REF!</f>
        <v>#REF!</v>
      </c>
      <c r="H38" s="55" t="e">
        <f>IF(#REF!="","",#REF!)</f>
        <v>#REF!</v>
      </c>
      <c r="I38" s="28"/>
      <c r="J38" s="58" t="str">
        <f>IF($K$13="Não Atende",0,IF(I38="","",IF(H38="",VLOOKUP(I38,Parâmetros!$B$3:$C$6,2,0),VLOOKUP(I38,Parâmetros!$B$3:$C$6,2,0)*VLOOKUP(H38,Parâmetros!$E$3:$G$5,2,0))))</f>
        <v/>
      </c>
      <c r="K38" s="59">
        <f t="shared" ref="K38" si="3">IF(J38="",0,((G38*J38)*$F$30)*0.9*100)</f>
        <v>0</v>
      </c>
      <c r="L38" s="3"/>
      <c r="M38" s="29"/>
    </row>
    <row r="39" spans="1:15" ht="15" customHeight="1" outlineLevel="1" x14ac:dyDescent="0.2">
      <c r="A39" s="94"/>
      <c r="B39" s="174" t="s">
        <v>133</v>
      </c>
      <c r="C39" s="174"/>
      <c r="D39" s="174"/>
      <c r="E39" s="174"/>
      <c r="F39" s="95"/>
      <c r="G39" s="95"/>
      <c r="H39" s="95"/>
      <c r="I39" s="175"/>
      <c r="J39" s="95"/>
      <c r="K39" s="95"/>
      <c r="L39" s="95"/>
      <c r="M39" s="96"/>
      <c r="N39" s="121"/>
      <c r="O39" s="121"/>
    </row>
    <row r="40" spans="1:15" ht="12.75" customHeight="1" outlineLevel="1" x14ac:dyDescent="0.2">
      <c r="A40" s="122" t="e">
        <f>#REF!</f>
        <v>#REF!</v>
      </c>
      <c r="B40" s="376" t="e">
        <f>#REF!</f>
        <v>#REF!</v>
      </c>
      <c r="C40" s="377"/>
      <c r="D40" s="377"/>
      <c r="E40" s="378"/>
      <c r="F40" s="53" t="e">
        <f>IF(#REF!="","",#REF!)</f>
        <v>#REF!</v>
      </c>
      <c r="G40" s="57" t="e">
        <f>#REF!</f>
        <v>#REF!</v>
      </c>
      <c r="H40" s="55" t="e">
        <f>IF(#REF!="","",#REF!)</f>
        <v>#REF!</v>
      </c>
      <c r="I40" s="28"/>
      <c r="J40" s="58" t="str">
        <f>IF($K$13="Não Atende",0,IF(I40="","",IF(H40="",VLOOKUP(I40,Parâmetros!$B$3:$C$6,2,0),VLOOKUP(I40,Parâmetros!$B$3:$C$6,2,0)*VLOOKUP(H40,Parâmetros!$E$3:$G$5,2,0))))</f>
        <v/>
      </c>
      <c r="K40" s="59">
        <f>IF(J40="",0,((G40*J40)*$F$30)*0.9*100)</f>
        <v>0</v>
      </c>
      <c r="L40" s="3"/>
      <c r="M40" s="29"/>
    </row>
    <row r="41" spans="1:15" ht="15" customHeight="1" outlineLevel="1" x14ac:dyDescent="0.2">
      <c r="A41" s="94"/>
      <c r="B41" s="174" t="s">
        <v>134</v>
      </c>
      <c r="C41" s="174"/>
      <c r="D41" s="174"/>
      <c r="E41" s="174"/>
      <c r="F41" s="95"/>
      <c r="G41" s="95"/>
      <c r="H41" s="95"/>
      <c r="I41" s="175"/>
      <c r="J41" s="95"/>
      <c r="K41" s="95"/>
      <c r="L41" s="95"/>
      <c r="M41" s="96"/>
      <c r="N41" s="121"/>
      <c r="O41" s="121"/>
    </row>
    <row r="42" spans="1:15" ht="12.75" customHeight="1" outlineLevel="1" x14ac:dyDescent="0.2">
      <c r="A42" s="122" t="e">
        <f>#REF!</f>
        <v>#REF!</v>
      </c>
      <c r="B42" s="376" t="e">
        <f>#REF!</f>
        <v>#REF!</v>
      </c>
      <c r="C42" s="377"/>
      <c r="D42" s="377"/>
      <c r="E42" s="378"/>
      <c r="F42" s="53" t="e">
        <f>IF(#REF!="","",#REF!)</f>
        <v>#REF!</v>
      </c>
      <c r="G42" s="57" t="e">
        <f>#REF!</f>
        <v>#REF!</v>
      </c>
      <c r="H42" s="55" t="e">
        <f>IF(#REF!="","",#REF!)</f>
        <v>#REF!</v>
      </c>
      <c r="I42" s="28"/>
      <c r="J42" s="58" t="str">
        <f>IF($K$13="Não Atende",0,IF(I42="","",IF(H42="",VLOOKUP(I42,Parâmetros!$B$3:$C$6,2,0),VLOOKUP(I42,Parâmetros!$B$3:$C$6,2,0)*VLOOKUP(H42,Parâmetros!$E$3:$G$5,2,0))))</f>
        <v/>
      </c>
      <c r="K42" s="59">
        <f t="shared" ref="K42" si="4">IF(J42="",0,((G42*J42)*$F$30)*0.9*100)</f>
        <v>0</v>
      </c>
      <c r="L42" s="3"/>
      <c r="M42" s="29"/>
    </row>
    <row r="43" spans="1:15" ht="15" customHeight="1" outlineLevel="1" x14ac:dyDescent="0.2">
      <c r="A43" s="94"/>
      <c r="B43" s="174" t="s">
        <v>135</v>
      </c>
      <c r="C43" s="174"/>
      <c r="D43" s="174"/>
      <c r="E43" s="174"/>
      <c r="F43" s="95"/>
      <c r="G43" s="95"/>
      <c r="H43" s="95"/>
      <c r="I43" s="175"/>
      <c r="J43" s="95"/>
      <c r="K43" s="95"/>
      <c r="L43" s="95"/>
      <c r="M43" s="96"/>
      <c r="N43" s="121"/>
      <c r="O43" s="121"/>
    </row>
    <row r="44" spans="1:15" ht="12.75" customHeight="1" outlineLevel="1" x14ac:dyDescent="0.2">
      <c r="A44" s="122" t="e">
        <f>#REF!</f>
        <v>#REF!</v>
      </c>
      <c r="B44" s="376" t="e">
        <f>#REF!</f>
        <v>#REF!</v>
      </c>
      <c r="C44" s="377"/>
      <c r="D44" s="377"/>
      <c r="E44" s="378"/>
      <c r="F44" s="53" t="e">
        <f>IF(#REF!="","",#REF!)</f>
        <v>#REF!</v>
      </c>
      <c r="G44" s="57" t="e">
        <f>#REF!</f>
        <v>#REF!</v>
      </c>
      <c r="H44" s="55" t="e">
        <f>IF(#REF!="","",#REF!)</f>
        <v>#REF!</v>
      </c>
      <c r="I44" s="28"/>
      <c r="J44" s="58" t="str">
        <f>IF($K$13="Não Atende",0,IF(I44="","",IF(H44="",VLOOKUP(I44,Parâmetros!$B$3:$C$6,2,0),VLOOKUP(I44,Parâmetros!$B$3:$C$6,2,0)*VLOOKUP(H44,Parâmetros!$E$3:$G$5,2,0))))</f>
        <v/>
      </c>
      <c r="K44" s="59">
        <f>IF(J44="",0,((G44*J44)*$F$30)*0.9*100)</f>
        <v>0</v>
      </c>
      <c r="L44" s="3"/>
      <c r="M44" s="29"/>
    </row>
    <row r="45" spans="1:15" ht="18" x14ac:dyDescent="0.2">
      <c r="A45" s="75" t="e">
        <f>#REF!</f>
        <v>#REF!</v>
      </c>
      <c r="B45" s="181" t="e">
        <f>#REF!</f>
        <v>#REF!</v>
      </c>
      <c r="C45" s="182"/>
      <c r="D45" s="182"/>
      <c r="E45" s="183"/>
      <c r="F45" s="50" t="e">
        <f>IF(#REF!="","",#REF!)</f>
        <v>#REF!</v>
      </c>
      <c r="G45" s="50" t="e">
        <f>IF(#REF!="","",#REF!)</f>
        <v>#REF!</v>
      </c>
      <c r="H45" s="76" t="e">
        <f>IF(#REF!="","",#REF!)</f>
        <v>#REF!</v>
      </c>
      <c r="I45" s="48"/>
      <c r="J45" s="79"/>
      <c r="K45" s="52">
        <f>SUM(K46:K51)-K51</f>
        <v>0</v>
      </c>
      <c r="L45" s="77"/>
      <c r="M45" s="61"/>
    </row>
    <row r="46" spans="1:15" ht="13.5" customHeight="1" outlineLevel="1" x14ac:dyDescent="0.2">
      <c r="A46" s="122" t="e">
        <f>#REF!</f>
        <v>#REF!</v>
      </c>
      <c r="B46" s="376" t="e">
        <f>#REF!</f>
        <v>#REF!</v>
      </c>
      <c r="C46" s="377"/>
      <c r="D46" s="377"/>
      <c r="E46" s="378"/>
      <c r="F46" s="78" t="e">
        <f>IF(#REF!="","",#REF!)</f>
        <v>#REF!</v>
      </c>
      <c r="G46" s="57" t="e">
        <f>#REF!</f>
        <v>#REF!</v>
      </c>
      <c r="H46" s="55" t="e">
        <f>IF(#REF!="","",#REF!)</f>
        <v>#REF!</v>
      </c>
      <c r="I46" s="28"/>
      <c r="J46" s="58" t="str">
        <f>IF($K$13="Não Atende",0,IF(I46="","",IF(H46="",VLOOKUP(I46,Parâmetros!$B$3:$C$6,2,0),VLOOKUP(I46,Parâmetros!$B$3:$C$6,2,0)*VLOOKUP(H46,Parâmetros!$E$3:$G$5,2,0))))</f>
        <v/>
      </c>
      <c r="K46" s="59">
        <f>IF(J46="",0,((G46*J46)*$F$45)*0.9*100)</f>
        <v>0</v>
      </c>
      <c r="L46" s="198"/>
      <c r="M46" s="188"/>
    </row>
    <row r="47" spans="1:15" ht="13.5" customHeight="1" outlineLevel="1" x14ac:dyDescent="0.2">
      <c r="A47" s="122" t="e">
        <f>#REF!</f>
        <v>#REF!</v>
      </c>
      <c r="B47" s="376" t="e">
        <f>#REF!</f>
        <v>#REF!</v>
      </c>
      <c r="C47" s="377"/>
      <c r="D47" s="377"/>
      <c r="E47" s="378"/>
      <c r="F47" s="78" t="e">
        <f>IF(#REF!="","",#REF!)</f>
        <v>#REF!</v>
      </c>
      <c r="G47" s="57" t="e">
        <f>#REF!</f>
        <v>#REF!</v>
      </c>
      <c r="H47" s="55" t="e">
        <f>IF(#REF!="","",#REF!)</f>
        <v>#REF!</v>
      </c>
      <c r="I47" s="28"/>
      <c r="J47" s="58" t="str">
        <f>IF($K$13="Não Atende",0,IF(I47="","",IF(H47="",VLOOKUP(I47,Parâmetros!$B$3:$C$6,2,0),VLOOKUP(I47,Parâmetros!$B$3:$C$6,2,0)*VLOOKUP(H47,Parâmetros!$E$3:$G$5,2,0))))</f>
        <v/>
      </c>
      <c r="K47" s="59">
        <f>IF(J47="",0,((G47*J47)*$F$45)*0.9*100)</f>
        <v>0</v>
      </c>
      <c r="L47" s="198"/>
      <c r="M47" s="188"/>
    </row>
    <row r="48" spans="1:15" ht="13.5" customHeight="1" outlineLevel="1" x14ac:dyDescent="0.2">
      <c r="A48" s="122" t="e">
        <f>#REF!</f>
        <v>#REF!</v>
      </c>
      <c r="B48" s="376" t="e">
        <f>#REF!</f>
        <v>#REF!</v>
      </c>
      <c r="C48" s="377"/>
      <c r="D48" s="377"/>
      <c r="E48" s="378"/>
      <c r="F48" s="78" t="e">
        <f>IF(#REF!="","",#REF!)</f>
        <v>#REF!</v>
      </c>
      <c r="G48" s="57" t="e">
        <f>#REF!</f>
        <v>#REF!</v>
      </c>
      <c r="H48" s="55" t="e">
        <f>IF(#REF!="","",#REF!)</f>
        <v>#REF!</v>
      </c>
      <c r="I48" s="28"/>
      <c r="J48" s="58" t="str">
        <f>IF($K$13="Não Atende",0,IF(I48="","",IF(H48="",VLOOKUP(I48,Parâmetros!$B$3:$C$6,2,0),VLOOKUP(I48,Parâmetros!$B$3:$C$6,2,0)*VLOOKUP(H48,Parâmetros!$E$3:$G$5,2,0))))</f>
        <v/>
      </c>
      <c r="K48" s="59">
        <f>IF(J48="",0,((G48*J48)*$F$45)*0.9*100)</f>
        <v>0</v>
      </c>
      <c r="L48" s="198"/>
      <c r="M48" s="188"/>
    </row>
    <row r="49" spans="1:16" ht="13.5" customHeight="1" outlineLevel="1" x14ac:dyDescent="0.2">
      <c r="A49" s="122" t="e">
        <f>#REF!</f>
        <v>#REF!</v>
      </c>
      <c r="B49" s="376" t="e">
        <f>#REF!</f>
        <v>#REF!</v>
      </c>
      <c r="C49" s="377"/>
      <c r="D49" s="377"/>
      <c r="E49" s="378"/>
      <c r="F49" s="78" t="e">
        <f>IF(#REF!="","",#REF!)</f>
        <v>#REF!</v>
      </c>
      <c r="G49" s="57" t="e">
        <f>#REF!</f>
        <v>#REF!</v>
      </c>
      <c r="H49" s="55" t="e">
        <f>IF(#REF!="","",#REF!)</f>
        <v>#REF!</v>
      </c>
      <c r="I49" s="28"/>
      <c r="J49" s="58" t="str">
        <f>IF($K$13="Não Atende",0,IF(I49="","",IF(H49="",VLOOKUP(I49,Parâmetros!$B$3:$C$6,2,0),VLOOKUP(I49,Parâmetros!$B$3:$C$6,2,0)*VLOOKUP(H49,Parâmetros!$E$3:$G$5,2,0))))</f>
        <v/>
      </c>
      <c r="K49" s="59">
        <f>IF(J49="",0,((G49*J49)*$F$45)*0.9*100)</f>
        <v>0</v>
      </c>
      <c r="L49" s="198"/>
      <c r="M49" s="188"/>
    </row>
    <row r="50" spans="1:16" ht="13.5" customHeight="1" outlineLevel="1" x14ac:dyDescent="0.2">
      <c r="A50" s="122" t="e">
        <f>#REF!</f>
        <v>#REF!</v>
      </c>
      <c r="B50" s="376" t="e">
        <f>#REF!</f>
        <v>#REF!</v>
      </c>
      <c r="C50" s="377"/>
      <c r="D50" s="377"/>
      <c r="E50" s="378"/>
      <c r="F50" s="78" t="e">
        <f>IF(#REF!="","",#REF!)</f>
        <v>#REF!</v>
      </c>
      <c r="G50" s="57" t="e">
        <f>#REF!</f>
        <v>#REF!</v>
      </c>
      <c r="H50" s="55" t="e">
        <f>IF(#REF!="","",#REF!)</f>
        <v>#REF!</v>
      </c>
      <c r="I50" s="28"/>
      <c r="J50" s="58" t="str">
        <f>IF($K$13="Não Atende",0,IF(I50="","",IF(H50="",VLOOKUP(I50,Parâmetros!$B$3:$C$6,2,0),VLOOKUP(I50,Parâmetros!$B$3:$C$6,2,0)*VLOOKUP(H50,Parâmetros!$E$3:$G$5,2,0))))</f>
        <v/>
      </c>
      <c r="K50" s="59">
        <f>IF(J50="",0,((G50*J50)*$F$45)*0.9*100)</f>
        <v>0</v>
      </c>
      <c r="L50" s="198"/>
      <c r="M50" s="188"/>
    </row>
    <row r="51" spans="1:16" ht="18.75" customHeight="1" x14ac:dyDescent="0.2">
      <c r="A51" s="75" t="e">
        <f>#REF!</f>
        <v>#REF!</v>
      </c>
      <c r="B51" s="181" t="e">
        <f>#REF!</f>
        <v>#REF!</v>
      </c>
      <c r="C51" s="182"/>
      <c r="D51" s="182"/>
      <c r="E51" s="183"/>
      <c r="F51" s="50" t="e">
        <f>IF(#REF!="","",#REF!)</f>
        <v>#REF!</v>
      </c>
      <c r="G51" s="50" t="e">
        <f>IF(#REF!="","",#REF!)</f>
        <v>#REF!</v>
      </c>
      <c r="H51" s="76" t="e">
        <f>IF(#REF!="","",#REF!)</f>
        <v>#REF!</v>
      </c>
      <c r="I51" s="48"/>
      <c r="J51" s="79"/>
      <c r="K51" s="52">
        <f>SUM(K52:K53)</f>
        <v>0</v>
      </c>
      <c r="L51" s="184"/>
      <c r="M51" s="185"/>
    </row>
    <row r="52" spans="1:16" ht="13.5" customHeight="1" outlineLevel="1" x14ac:dyDescent="0.2">
      <c r="A52" s="122" t="e">
        <f>#REF!</f>
        <v>#REF!</v>
      </c>
      <c r="B52" s="376" t="e">
        <f>#REF!</f>
        <v>#REF!</v>
      </c>
      <c r="C52" s="377"/>
      <c r="D52" s="377"/>
      <c r="E52" s="378"/>
      <c r="F52" s="53" t="e">
        <f>IF(#REF!="","",#REF!)</f>
        <v>#REF!</v>
      </c>
      <c r="G52" s="57" t="e">
        <f>#REF!</f>
        <v>#REF!</v>
      </c>
      <c r="H52" s="55" t="e">
        <f>IF(#REF!="","",#REF!)</f>
        <v>#REF!</v>
      </c>
      <c r="I52" s="28"/>
      <c r="J52" s="58" t="str">
        <f>IF($K$13="Não Atende",0,IF(I52="","",IF(H52="",VLOOKUP(I52,Parâmetros!$B$3:$C$6,2,0),VLOOKUP(I52,Parâmetros!$B$3:$C$6,2,0)*VLOOKUP(H52,Parâmetros!$E$3:$G$5,2,0))))</f>
        <v/>
      </c>
      <c r="K52" s="59">
        <f t="shared" ref="K52" si="5">IF(J52="",0,((G52*J52)*$F$51)*0.9*100)</f>
        <v>0</v>
      </c>
      <c r="L52" s="3"/>
      <c r="M52" s="29"/>
    </row>
    <row r="53" spans="1:16" ht="12.75" customHeight="1" outlineLevel="1" x14ac:dyDescent="0.2">
      <c r="D53" s="6"/>
      <c r="E53" s="6"/>
      <c r="H53" s="7"/>
    </row>
    <row r="54" spans="1:16" outlineLevel="1" x14ac:dyDescent="0.2"/>
    <row r="55" spans="1:16" ht="18" outlineLevel="1" x14ac:dyDescent="0.25">
      <c r="A55" s="321" t="s">
        <v>104</v>
      </c>
      <c r="B55" s="321"/>
      <c r="C55" s="321"/>
      <c r="D55" s="321"/>
      <c r="E55" s="321"/>
      <c r="F55" s="321"/>
      <c r="G55" s="321"/>
      <c r="H55" s="321"/>
      <c r="I55" s="321"/>
      <c r="J55" s="321"/>
      <c r="K55" s="321"/>
      <c r="L55" s="321"/>
      <c r="M55" s="321"/>
      <c r="N55" s="321"/>
      <c r="O55" s="104"/>
      <c r="P55" s="104"/>
    </row>
    <row r="56" spans="1:16" outlineLevel="1" x14ac:dyDescent="0.2"/>
    <row r="57" spans="1:16" ht="25.5" outlineLevel="1" x14ac:dyDescent="0.2">
      <c r="A57" s="166" t="s">
        <v>2</v>
      </c>
      <c r="B57" s="348" t="s">
        <v>1</v>
      </c>
      <c r="C57" s="348"/>
      <c r="D57" s="348"/>
      <c r="E57" s="348"/>
      <c r="F57" s="90" t="s">
        <v>13</v>
      </c>
      <c r="G57" s="70" t="s">
        <v>14</v>
      </c>
      <c r="H57" s="71" t="s">
        <v>40</v>
      </c>
      <c r="I57" s="71" t="s">
        <v>7</v>
      </c>
      <c r="J57" s="72" t="s">
        <v>0</v>
      </c>
      <c r="K57" s="73" t="s">
        <v>9</v>
      </c>
      <c r="L57" s="68" t="s">
        <v>57</v>
      </c>
      <c r="M57" s="74" t="s">
        <v>58</v>
      </c>
    </row>
    <row r="58" spans="1:16" ht="18.75" thickBot="1" x14ac:dyDescent="0.25">
      <c r="A58" s="75">
        <v>6</v>
      </c>
      <c r="B58" s="356" t="s">
        <v>140</v>
      </c>
      <c r="C58" s="356"/>
      <c r="D58" s="356"/>
      <c r="E58" s="356"/>
      <c r="F58" s="50" t="e">
        <f>IF(#REF!="","",#REF!)</f>
        <v>#REF!</v>
      </c>
      <c r="G58" s="50" t="e">
        <f>IF(#REF!="","",#REF!)</f>
        <v>#REF!</v>
      </c>
      <c r="H58" s="76"/>
      <c r="I58" s="107" t="s">
        <v>4</v>
      </c>
      <c r="J58" s="108">
        <f>IF($K$13="Não Atende",0,IF(I58="","",IF(H58="",VLOOKUP(I58,Parâmetros!$B$3:$C$6,2,0),VLOOKUP(I58,Parâmetros!$B$3:$C$6,2,0)*VLOOKUP(H58,Parâmetros!$E$3:$G$5,2,0))))</f>
        <v>2</v>
      </c>
      <c r="K58" s="52">
        <f>IF(AND(E60="Sim",OR($K$13="",$K$13="Atende")),IF(#REF!="",0,#REF!*VLOOKUP(#REF!,Parâmetros!$U$3:$V$12,2,0)),0)</f>
        <v>0</v>
      </c>
      <c r="L58" s="123"/>
      <c r="M58" s="124"/>
    </row>
    <row r="59" spans="1:16" outlineLevel="1" x14ac:dyDescent="0.2"/>
    <row r="60" spans="1:16" outlineLevel="1" x14ac:dyDescent="0.2">
      <c r="A60" s="5"/>
      <c r="B60" s="349" t="s">
        <v>102</v>
      </c>
      <c r="C60" s="349"/>
      <c r="D60" s="350"/>
      <c r="E60" s="129"/>
      <c r="F60"/>
      <c r="G60" s="346"/>
      <c r="H60" s="346"/>
      <c r="I60" s="346"/>
      <c r="J60" s="346"/>
      <c r="L60"/>
    </row>
    <row r="61" spans="1:16" ht="27" customHeight="1" outlineLevel="1" x14ac:dyDescent="0.2">
      <c r="A61" s="5"/>
      <c r="B61" s="161"/>
      <c r="C61" s="161"/>
      <c r="D61" s="102"/>
      <c r="E61" s="109"/>
      <c r="F61" s="80"/>
      <c r="G61" s="167"/>
      <c r="H61" s="167"/>
      <c r="I61" s="167"/>
      <c r="J61" s="167"/>
      <c r="K61" s="26"/>
      <c r="L61"/>
    </row>
    <row r="62" spans="1:16" outlineLevel="1" x14ac:dyDescent="0.2">
      <c r="A62" s="5"/>
      <c r="B62" s="349" t="s">
        <v>129</v>
      </c>
      <c r="C62" s="349"/>
      <c r="D62" s="349"/>
      <c r="E62" s="335"/>
      <c r="F62" s="351"/>
      <c r="G62" s="351"/>
      <c r="H62" s="351"/>
      <c r="I62" s="351"/>
      <c r="J62" s="352"/>
      <c r="L62"/>
    </row>
    <row r="63" spans="1:16" ht="12.75" customHeight="1" outlineLevel="1" x14ac:dyDescent="0.2">
      <c r="A63" s="5"/>
      <c r="B63" s="103"/>
      <c r="C63" s="84"/>
      <c r="D63" s="85"/>
      <c r="E63" s="353"/>
      <c r="F63" s="354"/>
      <c r="G63" s="354"/>
      <c r="H63" s="354"/>
      <c r="I63" s="354"/>
      <c r="J63" s="355"/>
      <c r="L63"/>
    </row>
    <row r="64" spans="1:16" outlineLevel="1" x14ac:dyDescent="0.2">
      <c r="A64" s="5"/>
      <c r="B64" s="5"/>
      <c r="C64" s="84"/>
      <c r="D64" s="85"/>
      <c r="E64" s="105"/>
      <c r="F64" s="105"/>
      <c r="G64" s="105"/>
      <c r="H64" s="105"/>
      <c r="I64" s="105"/>
      <c r="J64" s="105"/>
      <c r="L64"/>
    </row>
    <row r="65" spans="1:13" ht="25.5" outlineLevel="1" x14ac:dyDescent="0.2">
      <c r="A65" s="166" t="s">
        <v>2</v>
      </c>
      <c r="B65" s="348" t="s">
        <v>1</v>
      </c>
      <c r="C65" s="348"/>
      <c r="D65" s="348"/>
      <c r="E65" s="348"/>
      <c r="F65" s="90" t="s">
        <v>13</v>
      </c>
      <c r="G65" s="70" t="s">
        <v>14</v>
      </c>
      <c r="H65" s="71" t="s">
        <v>40</v>
      </c>
      <c r="I65" s="71" t="s">
        <v>7</v>
      </c>
      <c r="J65" s="72" t="s">
        <v>0</v>
      </c>
      <c r="K65" s="73" t="s">
        <v>9</v>
      </c>
      <c r="L65" s="68" t="s">
        <v>57</v>
      </c>
      <c r="M65" s="74" t="s">
        <v>58</v>
      </c>
    </row>
    <row r="66" spans="1:13" ht="18.75" thickBot="1" x14ac:dyDescent="0.25">
      <c r="A66" s="75">
        <v>7</v>
      </c>
      <c r="B66" s="356" t="s">
        <v>136</v>
      </c>
      <c r="C66" s="356"/>
      <c r="D66" s="356"/>
      <c r="E66" s="356"/>
      <c r="F66" s="50" t="e">
        <f>IF(#REF!="","",#REF!)</f>
        <v>#REF!</v>
      </c>
      <c r="G66" s="50" t="e">
        <f>IF(#REF!="","",#REF!)</f>
        <v>#REF!</v>
      </c>
      <c r="H66" s="76"/>
      <c r="I66" s="107" t="s">
        <v>4</v>
      </c>
      <c r="J66" s="108">
        <f>IF($K$13="Não Atende",0,IF(I66="","",IF(H66="",VLOOKUP(I66,Parâmetros!$B$3:$C$6,2,0),VLOOKUP(I66,Parâmetros!$B$3:$C$6,2,0)*VLOOKUP(H66,Parâmetros!$E$3:$G$5,2,0))))</f>
        <v>2</v>
      </c>
      <c r="K66" s="52">
        <f>IF(AND(E68="Sim",OR($K$13="",$K$13="Atende")),IF(#REF!="",0,#REF!*VLOOKUP(#REF!,Parâmetros!$U$3:$V$12,2,0)),0)</f>
        <v>0</v>
      </c>
      <c r="L66" s="123"/>
      <c r="M66" s="124"/>
    </row>
    <row r="67" spans="1:13" ht="27" customHeight="1" outlineLevel="1" x14ac:dyDescent="0.2">
      <c r="A67" s="5"/>
      <c r="B67" s="5"/>
      <c r="C67" s="84"/>
      <c r="D67" s="85"/>
      <c r="E67" s="105"/>
      <c r="F67" s="105"/>
      <c r="G67" s="105"/>
      <c r="H67" s="105"/>
      <c r="I67" s="105"/>
      <c r="J67" s="105"/>
      <c r="L67"/>
    </row>
    <row r="68" spans="1:13" ht="29.25" customHeight="1" outlineLevel="1" x14ac:dyDescent="0.2">
      <c r="A68" s="346" t="s">
        <v>67</v>
      </c>
      <c r="B68" s="346"/>
      <c r="C68" s="346"/>
      <c r="D68" s="346"/>
      <c r="E68" s="128"/>
      <c r="F68"/>
      <c r="G68"/>
      <c r="H68" s="5"/>
      <c r="I68" s="5"/>
      <c r="K68"/>
      <c r="L68"/>
    </row>
    <row r="69" spans="1:13" outlineLevel="1" x14ac:dyDescent="0.2">
      <c r="A69" s="5"/>
      <c r="B69" s="5"/>
      <c r="F69"/>
      <c r="G69"/>
      <c r="H69" s="5"/>
      <c r="I69" s="5"/>
      <c r="K69"/>
      <c r="L69"/>
    </row>
    <row r="70" spans="1:13" outlineLevel="1" x14ac:dyDescent="0.2">
      <c r="A70" s="5"/>
      <c r="B70" s="346" t="s">
        <v>68</v>
      </c>
      <c r="C70" s="346"/>
      <c r="D70" s="347"/>
      <c r="E70" s="129"/>
      <c r="F70" s="80"/>
      <c r="G70" s="103"/>
      <c r="H70" s="103"/>
      <c r="I70" s="346" t="s">
        <v>69</v>
      </c>
      <c r="J70" s="346"/>
      <c r="K70" s="335"/>
      <c r="L70" s="336"/>
      <c r="M70" s="337"/>
    </row>
    <row r="71" spans="1:13" outlineLevel="1" x14ac:dyDescent="0.2">
      <c r="A71" s="5"/>
      <c r="B71" s="110"/>
      <c r="C71" s="111"/>
      <c r="D71" s="88"/>
      <c r="E71" s="130"/>
      <c r="F71" s="80"/>
      <c r="G71" s="80"/>
      <c r="H71" s="103"/>
      <c r="I71" s="103"/>
      <c r="J71" s="80"/>
      <c r="K71" s="338"/>
      <c r="L71" s="339"/>
      <c r="M71" s="340"/>
    </row>
    <row r="72" spans="1:13" outlineLevel="1" x14ac:dyDescent="0.2">
      <c r="A72" s="5"/>
      <c r="B72" s="110"/>
      <c r="C72" s="111"/>
      <c r="D72" s="88"/>
      <c r="E72" s="130"/>
      <c r="F72" s="80"/>
      <c r="G72" s="80"/>
      <c r="H72" s="103"/>
      <c r="I72" s="103"/>
      <c r="J72" s="80"/>
      <c r="K72" s="341"/>
      <c r="L72" s="342"/>
      <c r="M72" s="343"/>
    </row>
    <row r="73" spans="1:13" outlineLevel="1" x14ac:dyDescent="0.2">
      <c r="A73" s="5"/>
      <c r="B73" s="110"/>
      <c r="C73" s="111"/>
      <c r="D73" s="88"/>
      <c r="E73" s="130"/>
      <c r="F73" s="80"/>
      <c r="G73" s="80"/>
      <c r="H73" s="103"/>
      <c r="I73" s="103"/>
      <c r="J73" s="80"/>
      <c r="K73"/>
      <c r="L73"/>
    </row>
    <row r="74" spans="1:13" ht="29.25" customHeight="1" outlineLevel="1" x14ac:dyDescent="0.2">
      <c r="A74" s="5"/>
      <c r="B74" s="346" t="s">
        <v>70</v>
      </c>
      <c r="C74" s="346"/>
      <c r="D74" s="347"/>
      <c r="E74" s="129"/>
      <c r="F74" s="80"/>
      <c r="G74" s="320" t="s">
        <v>87</v>
      </c>
      <c r="H74" s="320"/>
      <c r="I74" s="320"/>
      <c r="J74" s="320"/>
      <c r="K74" s="128"/>
      <c r="L74"/>
    </row>
    <row r="75" spans="1:13" outlineLevel="1" x14ac:dyDescent="0.2">
      <c r="A75" s="5"/>
      <c r="B75" s="110"/>
      <c r="C75" s="111"/>
      <c r="D75" s="88"/>
      <c r="E75" s="130"/>
      <c r="F75" s="80"/>
      <c r="G75" s="80"/>
      <c r="H75" s="103"/>
      <c r="I75" s="103"/>
      <c r="J75" s="80"/>
      <c r="K75"/>
      <c r="L75"/>
    </row>
    <row r="76" spans="1:13" ht="12.75" customHeight="1" outlineLevel="1" x14ac:dyDescent="0.2">
      <c r="A76" s="5"/>
      <c r="B76" s="320" t="s">
        <v>71</v>
      </c>
      <c r="C76" s="320"/>
      <c r="D76" s="385"/>
      <c r="E76" s="129"/>
      <c r="F76" s="80"/>
      <c r="G76" s="320"/>
      <c r="H76" s="320"/>
      <c r="I76" s="320"/>
      <c r="J76" s="320"/>
      <c r="L76"/>
    </row>
    <row r="77" spans="1:13" ht="12.75" customHeight="1" outlineLevel="1" x14ac:dyDescent="0.2">
      <c r="A77" s="5"/>
      <c r="B77" s="164"/>
      <c r="C77" s="164"/>
      <c r="D77" s="164"/>
      <c r="E77" s="109"/>
      <c r="F77" s="80"/>
      <c r="G77" s="164"/>
      <c r="H77" s="164"/>
      <c r="I77" s="164"/>
      <c r="J77" s="164"/>
      <c r="K77" s="26"/>
      <c r="L77"/>
    </row>
    <row r="78" spans="1:13" ht="25.5" outlineLevel="1" x14ac:dyDescent="0.2">
      <c r="A78" s="166" t="s">
        <v>2</v>
      </c>
      <c r="B78" s="348" t="s">
        <v>1</v>
      </c>
      <c r="C78" s="348"/>
      <c r="D78" s="348"/>
      <c r="E78" s="348"/>
      <c r="F78" s="90" t="s">
        <v>13</v>
      </c>
      <c r="G78" s="70" t="s">
        <v>14</v>
      </c>
      <c r="H78" s="71" t="s">
        <v>40</v>
      </c>
      <c r="I78" s="71" t="s">
        <v>7</v>
      </c>
      <c r="J78" s="72" t="s">
        <v>0</v>
      </c>
      <c r="K78" s="73" t="s">
        <v>9</v>
      </c>
      <c r="L78" s="68" t="s">
        <v>57</v>
      </c>
      <c r="M78" s="74" t="s">
        <v>58</v>
      </c>
    </row>
    <row r="79" spans="1:13" ht="18.75" thickBot="1" x14ac:dyDescent="0.25">
      <c r="A79" s="75">
        <v>8</v>
      </c>
      <c r="B79" s="356" t="s">
        <v>139</v>
      </c>
      <c r="C79" s="356"/>
      <c r="D79" s="356"/>
      <c r="E79" s="356"/>
      <c r="F79" s="50" t="e">
        <f>IF(#REF!="","",#REF!)</f>
        <v>#REF!</v>
      </c>
      <c r="G79" s="50" t="e">
        <f>IF(#REF!="","",#REF!)</f>
        <v>#REF!</v>
      </c>
      <c r="H79" s="76"/>
      <c r="I79" s="107" t="s">
        <v>4</v>
      </c>
      <c r="J79" s="108">
        <f>IF($K$13="Não Atende",0,IF(I79="","",IF(H79="",VLOOKUP(I79,Parâmetros!$B$3:$C$6,2,0),VLOOKUP(I79,Parâmetros!$B$3:$C$6,2,0)*VLOOKUP(H79,Parâmetros!$E$3:$G$5,2,0))))</f>
        <v>2</v>
      </c>
      <c r="K79" s="52">
        <f>IF(AND(OR(E81="Sim",E100="Sim"),OR($K$13="",$K$13="Atende")),IF(#REF!="",0,#REF!*VLOOKUP(#REF!,Parâmetros!$U$3:$V$12,2,0)),0)</f>
        <v>0</v>
      </c>
      <c r="L79" s="123"/>
      <c r="M79" s="124"/>
    </row>
    <row r="80" spans="1:13" outlineLevel="1" x14ac:dyDescent="0.2">
      <c r="A80" s="81"/>
      <c r="E80" s="5"/>
      <c r="G80"/>
      <c r="J80" s="5"/>
    </row>
    <row r="81" spans="1:11" ht="26.25" customHeight="1" outlineLevel="1" x14ac:dyDescent="0.2">
      <c r="A81" s="320" t="s">
        <v>83</v>
      </c>
      <c r="B81" s="320"/>
      <c r="C81" s="320"/>
      <c r="D81" s="320"/>
      <c r="E81" s="128"/>
      <c r="G81" s="320" t="s">
        <v>222</v>
      </c>
      <c r="H81" s="320"/>
      <c r="I81" s="320"/>
      <c r="J81" s="320"/>
      <c r="K81" s="280"/>
    </row>
    <row r="82" spans="1:11" ht="12.75" customHeight="1" outlineLevel="1" x14ac:dyDescent="0.2">
      <c r="A82" s="81"/>
      <c r="E82" s="5"/>
      <c r="G82"/>
      <c r="J82" s="5"/>
    </row>
    <row r="83" spans="1:11" ht="12.75" customHeight="1" outlineLevel="1" x14ac:dyDescent="0.2">
      <c r="A83" s="99"/>
      <c r="B83" s="112" t="s">
        <v>84</v>
      </c>
      <c r="C83" s="99"/>
      <c r="D83" s="99"/>
      <c r="E83" s="99"/>
      <c r="G83"/>
      <c r="J83" s="5"/>
    </row>
    <row r="84" spans="1:11" ht="12.75" customHeight="1" outlineLevel="1" x14ac:dyDescent="0.2">
      <c r="A84" s="87"/>
      <c r="B84" s="87"/>
      <c r="C84" s="87"/>
      <c r="D84" s="87"/>
      <c r="E84" s="87"/>
      <c r="G84"/>
      <c r="J84" s="5"/>
    </row>
    <row r="85" spans="1:11" ht="12.75" customHeight="1" outlineLevel="1" x14ac:dyDescent="0.2">
      <c r="A85" s="5"/>
      <c r="B85" s="81"/>
      <c r="C85" s="81"/>
      <c r="D85" s="97"/>
      <c r="E85" s="97"/>
      <c r="F85" s="86" t="s">
        <v>138</v>
      </c>
      <c r="G85" s="97"/>
      <c r="H85" s="97"/>
      <c r="I85" s="97"/>
      <c r="J85" s="5"/>
    </row>
    <row r="86" spans="1:11" ht="25.5" outlineLevel="1" x14ac:dyDescent="0.2">
      <c r="A86" s="5"/>
      <c r="B86" s="387" t="s">
        <v>72</v>
      </c>
      <c r="C86" s="387"/>
      <c r="D86" s="125" t="s">
        <v>100</v>
      </c>
      <c r="E86" s="83" t="s">
        <v>219</v>
      </c>
      <c r="F86" s="83" t="s">
        <v>220</v>
      </c>
      <c r="G86" s="83" t="s">
        <v>221</v>
      </c>
      <c r="H86" s="83" t="s">
        <v>101</v>
      </c>
      <c r="I86" s="227" t="s">
        <v>6</v>
      </c>
    </row>
    <row r="87" spans="1:11" ht="12.75" customHeight="1" outlineLevel="1" x14ac:dyDescent="0.2">
      <c r="A87" s="5"/>
      <c r="B87" s="357" t="s">
        <v>73</v>
      </c>
      <c r="C87" s="357"/>
      <c r="D87" s="126"/>
      <c r="E87" s="113"/>
      <c r="F87" s="113"/>
      <c r="G87" s="82"/>
      <c r="H87" s="82"/>
      <c r="I87" s="120" t="str">
        <f t="shared" ref="I87:I96" si="6">IF(SUM(D87:H87)=0,"",SUM(D87:H87))</f>
        <v/>
      </c>
    </row>
    <row r="88" spans="1:11" ht="12.75" customHeight="1" outlineLevel="1" x14ac:dyDescent="0.2">
      <c r="A88" s="5"/>
      <c r="B88" s="357" t="s">
        <v>74</v>
      </c>
      <c r="C88" s="357"/>
      <c r="D88" s="126"/>
      <c r="E88" s="113"/>
      <c r="F88" s="113"/>
      <c r="G88" s="82"/>
      <c r="H88" s="82"/>
      <c r="I88" s="120" t="str">
        <f t="shared" si="6"/>
        <v/>
      </c>
    </row>
    <row r="89" spans="1:11" ht="12.75" customHeight="1" outlineLevel="1" x14ac:dyDescent="0.2">
      <c r="A89" s="5"/>
      <c r="B89" s="357" t="s">
        <v>75</v>
      </c>
      <c r="C89" s="357"/>
      <c r="D89" s="126"/>
      <c r="E89" s="113"/>
      <c r="F89" s="113"/>
      <c r="G89" s="82"/>
      <c r="H89" s="82"/>
      <c r="I89" s="120" t="str">
        <f t="shared" si="6"/>
        <v/>
      </c>
    </row>
    <row r="90" spans="1:11" outlineLevel="1" x14ac:dyDescent="0.2">
      <c r="A90" s="5"/>
      <c r="B90" s="357" t="s">
        <v>76</v>
      </c>
      <c r="C90" s="357"/>
      <c r="D90" s="126"/>
      <c r="E90" s="113"/>
      <c r="F90" s="113"/>
      <c r="G90" s="82"/>
      <c r="H90" s="82"/>
      <c r="I90" s="120" t="str">
        <f t="shared" si="6"/>
        <v/>
      </c>
    </row>
    <row r="91" spans="1:11" outlineLevel="1" x14ac:dyDescent="0.2">
      <c r="A91" s="5"/>
      <c r="B91" s="357" t="s">
        <v>77</v>
      </c>
      <c r="C91" s="357"/>
      <c r="D91" s="126"/>
      <c r="E91" s="113"/>
      <c r="F91" s="113"/>
      <c r="G91" s="82"/>
      <c r="H91" s="82"/>
      <c r="I91" s="120" t="str">
        <f t="shared" si="6"/>
        <v/>
      </c>
    </row>
    <row r="92" spans="1:11" outlineLevel="1" x14ac:dyDescent="0.2">
      <c r="A92" s="5"/>
      <c r="B92" s="357" t="s">
        <v>78</v>
      </c>
      <c r="C92" s="357"/>
      <c r="D92" s="126"/>
      <c r="E92" s="113"/>
      <c r="F92" s="113"/>
      <c r="G92" s="82"/>
      <c r="H92" s="82"/>
      <c r="I92" s="120" t="str">
        <f t="shared" si="6"/>
        <v/>
      </c>
    </row>
    <row r="93" spans="1:11" outlineLevel="1" x14ac:dyDescent="0.2">
      <c r="A93" s="5"/>
      <c r="B93" s="357" t="s">
        <v>79</v>
      </c>
      <c r="C93" s="357"/>
      <c r="D93" s="126"/>
      <c r="E93" s="113"/>
      <c r="F93" s="113"/>
      <c r="G93" s="82"/>
      <c r="H93" s="82"/>
      <c r="I93" s="120" t="str">
        <f t="shared" si="6"/>
        <v/>
      </c>
    </row>
    <row r="94" spans="1:11" outlineLevel="1" x14ac:dyDescent="0.2">
      <c r="A94" s="5"/>
      <c r="B94" s="357" t="s">
        <v>80</v>
      </c>
      <c r="C94" s="357"/>
      <c r="D94" s="126"/>
      <c r="E94" s="113"/>
      <c r="F94" s="113"/>
      <c r="G94" s="82"/>
      <c r="H94" s="82"/>
      <c r="I94" s="120" t="str">
        <f t="shared" si="6"/>
        <v/>
      </c>
    </row>
    <row r="95" spans="1:11" ht="12.75" customHeight="1" outlineLevel="1" x14ac:dyDescent="0.2">
      <c r="A95" s="5"/>
      <c r="B95" s="357" t="s">
        <v>81</v>
      </c>
      <c r="C95" s="357"/>
      <c r="D95" s="126"/>
      <c r="E95" s="113"/>
      <c r="F95" s="113"/>
      <c r="G95" s="82"/>
      <c r="H95" s="82"/>
      <c r="I95" s="120" t="str">
        <f t="shared" si="6"/>
        <v/>
      </c>
    </row>
    <row r="96" spans="1:11" outlineLevel="1" x14ac:dyDescent="0.2">
      <c r="A96" s="5"/>
      <c r="B96" s="357" t="s">
        <v>82</v>
      </c>
      <c r="C96" s="357"/>
      <c r="D96" s="126"/>
      <c r="E96" s="113"/>
      <c r="F96" s="113"/>
      <c r="G96" s="82"/>
      <c r="H96" s="82"/>
      <c r="I96" s="120" t="str">
        <f t="shared" si="6"/>
        <v/>
      </c>
    </row>
    <row r="97" spans="1:12" outlineLevel="1" x14ac:dyDescent="0.2">
      <c r="A97" s="5"/>
      <c r="B97" s="386" t="s">
        <v>6</v>
      </c>
      <c r="C97" s="386"/>
      <c r="D97" s="127" t="str">
        <f>IF(SUM(D87:D96)=0,"",SUM(D87:D96))</f>
        <v/>
      </c>
      <c r="E97" s="120" t="str">
        <f t="shared" ref="E97:I97" si="7">IF(SUM(E87:E96)=0,"",SUM(E87:E96))</f>
        <v/>
      </c>
      <c r="F97" s="120" t="str">
        <f t="shared" si="7"/>
        <v/>
      </c>
      <c r="G97" s="120" t="str">
        <f t="shared" si="7"/>
        <v/>
      </c>
      <c r="H97" s="120" t="str">
        <f t="shared" si="7"/>
        <v/>
      </c>
      <c r="I97" s="120" t="str">
        <f t="shared" si="7"/>
        <v/>
      </c>
      <c r="J97" s="5"/>
    </row>
    <row r="98" spans="1:12" outlineLevel="1" x14ac:dyDescent="0.2">
      <c r="A98" s="5"/>
      <c r="C98" s="81"/>
      <c r="F98"/>
      <c r="H98" s="5"/>
      <c r="K98"/>
    </row>
    <row r="99" spans="1:12" outlineLevel="1" x14ac:dyDescent="0.2">
      <c r="H99" s="5"/>
      <c r="I99" s="5"/>
      <c r="K99"/>
      <c r="L99"/>
    </row>
    <row r="100" spans="1:12" ht="28.5" customHeight="1" outlineLevel="1" x14ac:dyDescent="0.2">
      <c r="A100" s="346" t="s">
        <v>85</v>
      </c>
      <c r="B100" s="346"/>
      <c r="C100" s="346"/>
      <c r="D100" s="347"/>
      <c r="E100" s="128"/>
    </row>
    <row r="101" spans="1:12" ht="12.75" customHeight="1" outlineLevel="1" x14ac:dyDescent="0.2">
      <c r="B101" s="81"/>
    </row>
    <row r="102" spans="1:12" ht="12.75" customHeight="1" outlineLevel="1" x14ac:dyDescent="0.2">
      <c r="A102" s="5"/>
      <c r="B102" s="112" t="s">
        <v>86</v>
      </c>
      <c r="C102" s="98"/>
      <c r="D102" s="98"/>
      <c r="E102" s="98"/>
      <c r="F102" s="98"/>
      <c r="H102" s="5"/>
      <c r="K102"/>
    </row>
    <row r="103" spans="1:12" ht="12.75" customHeight="1" outlineLevel="1" x14ac:dyDescent="0.2">
      <c r="B103" s="81"/>
    </row>
    <row r="104" spans="1:12" ht="12.75" customHeight="1" outlineLevel="1" x14ac:dyDescent="0.2">
      <c r="A104" s="5"/>
      <c r="C104" s="81"/>
      <c r="D104" s="97"/>
      <c r="E104" s="97"/>
      <c r="F104" s="86" t="s">
        <v>138</v>
      </c>
      <c r="G104" s="97"/>
      <c r="H104" s="97"/>
      <c r="I104" s="97"/>
      <c r="J104" s="5"/>
    </row>
    <row r="105" spans="1:12" ht="25.5" outlineLevel="1" x14ac:dyDescent="0.2">
      <c r="A105" s="5"/>
      <c r="B105" s="387" t="s">
        <v>72</v>
      </c>
      <c r="C105" s="387"/>
      <c r="D105" s="83" t="s">
        <v>100</v>
      </c>
      <c r="E105" s="83" t="s">
        <v>219</v>
      </c>
      <c r="F105" s="83" t="s">
        <v>220</v>
      </c>
      <c r="G105" s="83" t="s">
        <v>221</v>
      </c>
      <c r="H105" s="83" t="s">
        <v>101</v>
      </c>
      <c r="I105" s="227" t="s">
        <v>6</v>
      </c>
    </row>
    <row r="106" spans="1:12" ht="12.75" customHeight="1" outlineLevel="1" x14ac:dyDescent="0.2">
      <c r="A106" s="5"/>
      <c r="B106" s="357" t="s">
        <v>73</v>
      </c>
      <c r="C106" s="357"/>
      <c r="D106" s="113"/>
      <c r="E106" s="113"/>
      <c r="F106" s="113"/>
      <c r="G106" s="82"/>
      <c r="H106" s="82"/>
      <c r="I106" s="120" t="str">
        <f t="shared" ref="I106:I115" si="8">IF(SUM(D106:H106)=0,"",SUM(D106:H106))</f>
        <v/>
      </c>
    </row>
    <row r="107" spans="1:12" ht="12.75" customHeight="1" outlineLevel="1" x14ac:dyDescent="0.2">
      <c r="A107" s="5"/>
      <c r="B107" s="357" t="s">
        <v>74</v>
      </c>
      <c r="C107" s="357"/>
      <c r="D107" s="113"/>
      <c r="E107" s="113"/>
      <c r="F107" s="113"/>
      <c r="G107" s="82"/>
      <c r="H107" s="82"/>
      <c r="I107" s="120" t="str">
        <f t="shared" si="8"/>
        <v/>
      </c>
    </row>
    <row r="108" spans="1:12" ht="12.75" customHeight="1" outlineLevel="1" x14ac:dyDescent="0.2">
      <c r="A108" s="5"/>
      <c r="B108" s="357" t="s">
        <v>75</v>
      </c>
      <c r="C108" s="357"/>
      <c r="D108" s="113"/>
      <c r="E108" s="113"/>
      <c r="F108" s="113"/>
      <c r="G108" s="82"/>
      <c r="H108" s="82"/>
      <c r="I108" s="120" t="str">
        <f t="shared" si="8"/>
        <v/>
      </c>
    </row>
    <row r="109" spans="1:12" outlineLevel="1" x14ac:dyDescent="0.2">
      <c r="A109" s="5"/>
      <c r="B109" s="357" t="s">
        <v>76</v>
      </c>
      <c r="C109" s="357"/>
      <c r="D109" s="113"/>
      <c r="E109" s="113"/>
      <c r="F109" s="113"/>
      <c r="G109" s="82"/>
      <c r="H109" s="82"/>
      <c r="I109" s="120" t="str">
        <f t="shared" si="8"/>
        <v/>
      </c>
    </row>
    <row r="110" spans="1:12" outlineLevel="1" x14ac:dyDescent="0.2">
      <c r="A110" s="5"/>
      <c r="B110" s="357" t="s">
        <v>77</v>
      </c>
      <c r="C110" s="357"/>
      <c r="D110" s="113"/>
      <c r="E110" s="113"/>
      <c r="F110" s="113"/>
      <c r="G110" s="82"/>
      <c r="H110" s="82"/>
      <c r="I110" s="120" t="str">
        <f t="shared" si="8"/>
        <v/>
      </c>
    </row>
    <row r="111" spans="1:12" outlineLevel="1" x14ac:dyDescent="0.2">
      <c r="A111" s="5"/>
      <c r="B111" s="357" t="s">
        <v>78</v>
      </c>
      <c r="C111" s="357"/>
      <c r="D111" s="113"/>
      <c r="E111" s="113"/>
      <c r="F111" s="113"/>
      <c r="G111" s="82"/>
      <c r="H111" s="82"/>
      <c r="I111" s="120" t="str">
        <f t="shared" si="8"/>
        <v/>
      </c>
    </row>
    <row r="112" spans="1:12" outlineLevel="1" x14ac:dyDescent="0.2">
      <c r="A112" s="5"/>
      <c r="B112" s="357" t="s">
        <v>79</v>
      </c>
      <c r="C112" s="357"/>
      <c r="D112" s="113"/>
      <c r="E112" s="113"/>
      <c r="F112" s="113"/>
      <c r="G112" s="82"/>
      <c r="H112" s="82"/>
      <c r="I112" s="120" t="str">
        <f t="shared" si="8"/>
        <v/>
      </c>
    </row>
    <row r="113" spans="1:13" outlineLevel="1" x14ac:dyDescent="0.2">
      <c r="A113" s="5"/>
      <c r="B113" s="357" t="s">
        <v>80</v>
      </c>
      <c r="C113" s="357"/>
      <c r="D113" s="113"/>
      <c r="E113" s="113"/>
      <c r="F113" s="113"/>
      <c r="G113" s="82"/>
      <c r="H113" s="82"/>
      <c r="I113" s="120" t="str">
        <f t="shared" si="8"/>
        <v/>
      </c>
    </row>
    <row r="114" spans="1:13" outlineLevel="1" x14ac:dyDescent="0.2">
      <c r="A114" s="5"/>
      <c r="B114" s="357" t="s">
        <v>81</v>
      </c>
      <c r="C114" s="357"/>
      <c r="D114" s="113"/>
      <c r="E114" s="113"/>
      <c r="F114" s="113"/>
      <c r="G114" s="82"/>
      <c r="H114" s="82"/>
      <c r="I114" s="120" t="str">
        <f t="shared" si="8"/>
        <v/>
      </c>
    </row>
    <row r="115" spans="1:13" ht="12.75" customHeight="1" outlineLevel="1" x14ac:dyDescent="0.2">
      <c r="A115" s="5"/>
      <c r="B115" s="357" t="s">
        <v>82</v>
      </c>
      <c r="C115" s="357"/>
      <c r="D115" s="113"/>
      <c r="E115" s="113"/>
      <c r="F115" s="113"/>
      <c r="G115" s="82"/>
      <c r="H115" s="82"/>
      <c r="I115" s="120" t="str">
        <f t="shared" si="8"/>
        <v/>
      </c>
    </row>
    <row r="116" spans="1:13" outlineLevel="1" x14ac:dyDescent="0.2">
      <c r="A116" s="5"/>
      <c r="B116" s="386" t="s">
        <v>6</v>
      </c>
      <c r="C116" s="386"/>
      <c r="D116" s="120" t="str">
        <f>IF(SUM(D106:D115)=0,"",SUM(D106:D115))</f>
        <v/>
      </c>
      <c r="E116" s="120" t="str">
        <f t="shared" ref="E116:I116" si="9">IF(SUM(E106:E115)=0,"",SUM(E106:E115))</f>
        <v/>
      </c>
      <c r="F116" s="120" t="str">
        <f t="shared" si="9"/>
        <v/>
      </c>
      <c r="G116" s="120" t="str">
        <f t="shared" si="9"/>
        <v/>
      </c>
      <c r="H116" s="120" t="str">
        <f t="shared" si="9"/>
        <v/>
      </c>
      <c r="I116" s="120" t="str">
        <f t="shared" si="9"/>
        <v/>
      </c>
      <c r="J116" s="5"/>
    </row>
    <row r="117" spans="1:13" outlineLevel="1" x14ac:dyDescent="0.2">
      <c r="A117" s="81"/>
      <c r="E117" s="5"/>
      <c r="G117"/>
      <c r="J117" s="5"/>
    </row>
    <row r="118" spans="1:13" outlineLevel="1" x14ac:dyDescent="0.2">
      <c r="B118" s="81"/>
    </row>
    <row r="119" spans="1:13" ht="25.5" outlineLevel="1" x14ac:dyDescent="0.2">
      <c r="A119" s="166" t="s">
        <v>2</v>
      </c>
      <c r="B119" s="348" t="s">
        <v>1</v>
      </c>
      <c r="C119" s="348"/>
      <c r="D119" s="348"/>
      <c r="E119" s="348"/>
      <c r="F119" s="90" t="s">
        <v>13</v>
      </c>
      <c r="G119" s="70" t="s">
        <v>14</v>
      </c>
      <c r="H119" s="71" t="s">
        <v>40</v>
      </c>
      <c r="I119" s="71" t="s">
        <v>7</v>
      </c>
      <c r="J119" s="72" t="s">
        <v>0</v>
      </c>
      <c r="K119" s="73" t="s">
        <v>9</v>
      </c>
      <c r="L119" s="68" t="s">
        <v>57</v>
      </c>
      <c r="M119" s="74" t="s">
        <v>58</v>
      </c>
    </row>
    <row r="120" spans="1:13" ht="18.75" thickBot="1" x14ac:dyDescent="0.25">
      <c r="A120" s="75">
        <v>9</v>
      </c>
      <c r="B120" s="356" t="s">
        <v>142</v>
      </c>
      <c r="C120" s="356"/>
      <c r="D120" s="356"/>
      <c r="E120" s="356"/>
      <c r="F120" s="50" t="e">
        <f>IF(#REF!="","",#REF!)</f>
        <v>#REF!</v>
      </c>
      <c r="G120" s="50" t="e">
        <f>IF(#REF!="","",#REF!)</f>
        <v>#REF!</v>
      </c>
      <c r="H120" s="76"/>
      <c r="I120" s="107" t="s">
        <v>4</v>
      </c>
      <c r="J120" s="108">
        <f>IF($K$13="Não Atende",0,IF(I120="","",IF(H120="",VLOOKUP(I120,Parâmetros!$B$3:$C$6,2,0),VLOOKUP(I120,Parâmetros!$B$3:$C$6,2,0)*VLOOKUP(H120,Parâmetros!$E$3:$G$5,2,0))))</f>
        <v>2</v>
      </c>
      <c r="K120" s="52">
        <f>IF(AND(F122="Sim",OR($K$13="",$K$13="Atende")),IF(#REF!="",0,#REF!*VLOOKUP(#REF!,Parâmetros!$U$3:$V$12,2,0)),0)</f>
        <v>0</v>
      </c>
      <c r="L120" s="123"/>
      <c r="M120" s="124"/>
    </row>
    <row r="121" spans="1:13" outlineLevel="1" x14ac:dyDescent="0.2">
      <c r="C121" s="4"/>
    </row>
    <row r="122" spans="1:13" outlineLevel="1" x14ac:dyDescent="0.2">
      <c r="B122" s="320" t="s">
        <v>147</v>
      </c>
      <c r="C122" s="320"/>
      <c r="D122" s="320"/>
      <c r="E122" s="320"/>
      <c r="F122" s="128"/>
    </row>
    <row r="123" spans="1:13" outlineLevel="1" x14ac:dyDescent="0.2">
      <c r="C123" s="4"/>
    </row>
    <row r="124" spans="1:13" outlineLevel="1" x14ac:dyDescent="0.2">
      <c r="A124" s="395" t="s">
        <v>88</v>
      </c>
      <c r="B124" s="395"/>
      <c r="C124" s="395"/>
      <c r="D124" s="395"/>
      <c r="E124" s="395"/>
      <c r="F124" s="397"/>
      <c r="G124" s="398"/>
      <c r="H124" s="398"/>
      <c r="I124" s="398"/>
      <c r="J124" s="399"/>
    </row>
    <row r="125" spans="1:13" ht="12.75" customHeight="1" outlineLevel="1" x14ac:dyDescent="0.2">
      <c r="F125" s="400"/>
      <c r="G125" s="401"/>
      <c r="H125" s="401"/>
      <c r="I125" s="401"/>
      <c r="J125" s="402"/>
    </row>
    <row r="126" spans="1:13" outlineLevel="1" x14ac:dyDescent="0.2">
      <c r="F126" s="403"/>
      <c r="G126" s="404"/>
      <c r="H126" s="404"/>
      <c r="I126" s="404"/>
      <c r="J126" s="405"/>
    </row>
    <row r="127" spans="1:13" outlineLevel="1" x14ac:dyDescent="0.2"/>
    <row r="128" spans="1:13" outlineLevel="1" x14ac:dyDescent="0.2"/>
    <row r="129" spans="1:13" ht="25.5" outlineLevel="1" x14ac:dyDescent="0.2">
      <c r="A129" s="166" t="s">
        <v>2</v>
      </c>
      <c r="B129" s="348" t="s">
        <v>1</v>
      </c>
      <c r="C129" s="348"/>
      <c r="D129" s="348"/>
      <c r="E129" s="348"/>
      <c r="F129" s="90" t="s">
        <v>13</v>
      </c>
      <c r="G129" s="70" t="s">
        <v>14</v>
      </c>
      <c r="H129" s="71" t="s">
        <v>40</v>
      </c>
      <c r="I129" s="71" t="s">
        <v>7</v>
      </c>
      <c r="J129" s="72" t="s">
        <v>0</v>
      </c>
      <c r="K129" s="73" t="s">
        <v>9</v>
      </c>
      <c r="L129" s="68" t="s">
        <v>57</v>
      </c>
      <c r="M129" s="74" t="s">
        <v>58</v>
      </c>
    </row>
    <row r="130" spans="1:13" ht="18.75" thickBot="1" x14ac:dyDescent="0.25">
      <c r="A130" s="75">
        <v>10</v>
      </c>
      <c r="B130" s="356" t="s">
        <v>223</v>
      </c>
      <c r="C130" s="356"/>
      <c r="D130" s="356"/>
      <c r="E130" s="356"/>
      <c r="F130" s="50" t="e">
        <f>IF(#REF!="","",#REF!)</f>
        <v>#REF!</v>
      </c>
      <c r="G130" s="50" t="e">
        <f>IF(#REF!="","",#REF!)</f>
        <v>#REF!</v>
      </c>
      <c r="H130" s="76"/>
      <c r="I130" s="107" t="s">
        <v>4</v>
      </c>
      <c r="J130" s="108">
        <f>IF($K$13="Não Atende",0,IF(I130="","",IF(H130="",VLOOKUP(I130,Parâmetros!$B$3:$C$6,2,0),VLOOKUP(I130,Parâmetros!$B$3:$C$6,2,0)*VLOOKUP(H130,Parâmetros!$E$3:$G$5,2,0))))</f>
        <v>2</v>
      </c>
      <c r="K130" s="52">
        <f>IF(AND(D132="Sim",OR($K$13="",$K$13="Atende")),IF(#REF!="",0,#REF!*VLOOKUP(#REF!,Parâmetros!$U$3:$V$12,2,0)),0)</f>
        <v>0</v>
      </c>
      <c r="L130" s="123"/>
      <c r="M130" s="124"/>
    </row>
    <row r="131" spans="1:13" ht="12.75" customHeight="1" outlineLevel="1" x14ac:dyDescent="0.2">
      <c r="E131" s="5"/>
      <c r="G131"/>
      <c r="J131" s="5"/>
    </row>
    <row r="132" spans="1:13" outlineLevel="1" x14ac:dyDescent="0.2">
      <c r="A132" s="349" t="s">
        <v>148</v>
      </c>
      <c r="B132" s="349"/>
      <c r="C132" s="350"/>
      <c r="D132" s="131"/>
      <c r="E132" s="5"/>
    </row>
    <row r="133" spans="1:13" outlineLevel="1" x14ac:dyDescent="0.2">
      <c r="E133" s="5"/>
    </row>
    <row r="134" spans="1:13" outlineLevel="1" x14ac:dyDescent="0.2">
      <c r="A134" s="394" t="s">
        <v>89</v>
      </c>
      <c r="B134" s="394"/>
      <c r="C134" s="396"/>
      <c r="D134" s="144"/>
      <c r="E134" s="80"/>
      <c r="F134" s="103"/>
      <c r="G134" s="103"/>
      <c r="H134" s="143"/>
      <c r="I134" s="143"/>
      <c r="J134" s="209" t="s">
        <v>90</v>
      </c>
      <c r="K134" s="391"/>
      <c r="L134" s="392"/>
      <c r="M134" s="393"/>
    </row>
    <row r="135" spans="1:13" outlineLevel="1" x14ac:dyDescent="0.2">
      <c r="A135" s="80"/>
      <c r="B135" s="80"/>
      <c r="C135" s="80"/>
      <c r="D135" s="80"/>
      <c r="E135" s="80"/>
      <c r="F135" s="103"/>
      <c r="G135" s="103"/>
      <c r="H135" s="80"/>
      <c r="I135" s="80"/>
      <c r="J135" s="80"/>
    </row>
    <row r="136" spans="1:13" outlineLevel="1" x14ac:dyDescent="0.2">
      <c r="A136" s="80"/>
      <c r="B136" s="394" t="s">
        <v>91</v>
      </c>
      <c r="C136" s="394"/>
      <c r="D136" s="144"/>
      <c r="E136" s="80"/>
      <c r="F136" s="103"/>
      <c r="G136" s="103"/>
      <c r="H136" s="143"/>
      <c r="I136" s="143"/>
      <c r="J136" s="209" t="s">
        <v>92</v>
      </c>
      <c r="K136" s="388"/>
      <c r="L136" s="389"/>
      <c r="M136" s="390"/>
    </row>
    <row r="137" spans="1:13" ht="12.75" customHeight="1" outlineLevel="1" x14ac:dyDescent="0.2">
      <c r="A137" s="80"/>
      <c r="B137" s="80"/>
      <c r="C137" s="80"/>
      <c r="D137" s="80"/>
      <c r="E137" s="80"/>
      <c r="F137" s="103"/>
      <c r="G137" s="103"/>
      <c r="H137" s="80"/>
      <c r="I137" s="80"/>
      <c r="J137" s="80"/>
    </row>
    <row r="138" spans="1:13" outlineLevel="1" x14ac:dyDescent="0.2">
      <c r="A138" s="80"/>
      <c r="B138" s="394" t="s">
        <v>93</v>
      </c>
      <c r="C138" s="394"/>
      <c r="D138" s="335"/>
      <c r="E138" s="421"/>
      <c r="F138" s="103"/>
      <c r="G138" s="103"/>
      <c r="H138" s="103"/>
      <c r="I138" s="143"/>
      <c r="J138" s="209" t="s">
        <v>115</v>
      </c>
      <c r="K138" s="131"/>
    </row>
    <row r="139" spans="1:13" outlineLevel="1" x14ac:dyDescent="0.2">
      <c r="A139" s="80"/>
      <c r="B139" s="211"/>
      <c r="C139" s="211"/>
      <c r="D139" s="422"/>
      <c r="E139" s="423"/>
      <c r="F139" s="103"/>
      <c r="G139" s="103"/>
      <c r="H139" s="211"/>
      <c r="I139" s="211"/>
      <c r="J139" s="211"/>
      <c r="K139" s="89"/>
    </row>
    <row r="140" spans="1:13" outlineLevel="1" x14ac:dyDescent="0.2">
      <c r="A140" s="80"/>
      <c r="B140" s="211"/>
      <c r="C140" s="211"/>
      <c r="D140" s="422"/>
      <c r="E140" s="423"/>
      <c r="F140" s="103"/>
      <c r="G140" s="103"/>
      <c r="H140" s="211"/>
      <c r="I140" s="211"/>
      <c r="J140" s="210" t="s">
        <v>110</v>
      </c>
      <c r="K140" s="131"/>
    </row>
    <row r="141" spans="1:13" outlineLevel="1" x14ac:dyDescent="0.2">
      <c r="A141" s="80"/>
      <c r="B141" s="211"/>
      <c r="C141" s="211"/>
      <c r="D141" s="422"/>
      <c r="E141" s="423"/>
      <c r="F141" s="103"/>
      <c r="G141" s="103"/>
      <c r="H141" s="211"/>
      <c r="I141" s="211"/>
      <c r="J141" s="211"/>
      <c r="K141" s="89"/>
    </row>
    <row r="142" spans="1:13" outlineLevel="1" x14ac:dyDescent="0.2">
      <c r="A142" s="80"/>
      <c r="B142" s="211"/>
      <c r="C142" s="211"/>
      <c r="D142" s="424"/>
      <c r="E142" s="425"/>
      <c r="F142" s="103"/>
      <c r="G142" s="103"/>
      <c r="H142" s="80"/>
      <c r="I142" s="142"/>
      <c r="J142" s="80"/>
    </row>
    <row r="143" spans="1:13" outlineLevel="1" x14ac:dyDescent="0.2">
      <c r="A143" s="80"/>
      <c r="B143" s="211"/>
      <c r="C143" s="211"/>
      <c r="D143" s="109"/>
      <c r="E143" s="80"/>
      <c r="F143" s="103"/>
      <c r="G143" s="103"/>
      <c r="H143" s="211"/>
      <c r="I143" s="211"/>
      <c r="J143" s="211"/>
      <c r="K143" s="89"/>
    </row>
    <row r="144" spans="1:13" outlineLevel="1" x14ac:dyDescent="0.2">
      <c r="A144" s="143"/>
      <c r="B144" s="143"/>
      <c r="C144" s="211" t="s">
        <v>152</v>
      </c>
      <c r="D144" s="397"/>
      <c r="E144" s="426"/>
      <c r="F144" s="427"/>
      <c r="G144" s="212"/>
      <c r="H144" s="143"/>
      <c r="I144" s="143"/>
      <c r="J144" s="209" t="s">
        <v>109</v>
      </c>
      <c r="K144" s="397"/>
      <c r="L144" s="398"/>
      <c r="M144" s="399"/>
    </row>
    <row r="145" spans="1:13" outlineLevel="1" x14ac:dyDescent="0.2">
      <c r="A145" s="80"/>
      <c r="B145" s="211"/>
      <c r="C145" s="211"/>
      <c r="D145" s="428"/>
      <c r="E145" s="429"/>
      <c r="F145" s="430"/>
      <c r="G145" s="212"/>
      <c r="H145" s="211"/>
      <c r="I145" s="211"/>
      <c r="J145" s="211"/>
      <c r="K145" s="400"/>
      <c r="L145" s="401"/>
      <c r="M145" s="402"/>
    </row>
    <row r="146" spans="1:13" ht="28.5" customHeight="1" outlineLevel="1" x14ac:dyDescent="0.2">
      <c r="A146" s="80"/>
      <c r="B146" s="211"/>
      <c r="C146" s="211"/>
      <c r="D146" s="428"/>
      <c r="E146" s="429"/>
      <c r="F146" s="430"/>
      <c r="G146" s="212"/>
      <c r="H146" s="211"/>
      <c r="I146" s="211"/>
      <c r="J146" s="211"/>
      <c r="K146" s="400"/>
      <c r="L146" s="401"/>
      <c r="M146" s="402"/>
    </row>
    <row r="147" spans="1:13" outlineLevel="1" x14ac:dyDescent="0.2">
      <c r="A147" s="80"/>
      <c r="B147" s="211"/>
      <c r="C147" s="211"/>
      <c r="D147" s="428"/>
      <c r="E147" s="429"/>
      <c r="F147" s="430"/>
      <c r="G147" s="212"/>
      <c r="H147" s="211"/>
      <c r="I147" s="211"/>
      <c r="J147" s="211"/>
      <c r="K147" s="400"/>
      <c r="L147" s="401"/>
      <c r="M147" s="402"/>
    </row>
    <row r="148" spans="1:13" ht="21.75" customHeight="1" outlineLevel="1" x14ac:dyDescent="0.2">
      <c r="A148" s="80"/>
      <c r="B148" s="211"/>
      <c r="C148" s="211"/>
      <c r="D148" s="428"/>
      <c r="E148" s="429"/>
      <c r="F148" s="430"/>
      <c r="G148" s="212"/>
      <c r="H148" s="211"/>
      <c r="I148" s="211"/>
      <c r="J148" s="211"/>
      <c r="K148" s="400"/>
      <c r="L148" s="401"/>
      <c r="M148" s="402"/>
    </row>
    <row r="149" spans="1:13" outlineLevel="1" x14ac:dyDescent="0.2">
      <c r="A149" s="80"/>
      <c r="B149" s="211"/>
      <c r="C149" s="211"/>
      <c r="D149" s="428"/>
      <c r="E149" s="429"/>
      <c r="F149" s="430"/>
      <c r="G149" s="212"/>
      <c r="H149" s="211"/>
      <c r="I149" s="211"/>
      <c r="J149" s="211"/>
      <c r="K149" s="400"/>
      <c r="L149" s="401"/>
      <c r="M149" s="402"/>
    </row>
    <row r="150" spans="1:13" outlineLevel="1" x14ac:dyDescent="0.2">
      <c r="A150" s="80"/>
      <c r="B150" s="211"/>
      <c r="C150" s="211"/>
      <c r="D150" s="428"/>
      <c r="E150" s="429"/>
      <c r="F150" s="430"/>
      <c r="G150" s="212"/>
      <c r="H150" s="211"/>
      <c r="I150" s="211"/>
      <c r="J150" s="211"/>
      <c r="K150" s="400"/>
      <c r="L150" s="401"/>
      <c r="M150" s="402"/>
    </row>
    <row r="151" spans="1:13" outlineLevel="1" x14ac:dyDescent="0.2">
      <c r="A151" s="80"/>
      <c r="B151" s="211"/>
      <c r="C151" s="211"/>
      <c r="D151" s="431"/>
      <c r="E151" s="432"/>
      <c r="F151" s="433"/>
      <c r="G151" s="212"/>
      <c r="H151" s="211"/>
      <c r="I151" s="211"/>
      <c r="J151" s="211"/>
      <c r="K151" s="403"/>
      <c r="L151" s="404"/>
      <c r="M151" s="405"/>
    </row>
    <row r="152" spans="1:13" outlineLevel="1" x14ac:dyDescent="0.2">
      <c r="A152" s="80"/>
      <c r="B152" s="211"/>
      <c r="C152" s="211"/>
      <c r="D152" s="109"/>
      <c r="E152" s="80"/>
      <c r="F152" s="211"/>
      <c r="G152" s="211"/>
      <c r="H152" s="211"/>
      <c r="I152" s="211"/>
      <c r="J152" s="211"/>
      <c r="K152" s="168"/>
      <c r="L152" s="168"/>
      <c r="M152" s="168"/>
    </row>
    <row r="153" spans="1:13" ht="12" customHeight="1" outlineLevel="1" x14ac:dyDescent="0.2">
      <c r="A153" s="406" t="s">
        <v>151</v>
      </c>
      <c r="B153" s="406"/>
      <c r="C153" s="407"/>
      <c r="D153" s="201"/>
      <c r="E153" s="80"/>
      <c r="F153" s="103"/>
      <c r="G153" s="103"/>
      <c r="H153" s="142"/>
      <c r="I153" s="142"/>
      <c r="J153" s="210" t="s">
        <v>112</v>
      </c>
      <c r="K153" s="128"/>
      <c r="L153" s="168"/>
      <c r="M153" s="168"/>
    </row>
    <row r="154" spans="1:13" outlineLevel="1" x14ac:dyDescent="0.2">
      <c r="A154" s="80"/>
      <c r="B154" s="211"/>
      <c r="C154" s="211"/>
      <c r="D154" s="202"/>
      <c r="E154" s="80"/>
      <c r="F154" s="211"/>
      <c r="G154" s="211"/>
      <c r="H154" s="211"/>
      <c r="I154" s="211"/>
      <c r="J154" s="211"/>
      <c r="K154" s="133"/>
    </row>
    <row r="155" spans="1:13" outlineLevel="1" x14ac:dyDescent="0.2">
      <c r="A155" s="406" t="s">
        <v>113</v>
      </c>
      <c r="B155" s="406"/>
      <c r="C155" s="407"/>
      <c r="D155" s="129"/>
      <c r="E155" s="80"/>
      <c r="F155" s="103"/>
      <c r="G155" s="103"/>
      <c r="H155" s="142"/>
      <c r="I155" s="142"/>
      <c r="J155" s="209" t="s">
        <v>114</v>
      </c>
      <c r="K155" s="128"/>
    </row>
    <row r="156" spans="1:13" outlineLevel="1" x14ac:dyDescent="0.2">
      <c r="A156" s="80"/>
      <c r="B156" s="211"/>
      <c r="C156" s="211"/>
      <c r="D156" s="202"/>
      <c r="E156" s="80"/>
      <c r="F156" s="211"/>
      <c r="G156" s="211"/>
      <c r="H156" s="211"/>
      <c r="I156" s="211"/>
      <c r="J156" s="211"/>
      <c r="K156" s="89"/>
    </row>
    <row r="157" spans="1:13" outlineLevel="1" x14ac:dyDescent="0.2">
      <c r="A157" s="142"/>
      <c r="B157" s="142"/>
      <c r="C157" s="276" t="s">
        <v>108</v>
      </c>
      <c r="D157" s="412"/>
      <c r="E157" s="413"/>
      <c r="F157" s="414"/>
      <c r="G157" s="277"/>
      <c r="H157" s="278"/>
      <c r="I157" s="278"/>
      <c r="J157" s="278"/>
      <c r="K157" s="278"/>
      <c r="L157" s="278"/>
      <c r="M157" s="279"/>
    </row>
    <row r="158" spans="1:13" outlineLevel="1" x14ac:dyDescent="0.2">
      <c r="A158" s="109"/>
      <c r="B158" s="277"/>
      <c r="C158" s="277"/>
      <c r="D158" s="415"/>
      <c r="E158" s="416"/>
      <c r="F158" s="417"/>
      <c r="G158" s="277"/>
      <c r="H158" s="278"/>
      <c r="I158" s="278"/>
      <c r="J158" s="278"/>
      <c r="K158" s="278"/>
      <c r="L158" s="278"/>
      <c r="M158" s="279"/>
    </row>
    <row r="159" spans="1:13" outlineLevel="1" x14ac:dyDescent="0.2">
      <c r="A159" s="109"/>
      <c r="B159" s="277"/>
      <c r="C159" s="277"/>
      <c r="D159" s="415"/>
      <c r="E159" s="416"/>
      <c r="F159" s="417"/>
      <c r="G159" s="277"/>
      <c r="H159" s="278"/>
      <c r="I159" s="278"/>
      <c r="J159" s="278"/>
      <c r="K159" s="278"/>
      <c r="L159" s="278"/>
      <c r="M159" s="279"/>
    </row>
    <row r="160" spans="1:13" ht="12" customHeight="1" outlineLevel="1" x14ac:dyDescent="0.2">
      <c r="A160" s="26"/>
      <c r="B160" s="277"/>
      <c r="C160" s="277"/>
      <c r="D160" s="418"/>
      <c r="E160" s="419"/>
      <c r="F160" s="420"/>
      <c r="G160" s="277"/>
      <c r="H160" s="278"/>
      <c r="I160" s="278"/>
      <c r="J160" s="278"/>
      <c r="K160" s="278"/>
      <c r="L160" s="278"/>
      <c r="M160" s="279"/>
    </row>
    <row r="161" spans="1:16" s="100" customFormat="1" ht="15" outlineLevel="1" x14ac:dyDescent="0.25">
      <c r="A161" s="26"/>
      <c r="B161" s="165"/>
      <c r="C161" s="165"/>
      <c r="D161" s="26"/>
      <c r="E161" s="165"/>
      <c r="F161" s="165"/>
      <c r="G161" s="165"/>
      <c r="H161" s="165"/>
      <c r="I161" s="165"/>
      <c r="J161" s="165"/>
      <c r="K161" s="168"/>
      <c r="L161" s="168"/>
      <c r="M161" s="168"/>
      <c r="N161" s="5"/>
      <c r="O161" s="5"/>
      <c r="P161" s="5"/>
    </row>
    <row r="162" spans="1:16" s="100" customFormat="1" ht="15" outlineLevel="1" x14ac:dyDescent="0.25">
      <c r="A162" s="26"/>
      <c r="B162" s="225"/>
      <c r="C162" s="225"/>
      <c r="D162" s="26"/>
      <c r="E162" s="225"/>
      <c r="F162" s="225"/>
      <c r="G162" s="225"/>
      <c r="H162" s="225"/>
      <c r="I162" s="225"/>
      <c r="J162" s="225"/>
      <c r="K162" s="230"/>
      <c r="L162" s="230"/>
      <c r="M162" s="230"/>
      <c r="N162" s="5"/>
      <c r="O162" s="5"/>
    </row>
    <row r="163" spans="1:16" customFormat="1" ht="25.5" outlineLevel="1" x14ac:dyDescent="0.2">
      <c r="A163" s="187" t="s">
        <v>2</v>
      </c>
      <c r="B163" s="348" t="s">
        <v>1</v>
      </c>
      <c r="C163" s="348"/>
      <c r="D163" s="348"/>
      <c r="E163" s="348"/>
      <c r="F163" s="90" t="s">
        <v>13</v>
      </c>
      <c r="G163" s="91" t="s">
        <v>14</v>
      </c>
      <c r="H163" s="186" t="s">
        <v>40</v>
      </c>
      <c r="I163" s="186" t="s">
        <v>7</v>
      </c>
      <c r="J163" s="92" t="s">
        <v>0</v>
      </c>
      <c r="K163" s="93" t="s">
        <v>9</v>
      </c>
      <c r="L163" s="187" t="s">
        <v>57</v>
      </c>
      <c r="M163" s="187" t="s">
        <v>58</v>
      </c>
      <c r="N163" s="5"/>
      <c r="O163" s="5"/>
    </row>
    <row r="164" spans="1:16" customFormat="1" ht="18" x14ac:dyDescent="0.2">
      <c r="A164" s="46">
        <v>11</v>
      </c>
      <c r="B164" s="356" t="s">
        <v>141</v>
      </c>
      <c r="C164" s="356"/>
      <c r="D164" s="356"/>
      <c r="E164" s="356"/>
      <c r="F164" s="50"/>
      <c r="G164" s="50"/>
      <c r="H164" s="48"/>
      <c r="I164" s="48"/>
      <c r="J164" s="51"/>
      <c r="K164" s="52">
        <f>SUM(SUMIF(I31:I44,"Supera",K31:K44),SUMIF(I52:I52,"Supera",K52:K52),SUMIF(I25:I29,"Supera",K25:K29),SUMIF(I46:I46,"Supera",K46:K46),SUMIF(K58,K58,K58),,SUMIF(K66,K66,K66),SUMIF(K79,K79,K79),SUMIF(K120,K120,K120),SUMIF(K130,K130,K130))*(0.1/0.9)</f>
        <v>0</v>
      </c>
      <c r="L164" s="184"/>
      <c r="M164" s="189"/>
      <c r="N164" s="5"/>
      <c r="O164" s="5"/>
    </row>
    <row r="165" spans="1:16" customFormat="1" ht="18" x14ac:dyDescent="0.25">
      <c r="A165" s="190"/>
      <c r="B165" s="356" t="s">
        <v>6</v>
      </c>
      <c r="C165" s="356"/>
      <c r="D165" s="356"/>
      <c r="E165" s="356"/>
      <c r="F165" s="191" t="e">
        <f>IF((F24+F51+F30+F45+F58+F66+F79+F120+F130)&lt;&gt;100%,"ERRO!",1)</f>
        <v>#REF!</v>
      </c>
      <c r="G165" s="191" t="s">
        <v>8</v>
      </c>
      <c r="H165" s="192"/>
      <c r="I165" s="192"/>
      <c r="J165" s="189"/>
      <c r="K165" s="189"/>
      <c r="L165" s="192"/>
      <c r="M165" s="192"/>
      <c r="N165" s="5"/>
      <c r="O165" s="5"/>
    </row>
    <row r="166" spans="1:16" customFormat="1" x14ac:dyDescent="0.2">
      <c r="F166" s="5"/>
      <c r="G166" s="5"/>
      <c r="K166" s="5"/>
      <c r="L166" s="5"/>
      <c r="M166" s="5"/>
      <c r="N166" s="5"/>
      <c r="O166" s="5"/>
    </row>
    <row r="167" spans="1:16" customFormat="1" ht="18" x14ac:dyDescent="0.25">
      <c r="A167" s="321" t="s">
        <v>107</v>
      </c>
      <c r="B167" s="321"/>
      <c r="C167" s="321"/>
      <c r="D167" s="321"/>
      <c r="E167" s="321"/>
      <c r="F167" s="321"/>
      <c r="G167" s="321"/>
      <c r="H167" s="321"/>
      <c r="I167" s="321"/>
      <c r="J167" s="321"/>
      <c r="K167" s="321"/>
      <c r="L167" s="321"/>
      <c r="M167" s="321"/>
      <c r="N167" s="321"/>
      <c r="O167" s="104"/>
      <c r="P167" s="104"/>
    </row>
    <row r="168" spans="1:16" customFormat="1" x14ac:dyDescent="0.2">
      <c r="A168" s="5"/>
      <c r="G168" s="5"/>
      <c r="H168" s="5"/>
      <c r="L168" s="5"/>
      <c r="M168" s="5"/>
      <c r="N168" s="5"/>
      <c r="O168" s="5"/>
    </row>
    <row r="169" spans="1:16" customFormat="1" ht="30" x14ac:dyDescent="0.25">
      <c r="A169" s="100"/>
      <c r="B169" s="101" t="s">
        <v>118</v>
      </c>
      <c r="C169" s="101" t="s">
        <v>119</v>
      </c>
      <c r="D169" s="101" t="s">
        <v>120</v>
      </c>
      <c r="E169" s="101" t="s">
        <v>121</v>
      </c>
      <c r="F169" s="101" t="s">
        <v>122</v>
      </c>
      <c r="G169" s="101" t="s">
        <v>123</v>
      </c>
      <c r="H169" s="101" t="s">
        <v>124</v>
      </c>
      <c r="I169" s="101" t="s">
        <v>125</v>
      </c>
      <c r="J169" s="100"/>
      <c r="K169" s="100"/>
      <c r="L169" s="100"/>
      <c r="M169" s="100"/>
      <c r="N169" s="100"/>
      <c r="O169" s="100"/>
    </row>
    <row r="170" spans="1:16" customFormat="1" x14ac:dyDescent="0.2">
      <c r="B170" s="8"/>
      <c r="C170" s="8"/>
      <c r="D170" s="8"/>
      <c r="E170" s="8"/>
      <c r="F170" s="8"/>
      <c r="G170" s="8"/>
      <c r="H170" s="8"/>
      <c r="I170" s="8"/>
    </row>
    <row r="171" spans="1:16" customFormat="1" x14ac:dyDescent="0.2">
      <c r="B171" s="8"/>
      <c r="C171" s="8"/>
      <c r="D171" s="8"/>
      <c r="E171" s="8"/>
      <c r="F171" s="8"/>
      <c r="G171" s="8"/>
      <c r="H171" s="8"/>
      <c r="I171" s="8"/>
    </row>
    <row r="172" spans="1:16" customFormat="1" x14ac:dyDescent="0.2">
      <c r="B172" s="8"/>
      <c r="C172" s="8"/>
      <c r="D172" s="8"/>
      <c r="E172" s="8"/>
      <c r="F172" s="8"/>
      <c r="G172" s="8"/>
      <c r="H172" s="8"/>
      <c r="I172" s="8"/>
    </row>
    <row r="173" spans="1:16" customFormat="1" x14ac:dyDescent="0.2">
      <c r="B173" s="8"/>
      <c r="C173" s="8"/>
      <c r="D173" s="8"/>
      <c r="E173" s="8"/>
      <c r="F173" s="8"/>
      <c r="G173" s="8"/>
      <c r="H173" s="8"/>
      <c r="I173" s="8"/>
    </row>
    <row r="174" spans="1:16" x14ac:dyDescent="0.2">
      <c r="B174" s="8"/>
      <c r="C174" s="8"/>
      <c r="D174" s="8"/>
      <c r="E174" s="8"/>
      <c r="F174" s="8"/>
      <c r="G174" s="8"/>
      <c r="H174" s="8"/>
      <c r="I174" s="8"/>
      <c r="K174"/>
      <c r="L174"/>
      <c r="M174"/>
      <c r="N174"/>
      <c r="O174"/>
    </row>
    <row r="175" spans="1:16" x14ac:dyDescent="0.2">
      <c r="B175" s="8"/>
      <c r="C175" s="8"/>
      <c r="D175" s="8"/>
      <c r="E175" s="8"/>
      <c r="F175" s="8"/>
      <c r="G175" s="8"/>
      <c r="H175" s="8"/>
      <c r="I175" s="8"/>
      <c r="K175"/>
      <c r="L175"/>
      <c r="M175"/>
      <c r="N175"/>
      <c r="O175"/>
    </row>
    <row r="176" spans="1:16" x14ac:dyDescent="0.2">
      <c r="B176" s="8"/>
      <c r="C176" s="8"/>
      <c r="D176" s="8"/>
      <c r="E176" s="8"/>
      <c r="F176" s="8"/>
      <c r="G176" s="8"/>
      <c r="H176" s="8"/>
      <c r="I176" s="8"/>
      <c r="K176"/>
      <c r="L176"/>
      <c r="M176"/>
      <c r="N176"/>
      <c r="O176"/>
    </row>
    <row r="177" spans="1:16" ht="12.75" customHeight="1" x14ac:dyDescent="0.2">
      <c r="B177" s="8"/>
      <c r="C177" s="8"/>
      <c r="D177" s="8"/>
      <c r="E177" s="8"/>
      <c r="F177" s="8"/>
      <c r="G177" s="8"/>
      <c r="H177" s="8"/>
      <c r="I177" s="8"/>
      <c r="K177"/>
      <c r="L177"/>
      <c r="M177"/>
      <c r="N177"/>
      <c r="O177"/>
    </row>
    <row r="178" spans="1:16" x14ac:dyDescent="0.2">
      <c r="B178" s="8"/>
      <c r="C178" s="8"/>
      <c r="D178" s="8"/>
      <c r="E178" s="8"/>
      <c r="F178" s="8"/>
      <c r="G178" s="8"/>
      <c r="H178" s="8"/>
      <c r="I178" s="8"/>
      <c r="K178"/>
      <c r="L178"/>
      <c r="M178"/>
      <c r="N178"/>
      <c r="O178"/>
    </row>
    <row r="179" spans="1:16" x14ac:dyDescent="0.2">
      <c r="B179" s="8"/>
      <c r="C179" s="8"/>
      <c r="D179" s="8"/>
      <c r="E179" s="8"/>
      <c r="F179" s="8"/>
      <c r="G179" s="8"/>
      <c r="H179" s="8"/>
      <c r="I179" s="8"/>
      <c r="K179"/>
      <c r="L179"/>
      <c r="M179"/>
      <c r="N179"/>
      <c r="O179"/>
    </row>
    <row r="180" spans="1:16" x14ac:dyDescent="0.2">
      <c r="B180" s="8"/>
      <c r="C180" s="8"/>
      <c r="D180" s="8"/>
      <c r="E180" s="8"/>
      <c r="F180" s="8"/>
      <c r="G180" s="8"/>
      <c r="H180" s="8"/>
      <c r="I180" s="8"/>
      <c r="K180"/>
      <c r="L180"/>
      <c r="M180"/>
      <c r="N180"/>
      <c r="O180"/>
    </row>
    <row r="181" spans="1:16" x14ac:dyDescent="0.2">
      <c r="A181" s="5"/>
      <c r="F181"/>
      <c r="H181" s="5"/>
      <c r="K181"/>
    </row>
    <row r="182" spans="1:16" ht="18" x14ac:dyDescent="0.25">
      <c r="A182" s="321" t="s">
        <v>105</v>
      </c>
      <c r="B182" s="321"/>
      <c r="C182" s="321"/>
      <c r="D182" s="321"/>
      <c r="E182" s="321"/>
      <c r="F182" s="321"/>
      <c r="G182" s="321"/>
      <c r="H182" s="321"/>
      <c r="I182" s="321"/>
      <c r="J182" s="321"/>
      <c r="K182" s="321"/>
      <c r="L182" s="321"/>
      <c r="M182" s="321"/>
      <c r="N182" s="321"/>
      <c r="O182" s="104"/>
      <c r="P182" s="256" t="e">
        <f>IF(AND(TRUE,OR($K$13="",$K$13="Atende")),IF(#REF!="",0,#REF!*VLOOKUP(#REF!,Parâmetros!$U$3:$V$12,2,0)),0)</f>
        <v>#REF!</v>
      </c>
    </row>
    <row r="183" spans="1:16" x14ac:dyDescent="0.2">
      <c r="E183" s="5"/>
    </row>
    <row r="184" spans="1:16" ht="28.5" customHeight="1" x14ac:dyDescent="0.2">
      <c r="A184" s="349" t="s">
        <v>199</v>
      </c>
      <c r="B184" s="349"/>
      <c r="C184" s="350"/>
      <c r="D184" s="129"/>
      <c r="E184" s="5"/>
      <c r="G184" s="434" t="s">
        <v>181</v>
      </c>
      <c r="H184" s="434"/>
      <c r="I184" s="434"/>
      <c r="J184" s="347"/>
      <c r="K184" s="397"/>
      <c r="L184" s="398"/>
      <c r="M184" s="399"/>
    </row>
    <row r="185" spans="1:16" x14ac:dyDescent="0.2">
      <c r="A185" s="237"/>
      <c r="B185" s="237"/>
      <c r="C185" s="239"/>
      <c r="D185" s="202"/>
      <c r="E185" s="5"/>
      <c r="J185" s="240"/>
      <c r="K185" s="400"/>
      <c r="L185" s="401"/>
      <c r="M185" s="402"/>
    </row>
    <row r="186" spans="1:16" x14ac:dyDescent="0.2">
      <c r="A186" s="237"/>
      <c r="B186" s="237"/>
      <c r="C186" s="239"/>
      <c r="D186" s="202"/>
      <c r="E186" s="5"/>
      <c r="J186" s="240"/>
      <c r="K186" s="400"/>
      <c r="L186" s="401"/>
      <c r="M186" s="402"/>
    </row>
    <row r="187" spans="1:16" x14ac:dyDescent="0.2">
      <c r="A187" s="237"/>
      <c r="B187" s="237"/>
      <c r="C187" s="239"/>
      <c r="D187" s="202"/>
      <c r="E187" s="5"/>
      <c r="J187" s="240"/>
      <c r="K187" s="400"/>
      <c r="L187" s="401"/>
      <c r="M187" s="402"/>
    </row>
    <row r="188" spans="1:16" x14ac:dyDescent="0.2">
      <c r="A188" s="237"/>
      <c r="B188" s="237"/>
      <c r="C188" s="239"/>
      <c r="D188" s="202"/>
      <c r="E188" s="5"/>
      <c r="J188" s="240"/>
      <c r="K188" s="403"/>
      <c r="L188" s="404"/>
      <c r="M188" s="405"/>
    </row>
    <row r="189" spans="1:16" x14ac:dyDescent="0.2">
      <c r="A189" s="237"/>
      <c r="B189" s="237"/>
      <c r="C189" s="239"/>
      <c r="D189" s="202"/>
      <c r="E189" s="5"/>
    </row>
    <row r="190" spans="1:16" x14ac:dyDescent="0.2">
      <c r="B190" s="248" t="s">
        <v>200</v>
      </c>
      <c r="E190" s="5"/>
    </row>
    <row r="191" spans="1:16" ht="60" x14ac:dyDescent="0.2">
      <c r="B191" s="238" t="s">
        <v>201</v>
      </c>
      <c r="C191" s="238" t="s">
        <v>27</v>
      </c>
      <c r="D191" s="238" t="s">
        <v>173</v>
      </c>
      <c r="E191" s="238" t="s">
        <v>174</v>
      </c>
      <c r="F191" s="238" t="s">
        <v>175</v>
      </c>
      <c r="G191" s="238" t="s">
        <v>176</v>
      </c>
      <c r="H191" s="238" t="s">
        <v>182</v>
      </c>
      <c r="I191" s="238" t="s">
        <v>169</v>
      </c>
      <c r="J191" s="238" t="s">
        <v>183</v>
      </c>
      <c r="K191" s="238" t="s">
        <v>170</v>
      </c>
      <c r="L191" s="238" t="s">
        <v>177</v>
      </c>
      <c r="M191" s="238" t="s">
        <v>178</v>
      </c>
      <c r="N191" s="238" t="s">
        <v>179</v>
      </c>
      <c r="O191" s="238" t="s">
        <v>180</v>
      </c>
    </row>
    <row r="192" spans="1:16" x14ac:dyDescent="0.2">
      <c r="B192" s="250"/>
      <c r="C192" s="250"/>
      <c r="D192" s="250"/>
      <c r="E192" s="250"/>
      <c r="F192" s="250"/>
      <c r="G192" s="250"/>
      <c r="H192" s="250"/>
      <c r="I192" s="250"/>
      <c r="J192" s="250"/>
      <c r="K192" s="250"/>
      <c r="L192" s="250"/>
      <c r="M192" s="251"/>
      <c r="N192" s="251"/>
      <c r="O192" s="250"/>
    </row>
    <row r="193" spans="1:15" x14ac:dyDescent="0.2">
      <c r="B193" s="250"/>
      <c r="C193" s="250"/>
      <c r="D193" s="250"/>
      <c r="E193" s="250"/>
      <c r="F193" s="250"/>
      <c r="G193" s="250"/>
      <c r="H193" s="250"/>
      <c r="I193" s="250"/>
      <c r="J193" s="250"/>
      <c r="K193" s="250"/>
      <c r="L193" s="250"/>
      <c r="M193" s="251"/>
      <c r="N193" s="251"/>
      <c r="O193" s="250"/>
    </row>
    <row r="194" spans="1:15" x14ac:dyDescent="0.2">
      <c r="B194" s="250"/>
      <c r="C194" s="250"/>
      <c r="D194" s="250"/>
      <c r="E194" s="250"/>
      <c r="F194" s="250"/>
      <c r="G194" s="250"/>
      <c r="H194" s="250"/>
      <c r="I194" s="250"/>
      <c r="J194" s="250"/>
      <c r="K194" s="250"/>
      <c r="L194" s="250"/>
      <c r="M194" s="251"/>
      <c r="N194" s="251"/>
      <c r="O194" s="250"/>
    </row>
    <row r="195" spans="1:15" x14ac:dyDescent="0.2">
      <c r="B195" s="250"/>
      <c r="C195" s="250"/>
      <c r="D195" s="250"/>
      <c r="E195" s="250"/>
      <c r="F195" s="250"/>
      <c r="G195" s="250"/>
      <c r="H195" s="250"/>
      <c r="I195" s="250"/>
      <c r="J195" s="250"/>
      <c r="K195" s="250"/>
      <c r="L195" s="250"/>
      <c r="M195" s="251"/>
      <c r="N195" s="251"/>
      <c r="O195" s="250"/>
    </row>
    <row r="196" spans="1:15" x14ac:dyDescent="0.2">
      <c r="B196" s="250"/>
      <c r="C196" s="250"/>
      <c r="D196" s="250"/>
      <c r="E196" s="250"/>
      <c r="F196" s="250"/>
      <c r="G196" s="250"/>
      <c r="H196" s="250"/>
      <c r="I196" s="250"/>
      <c r="J196" s="250"/>
      <c r="K196" s="250"/>
      <c r="L196" s="250"/>
      <c r="M196" s="251"/>
      <c r="N196" s="251"/>
      <c r="O196" s="250"/>
    </row>
    <row r="197" spans="1:15" x14ac:dyDescent="0.2">
      <c r="B197" s="250"/>
      <c r="C197" s="250"/>
      <c r="D197" s="250"/>
      <c r="E197" s="250"/>
      <c r="F197" s="250"/>
      <c r="G197" s="250"/>
      <c r="H197" s="250"/>
      <c r="I197" s="250"/>
      <c r="J197" s="250"/>
      <c r="K197" s="250"/>
      <c r="L197" s="250"/>
      <c r="M197" s="251"/>
      <c r="N197" s="251"/>
      <c r="O197" s="250"/>
    </row>
    <row r="198" spans="1:15" x14ac:dyDescent="0.2">
      <c r="B198" s="250"/>
      <c r="C198" s="250"/>
      <c r="D198" s="250"/>
      <c r="E198" s="250"/>
      <c r="F198" s="250"/>
      <c r="G198" s="250"/>
      <c r="H198" s="250"/>
      <c r="I198" s="250"/>
      <c r="J198" s="250"/>
      <c r="K198" s="250"/>
      <c r="L198" s="250"/>
      <c r="M198" s="251"/>
      <c r="N198" s="251"/>
      <c r="O198" s="250"/>
    </row>
    <row r="199" spans="1:15" x14ac:dyDescent="0.2">
      <c r="B199" s="250"/>
      <c r="C199" s="250"/>
      <c r="D199" s="250"/>
      <c r="E199" s="250"/>
      <c r="F199" s="250"/>
      <c r="G199" s="250"/>
      <c r="H199" s="250"/>
      <c r="I199" s="250"/>
      <c r="J199" s="250"/>
      <c r="K199" s="250"/>
      <c r="L199" s="250"/>
      <c r="M199" s="251"/>
      <c r="N199" s="251"/>
      <c r="O199" s="250"/>
    </row>
    <row r="200" spans="1:15" x14ac:dyDescent="0.2">
      <c r="B200" s="250"/>
      <c r="C200" s="250"/>
      <c r="D200" s="250"/>
      <c r="E200" s="250"/>
      <c r="F200" s="250"/>
      <c r="G200" s="250"/>
      <c r="H200" s="250"/>
      <c r="I200" s="250"/>
      <c r="J200" s="250"/>
      <c r="K200" s="250"/>
      <c r="L200" s="250"/>
      <c r="M200" s="251"/>
      <c r="N200" s="251"/>
      <c r="O200" s="250"/>
    </row>
    <row r="201" spans="1:15" x14ac:dyDescent="0.2">
      <c r="B201" s="250"/>
      <c r="C201" s="250"/>
      <c r="D201" s="250"/>
      <c r="E201" s="250"/>
      <c r="F201" s="250"/>
      <c r="G201" s="250"/>
      <c r="H201" s="250"/>
      <c r="I201" s="250"/>
      <c r="J201" s="250"/>
      <c r="K201" s="250"/>
      <c r="L201" s="250"/>
      <c r="M201" s="251"/>
      <c r="N201" s="251"/>
      <c r="O201" s="250"/>
    </row>
    <row r="202" spans="1:15" x14ac:dyDescent="0.2">
      <c r="E202" s="5"/>
    </row>
    <row r="203" spans="1:15" x14ac:dyDescent="0.2">
      <c r="E203" s="5"/>
    </row>
    <row r="204" spans="1:15" ht="12.75" customHeight="1" x14ac:dyDescent="0.2">
      <c r="A204" s="408" t="s">
        <v>184</v>
      </c>
      <c r="B204" s="408"/>
      <c r="C204" s="409"/>
      <c r="D204" s="450"/>
      <c r="E204" s="398"/>
      <c r="F204" s="399"/>
      <c r="G204" s="410" t="s">
        <v>203</v>
      </c>
      <c r="H204" s="411"/>
      <c r="I204" s="411"/>
      <c r="J204" s="350"/>
      <c r="K204" s="397"/>
      <c r="L204" s="398"/>
      <c r="M204" s="399"/>
      <c r="N204" s="103"/>
    </row>
    <row r="205" spans="1:15" x14ac:dyDescent="0.2">
      <c r="A205" s="408"/>
      <c r="B205" s="408"/>
      <c r="C205" s="409"/>
      <c r="D205" s="400"/>
      <c r="E205" s="401"/>
      <c r="F205" s="402"/>
      <c r="G205" s="410"/>
      <c r="H205" s="411"/>
      <c r="I205" s="411"/>
      <c r="J205" s="350"/>
      <c r="K205" s="400"/>
      <c r="L205" s="401"/>
      <c r="M205" s="402"/>
    </row>
    <row r="206" spans="1:15" x14ac:dyDescent="0.2">
      <c r="A206" s="408"/>
      <c r="B206" s="408"/>
      <c r="C206" s="409"/>
      <c r="D206" s="400"/>
      <c r="E206" s="401"/>
      <c r="F206" s="402"/>
      <c r="G206" s="410"/>
      <c r="H206" s="411"/>
      <c r="I206" s="411"/>
      <c r="J206" s="350"/>
      <c r="K206" s="400"/>
      <c r="L206" s="401"/>
      <c r="M206" s="402"/>
    </row>
    <row r="207" spans="1:15" x14ac:dyDescent="0.2">
      <c r="A207" s="240"/>
      <c r="B207" s="240"/>
      <c r="C207" s="240"/>
      <c r="D207" s="400"/>
      <c r="E207" s="401"/>
      <c r="F207" s="402"/>
      <c r="G207" s="241"/>
      <c r="H207" s="241"/>
      <c r="I207" s="241"/>
      <c r="J207" s="241"/>
      <c r="K207" s="400"/>
      <c r="L207" s="401"/>
      <c r="M207" s="402"/>
    </row>
    <row r="208" spans="1:15" x14ac:dyDescent="0.2">
      <c r="A208" s="240"/>
      <c r="B208" s="240"/>
      <c r="C208" s="240"/>
      <c r="D208" s="403"/>
      <c r="E208" s="404"/>
      <c r="F208" s="405"/>
      <c r="G208" s="241"/>
      <c r="H208" s="241"/>
      <c r="I208" s="241"/>
      <c r="J208" s="241"/>
      <c r="K208" s="403"/>
      <c r="L208" s="404"/>
      <c r="M208" s="405"/>
    </row>
    <row r="209" spans="1:16" x14ac:dyDescent="0.2">
      <c r="D209" s="134"/>
      <c r="E209" s="5"/>
      <c r="K209" s="135"/>
    </row>
    <row r="210" spans="1:16" ht="12.75" customHeight="1" x14ac:dyDescent="0.2">
      <c r="A210" s="434" t="s">
        <v>116</v>
      </c>
      <c r="B210" s="434"/>
      <c r="C210" s="347"/>
      <c r="D210" s="397"/>
      <c r="E210" s="398"/>
      <c r="F210" s="399"/>
      <c r="G210" s="103"/>
      <c r="H210" s="142"/>
      <c r="I210" s="142"/>
      <c r="J210" s="243" t="s">
        <v>117</v>
      </c>
      <c r="K210" s="397"/>
      <c r="L210" s="398"/>
      <c r="M210" s="399"/>
      <c r="N210" s="103"/>
    </row>
    <row r="211" spans="1:16" x14ac:dyDescent="0.2">
      <c r="A211" s="434"/>
      <c r="B211" s="434"/>
      <c r="C211" s="347"/>
      <c r="D211" s="400"/>
      <c r="E211" s="401"/>
      <c r="F211" s="402"/>
      <c r="H211" s="142"/>
      <c r="I211" s="142"/>
      <c r="J211" s="240"/>
      <c r="K211" s="400"/>
      <c r="L211" s="401"/>
      <c r="M211" s="402"/>
    </row>
    <row r="212" spans="1:16" x14ac:dyDescent="0.2">
      <c r="A212" s="237"/>
      <c r="B212" s="237"/>
      <c r="C212" s="237"/>
      <c r="D212" s="400"/>
      <c r="E212" s="401"/>
      <c r="F212" s="402"/>
      <c r="H212" s="142"/>
      <c r="I212" s="142"/>
      <c r="J212" s="240"/>
      <c r="K212" s="400"/>
      <c r="L212" s="401"/>
      <c r="M212" s="402"/>
    </row>
    <row r="213" spans="1:16" x14ac:dyDescent="0.2">
      <c r="A213" s="237"/>
      <c r="B213" s="237"/>
      <c r="C213" s="237"/>
      <c r="D213" s="400"/>
      <c r="E213" s="401"/>
      <c r="F213" s="402"/>
      <c r="H213" s="142"/>
      <c r="I213" s="142"/>
      <c r="J213" s="240"/>
      <c r="K213" s="400"/>
      <c r="L213" s="401"/>
      <c r="M213" s="402"/>
    </row>
    <row r="214" spans="1:16" x14ac:dyDescent="0.2">
      <c r="A214" s="237"/>
      <c r="B214" s="237"/>
      <c r="C214" s="237"/>
      <c r="D214" s="403"/>
      <c r="E214" s="404"/>
      <c r="F214" s="405"/>
      <c r="H214" s="142"/>
      <c r="I214" s="142"/>
      <c r="J214" s="240"/>
      <c r="K214" s="403"/>
      <c r="L214" s="404"/>
      <c r="M214" s="405"/>
    </row>
    <row r="215" spans="1:16" ht="12" customHeight="1" x14ac:dyDescent="0.2">
      <c r="D215" s="134"/>
      <c r="E215" s="5"/>
      <c r="K215" s="135"/>
    </row>
    <row r="216" spans="1:16" x14ac:dyDescent="0.2">
      <c r="A216" s="80"/>
      <c r="D216" s="134"/>
      <c r="E216" s="5"/>
      <c r="K216" s="135"/>
    </row>
    <row r="217" spans="1:16" ht="18" x14ac:dyDescent="0.25">
      <c r="A217" s="321" t="s">
        <v>106</v>
      </c>
      <c r="B217" s="321"/>
      <c r="C217" s="321"/>
      <c r="D217" s="321"/>
      <c r="E217" s="321"/>
      <c r="F217" s="321"/>
      <c r="G217" s="321"/>
      <c r="H217" s="321"/>
      <c r="I217" s="321"/>
      <c r="J217" s="321"/>
      <c r="K217" s="321"/>
      <c r="L217" s="321"/>
      <c r="M217" s="321"/>
      <c r="N217" s="321"/>
      <c r="O217" s="104"/>
      <c r="P217" s="256" t="e">
        <f>IF(AND(TRUE,OR($K$13="",$K$13="Atende")),IF(#REF!="",0,#REF!*VLOOKUP(#REF!,Parâmetros!$U$3:$V$12,2,0)),0)</f>
        <v>#REF!</v>
      </c>
    </row>
    <row r="218" spans="1:16" x14ac:dyDescent="0.2">
      <c r="E218" s="5"/>
      <c r="G218"/>
      <c r="J218" s="5"/>
    </row>
    <row r="219" spans="1:16" ht="39.75" customHeight="1" x14ac:dyDescent="0.2">
      <c r="A219" s="349" t="s">
        <v>95</v>
      </c>
      <c r="B219" s="349"/>
      <c r="C219" s="349"/>
      <c r="D219" s="252"/>
      <c r="E219" s="132"/>
      <c r="G219" s="349" t="s">
        <v>96</v>
      </c>
      <c r="H219" s="349"/>
      <c r="I219" s="349"/>
      <c r="J219" s="350"/>
      <c r="K219" s="252"/>
    </row>
    <row r="220" spans="1:16" x14ac:dyDescent="0.2">
      <c r="D220" s="134"/>
      <c r="E220" s="134"/>
      <c r="K220" s="135"/>
    </row>
    <row r="221" spans="1:16" ht="51.75" customHeight="1" x14ac:dyDescent="0.2">
      <c r="A221" s="395" t="s">
        <v>94</v>
      </c>
      <c r="B221" s="395"/>
      <c r="C221" s="395"/>
      <c r="D221" s="397"/>
      <c r="E221" s="398"/>
      <c r="F221" s="399"/>
      <c r="H221" s="349" t="s">
        <v>160</v>
      </c>
      <c r="I221" s="349"/>
      <c r="J221" s="350"/>
      <c r="K221" s="397"/>
      <c r="L221" s="398"/>
      <c r="M221" s="399"/>
    </row>
    <row r="222" spans="1:16" x14ac:dyDescent="0.2">
      <c r="D222" s="400"/>
      <c r="E222" s="401"/>
      <c r="F222" s="402"/>
      <c r="K222" s="400"/>
      <c r="L222" s="401"/>
      <c r="M222" s="402"/>
    </row>
    <row r="223" spans="1:16" x14ac:dyDescent="0.2">
      <c r="D223" s="400"/>
      <c r="E223" s="401"/>
      <c r="F223" s="402"/>
      <c r="K223" s="400"/>
      <c r="L223" s="401"/>
      <c r="M223" s="402"/>
    </row>
    <row r="224" spans="1:16" x14ac:dyDescent="0.2">
      <c r="D224" s="400"/>
      <c r="E224" s="401"/>
      <c r="F224" s="402"/>
      <c r="K224" s="400"/>
      <c r="L224" s="401"/>
      <c r="M224" s="402"/>
    </row>
    <row r="225" spans="1:13" x14ac:dyDescent="0.2">
      <c r="D225" s="403"/>
      <c r="E225" s="404"/>
      <c r="F225" s="405"/>
      <c r="K225" s="403"/>
      <c r="L225" s="404"/>
      <c r="M225" s="405"/>
    </row>
    <row r="226" spans="1:13" x14ac:dyDescent="0.2">
      <c r="D226" s="134"/>
      <c r="E226" s="134"/>
      <c r="K226" s="135"/>
    </row>
    <row r="227" spans="1:13" ht="41.25" customHeight="1" x14ac:dyDescent="0.2">
      <c r="A227" s="349" t="s">
        <v>97</v>
      </c>
      <c r="B227" s="349"/>
      <c r="C227" s="349"/>
      <c r="D227" s="252"/>
      <c r="E227" s="132"/>
      <c r="G227" s="349" t="s">
        <v>98</v>
      </c>
      <c r="H227" s="349"/>
      <c r="I227" s="349"/>
      <c r="J227" s="349"/>
      <c r="K227" s="252"/>
    </row>
    <row r="228" spans="1:13" x14ac:dyDescent="0.2">
      <c r="D228" s="134"/>
      <c r="E228" s="134"/>
      <c r="K228" s="135"/>
    </row>
    <row r="229" spans="1:13" ht="37.5" customHeight="1" x14ac:dyDescent="0.2">
      <c r="A229" s="349" t="s">
        <v>204</v>
      </c>
      <c r="B229" s="349"/>
      <c r="C229" s="349"/>
      <c r="D229" s="252"/>
      <c r="E229" s="132"/>
      <c r="G229" s="349" t="s">
        <v>99</v>
      </c>
      <c r="H229" s="349"/>
      <c r="I229" s="349"/>
      <c r="J229" s="349"/>
      <c r="K229" s="252"/>
    </row>
    <row r="230" spans="1:13" x14ac:dyDescent="0.2">
      <c r="D230" s="134"/>
      <c r="E230" s="134"/>
      <c r="K230" s="135"/>
    </row>
    <row r="231" spans="1:13" x14ac:dyDescent="0.2">
      <c r="A231" s="349" t="s">
        <v>126</v>
      </c>
      <c r="B231" s="349"/>
      <c r="C231" s="349"/>
      <c r="D231" s="397"/>
      <c r="E231" s="398"/>
      <c r="F231" s="399"/>
      <c r="G231" s="435" t="s">
        <v>127</v>
      </c>
      <c r="H231" s="435"/>
      <c r="I231" s="435"/>
      <c r="J231" s="435"/>
      <c r="K231" s="451"/>
      <c r="L231" s="437"/>
      <c r="M231" s="438"/>
    </row>
    <row r="232" spans="1:13" x14ac:dyDescent="0.2">
      <c r="A232" s="237"/>
      <c r="B232" s="237"/>
      <c r="C232" s="237"/>
      <c r="D232" s="400"/>
      <c r="E232" s="401"/>
      <c r="F232" s="402"/>
      <c r="G232" s="243"/>
      <c r="H232" s="243"/>
      <c r="I232" s="243"/>
      <c r="J232" s="243"/>
      <c r="K232" s="133"/>
    </row>
    <row r="233" spans="1:13" x14ac:dyDescent="0.2">
      <c r="A233" s="237"/>
      <c r="B233" s="237"/>
      <c r="C233" s="237"/>
      <c r="D233" s="400"/>
      <c r="E233" s="401"/>
      <c r="F233" s="402"/>
      <c r="G233" s="243"/>
      <c r="H233" s="243"/>
      <c r="I233" s="243"/>
      <c r="J233" s="243"/>
      <c r="K233" s="133"/>
    </row>
    <row r="234" spans="1:13" x14ac:dyDescent="0.2">
      <c r="A234" s="237"/>
      <c r="B234" s="237"/>
      <c r="C234" s="237"/>
      <c r="D234" s="400"/>
      <c r="E234" s="401"/>
      <c r="F234" s="402"/>
      <c r="G234" s="243"/>
      <c r="H234" s="243"/>
      <c r="I234" s="243"/>
      <c r="J234" s="243"/>
      <c r="K234" s="133"/>
    </row>
    <row r="235" spans="1:13" x14ac:dyDescent="0.2">
      <c r="A235" s="237"/>
      <c r="B235" s="237"/>
      <c r="C235" s="237"/>
      <c r="D235" s="403"/>
      <c r="E235" s="404"/>
      <c r="F235" s="405"/>
      <c r="G235" s="243"/>
      <c r="H235" s="243"/>
      <c r="I235" s="243"/>
      <c r="J235" s="243"/>
      <c r="K235" s="133"/>
    </row>
    <row r="236" spans="1:13" x14ac:dyDescent="0.2">
      <c r="A236" s="237"/>
      <c r="B236" s="237"/>
      <c r="C236" s="237"/>
      <c r="D236" s="132"/>
      <c r="E236" s="132"/>
      <c r="G236" s="243"/>
      <c r="H236" s="243"/>
      <c r="I236" s="243"/>
      <c r="J236" s="243"/>
      <c r="K236" s="133"/>
    </row>
    <row r="237" spans="1:13" ht="29.25" customHeight="1" x14ac:dyDescent="0.2">
      <c r="A237" s="349" t="s">
        <v>128</v>
      </c>
      <c r="B237" s="349"/>
      <c r="C237" s="350"/>
      <c r="D237" s="452"/>
      <c r="E237" s="440"/>
      <c r="F237" s="441"/>
      <c r="G237" s="434" t="s">
        <v>186</v>
      </c>
      <c r="H237" s="434"/>
      <c r="I237" s="434"/>
      <c r="J237" s="434"/>
      <c r="K237" s="397"/>
      <c r="L237" s="398"/>
      <c r="M237" s="399"/>
    </row>
    <row r="238" spans="1:13" x14ac:dyDescent="0.2">
      <c r="A238" s="241"/>
      <c r="B238" s="241"/>
      <c r="C238" s="241"/>
      <c r="D238" s="132"/>
      <c r="E238" s="132"/>
      <c r="G238" s="242"/>
      <c r="H238" s="242"/>
      <c r="I238" s="242"/>
      <c r="J238" s="242"/>
      <c r="K238" s="400"/>
      <c r="L238" s="401"/>
      <c r="M238" s="402"/>
    </row>
    <row r="239" spans="1:13" x14ac:dyDescent="0.2">
      <c r="A239" s="241"/>
      <c r="B239" s="241"/>
      <c r="C239" s="241"/>
      <c r="D239" s="132"/>
      <c r="E239" s="132"/>
      <c r="G239" s="242"/>
      <c r="H239" s="242"/>
      <c r="I239" s="242"/>
      <c r="J239" s="242"/>
      <c r="K239" s="400"/>
      <c r="L239" s="401"/>
      <c r="M239" s="402"/>
    </row>
    <row r="240" spans="1:13" x14ac:dyDescent="0.2">
      <c r="A240" s="241"/>
      <c r="B240" s="241"/>
      <c r="C240" s="241"/>
      <c r="D240" s="132"/>
      <c r="E240" s="132"/>
      <c r="G240" s="242"/>
      <c r="H240" s="242"/>
      <c r="I240" s="242"/>
      <c r="J240" s="242"/>
      <c r="K240" s="400"/>
      <c r="L240" s="401"/>
      <c r="M240" s="402"/>
    </row>
    <row r="241" spans="1:16" x14ac:dyDescent="0.2">
      <c r="A241" s="241"/>
      <c r="B241" s="241"/>
      <c r="C241" s="241"/>
      <c r="D241" s="132"/>
      <c r="E241" s="132"/>
      <c r="G241" s="242"/>
      <c r="H241" s="242"/>
      <c r="I241" s="242"/>
      <c r="J241" s="242"/>
      <c r="K241" s="403"/>
      <c r="L241" s="404"/>
      <c r="M241" s="405"/>
    </row>
    <row r="242" spans="1:16" x14ac:dyDescent="0.2">
      <c r="A242" s="241"/>
      <c r="B242" s="241"/>
      <c r="C242" s="241"/>
      <c r="D242" s="132"/>
      <c r="E242" s="132"/>
      <c r="G242" s="242"/>
      <c r="H242" s="242"/>
      <c r="I242" s="242"/>
      <c r="J242" s="242"/>
      <c r="K242" s="133"/>
    </row>
    <row r="243" spans="1:16" ht="12.75" customHeight="1" x14ac:dyDescent="0.2">
      <c r="A243" s="349" t="s">
        <v>187</v>
      </c>
      <c r="B243" s="349"/>
      <c r="C243" s="350"/>
      <c r="D243" s="397"/>
      <c r="E243" s="398"/>
      <c r="F243" s="399"/>
      <c r="G243" s="410" t="s">
        <v>185</v>
      </c>
      <c r="H243" s="349"/>
      <c r="I243" s="349"/>
      <c r="J243" s="350"/>
      <c r="K243" s="397"/>
      <c r="L243" s="398"/>
      <c r="M243" s="399"/>
    </row>
    <row r="244" spans="1:16" x14ac:dyDescent="0.2">
      <c r="A244" s="349"/>
      <c r="B244" s="349"/>
      <c r="C244" s="350"/>
      <c r="D244" s="400"/>
      <c r="E244" s="401"/>
      <c r="F244" s="402"/>
      <c r="G244" s="410"/>
      <c r="H244" s="349"/>
      <c r="I244" s="349"/>
      <c r="J244" s="350"/>
      <c r="K244" s="400"/>
      <c r="L244" s="401"/>
      <c r="M244" s="402"/>
    </row>
    <row r="245" spans="1:16" x14ac:dyDescent="0.2">
      <c r="A245" s="349"/>
      <c r="B245" s="349"/>
      <c r="C245" s="350"/>
      <c r="D245" s="400"/>
      <c r="E245" s="401"/>
      <c r="F245" s="402"/>
      <c r="G245" s="410"/>
      <c r="H245" s="349"/>
      <c r="I245" s="349"/>
      <c r="J245" s="350"/>
      <c r="K245" s="400"/>
      <c r="L245" s="401"/>
      <c r="M245" s="402"/>
    </row>
    <row r="246" spans="1:16" x14ac:dyDescent="0.2">
      <c r="A246" s="349"/>
      <c r="B246" s="349"/>
      <c r="C246" s="350"/>
      <c r="D246" s="400"/>
      <c r="E246" s="401"/>
      <c r="F246" s="402"/>
      <c r="G246" s="410"/>
      <c r="H246" s="349"/>
      <c r="I246" s="349"/>
      <c r="J246" s="350"/>
      <c r="K246" s="400"/>
      <c r="L246" s="401"/>
      <c r="M246" s="402"/>
    </row>
    <row r="247" spans="1:16" x14ac:dyDescent="0.2">
      <c r="A247" s="349"/>
      <c r="B247" s="349"/>
      <c r="C247" s="350"/>
      <c r="D247" s="403"/>
      <c r="E247" s="404"/>
      <c r="F247" s="405"/>
      <c r="G247" s="410"/>
      <c r="H247" s="349"/>
      <c r="I247" s="349"/>
      <c r="J247" s="350"/>
      <c r="K247" s="403"/>
      <c r="L247" s="404"/>
      <c r="M247" s="405"/>
    </row>
    <row r="248" spans="1:16" x14ac:dyDescent="0.2">
      <c r="A248" s="241"/>
      <c r="B248" s="241"/>
      <c r="C248" s="241"/>
      <c r="D248" s="132"/>
      <c r="E248" s="132"/>
      <c r="G248" s="242"/>
      <c r="H248" s="242"/>
      <c r="I248" s="242"/>
      <c r="J248" s="242"/>
      <c r="K248" s="133"/>
    </row>
    <row r="249" spans="1:16" ht="52.5" customHeight="1" x14ac:dyDescent="0.2">
      <c r="A249" s="349" t="s">
        <v>188</v>
      </c>
      <c r="B249" s="349"/>
      <c r="C249" s="349"/>
      <c r="D249" s="252"/>
      <c r="E249" s="132"/>
      <c r="G249" s="349" t="s">
        <v>189</v>
      </c>
      <c r="H249" s="349"/>
      <c r="I249" s="349"/>
      <c r="J249" s="350"/>
      <c r="K249" s="252"/>
    </row>
    <row r="250" spans="1:16" x14ac:dyDescent="0.2">
      <c r="A250" s="241"/>
      <c r="B250" s="241"/>
      <c r="C250" s="241"/>
      <c r="D250" s="132"/>
      <c r="E250" s="132"/>
      <c r="G250" s="242"/>
      <c r="H250" s="242"/>
      <c r="I250" s="242"/>
      <c r="J250" s="242"/>
      <c r="K250" s="133"/>
    </row>
    <row r="251" spans="1:16" ht="51.75" customHeight="1" x14ac:dyDescent="0.2">
      <c r="A251" s="349" t="s">
        <v>224</v>
      </c>
      <c r="B251" s="349"/>
      <c r="C251" s="349"/>
      <c r="D251" s="252"/>
      <c r="E251" s="132"/>
      <c r="G251" s="242"/>
      <c r="H251" s="242"/>
      <c r="I251" s="242"/>
      <c r="J251" s="242"/>
      <c r="K251" s="133"/>
    </row>
    <row r="252" spans="1:16" x14ac:dyDescent="0.2">
      <c r="A252" s="241"/>
      <c r="B252" s="241"/>
      <c r="C252" s="241"/>
      <c r="D252" s="132"/>
      <c r="E252" s="132"/>
      <c r="G252" s="242"/>
      <c r="H252" s="242"/>
      <c r="I252" s="242"/>
      <c r="J252" s="242"/>
      <c r="K252" s="133"/>
    </row>
    <row r="253" spans="1:16" x14ac:dyDescent="0.2">
      <c r="A253" s="241"/>
      <c r="B253" s="241"/>
      <c r="C253" s="241"/>
      <c r="D253" s="132"/>
      <c r="E253" s="132"/>
      <c r="G253" s="242"/>
      <c r="H253" s="242"/>
      <c r="I253" s="242"/>
      <c r="J253" s="242"/>
      <c r="K253" s="133"/>
    </row>
    <row r="254" spans="1:16" ht="18" x14ac:dyDescent="0.25">
      <c r="A254" s="321" t="s">
        <v>59</v>
      </c>
      <c r="B254" s="321"/>
      <c r="C254" s="321"/>
      <c r="D254" s="321"/>
      <c r="E254" s="321"/>
      <c r="F254" s="321"/>
      <c r="G254" s="321"/>
      <c r="H254" s="321"/>
      <c r="I254" s="321"/>
      <c r="J254" s="321"/>
      <c r="K254" s="321"/>
      <c r="L254" s="321"/>
      <c r="M254" s="321"/>
      <c r="N254" s="321"/>
      <c r="O254" s="104"/>
      <c r="P254" s="104"/>
    </row>
    <row r="255" spans="1:16" x14ac:dyDescent="0.2">
      <c r="A255" s="5"/>
    </row>
    <row r="256" spans="1:16" x14ac:dyDescent="0.2">
      <c r="B256" s="322" t="s">
        <v>60</v>
      </c>
      <c r="C256" s="322"/>
      <c r="D256" s="162"/>
      <c r="E256" s="162"/>
      <c r="F256" s="162"/>
      <c r="G256" s="162"/>
      <c r="H256" s="63" t="s">
        <v>61</v>
      </c>
      <c r="I256" s="36"/>
      <c r="J256" s="36"/>
      <c r="K256"/>
    </row>
    <row r="257" spans="1:16" x14ac:dyDescent="0.2">
      <c r="B257" s="323"/>
      <c r="C257" s="324"/>
      <c r="D257" s="324"/>
      <c r="E257" s="324"/>
      <c r="F257" s="325"/>
      <c r="G257" s="4"/>
      <c r="H257" s="323"/>
      <c r="I257" s="324"/>
      <c r="J257" s="324"/>
      <c r="K257" s="324"/>
      <c r="L257" s="324"/>
      <c r="M257" s="325"/>
    </row>
    <row r="258" spans="1:16" x14ac:dyDescent="0.2">
      <c r="B258" s="326"/>
      <c r="C258" s="327"/>
      <c r="D258" s="327"/>
      <c r="E258" s="327"/>
      <c r="F258" s="328"/>
      <c r="G258" s="4"/>
      <c r="H258" s="326"/>
      <c r="I258" s="327"/>
      <c r="J258" s="327"/>
      <c r="K258" s="327"/>
      <c r="L258" s="327"/>
      <c r="M258" s="328"/>
    </row>
    <row r="259" spans="1:16" x14ac:dyDescent="0.2">
      <c r="B259" s="326"/>
      <c r="C259" s="327"/>
      <c r="D259" s="327"/>
      <c r="E259" s="327"/>
      <c r="F259" s="328"/>
      <c r="G259" s="4"/>
      <c r="H259" s="326"/>
      <c r="I259" s="327"/>
      <c r="J259" s="327"/>
      <c r="K259" s="327"/>
      <c r="L259" s="327"/>
      <c r="M259" s="328"/>
    </row>
    <row r="260" spans="1:16" x14ac:dyDescent="0.2">
      <c r="B260" s="326"/>
      <c r="C260" s="327"/>
      <c r="D260" s="327"/>
      <c r="E260" s="327"/>
      <c r="F260" s="328"/>
      <c r="G260" s="4"/>
      <c r="H260" s="326"/>
      <c r="I260" s="327"/>
      <c r="J260" s="327"/>
      <c r="K260" s="327"/>
      <c r="L260" s="327"/>
      <c r="M260" s="328"/>
    </row>
    <row r="261" spans="1:16" x14ac:dyDescent="0.2">
      <c r="B261" s="326"/>
      <c r="C261" s="327"/>
      <c r="D261" s="327"/>
      <c r="E261" s="327"/>
      <c r="F261" s="328"/>
      <c r="G261" s="4"/>
      <c r="H261" s="326"/>
      <c r="I261" s="327"/>
      <c r="J261" s="327"/>
      <c r="K261" s="327"/>
      <c r="L261" s="327"/>
      <c r="M261" s="328"/>
    </row>
    <row r="262" spans="1:16" x14ac:dyDescent="0.2">
      <c r="B262" s="326"/>
      <c r="C262" s="327"/>
      <c r="D262" s="327"/>
      <c r="E262" s="327"/>
      <c r="F262" s="328"/>
      <c r="G262" s="4"/>
      <c r="H262" s="326"/>
      <c r="I262" s="327"/>
      <c r="J262" s="327"/>
      <c r="K262" s="327"/>
      <c r="L262" s="327"/>
      <c r="M262" s="328"/>
    </row>
    <row r="263" spans="1:16" x14ac:dyDescent="0.2">
      <c r="B263" s="329"/>
      <c r="C263" s="330"/>
      <c r="D263" s="330"/>
      <c r="E263" s="330"/>
      <c r="F263" s="331"/>
      <c r="G263" s="4"/>
      <c r="H263" s="329"/>
      <c r="I263" s="330"/>
      <c r="J263" s="330"/>
      <c r="K263" s="330"/>
      <c r="L263" s="330"/>
      <c r="M263" s="331"/>
    </row>
    <row r="264" spans="1:16" x14ac:dyDescent="0.2">
      <c r="B264" s="163"/>
      <c r="C264" s="163"/>
      <c r="D264" s="163"/>
      <c r="E264" s="163"/>
      <c r="F264" s="163"/>
      <c r="G264" s="4"/>
      <c r="H264" s="163"/>
      <c r="I264" s="163"/>
      <c r="J264" s="163"/>
      <c r="K264" s="163"/>
      <c r="L264" s="163"/>
    </row>
    <row r="265" spans="1:16" x14ac:dyDescent="0.2">
      <c r="B265" s="163"/>
      <c r="C265" s="163"/>
      <c r="D265" s="4"/>
      <c r="E265" s="163"/>
      <c r="F265" s="163"/>
      <c r="G265" s="163"/>
      <c r="H265" s="163"/>
      <c r="I265" s="163"/>
      <c r="J265" s="5"/>
    </row>
    <row r="266" spans="1:16" x14ac:dyDescent="0.2">
      <c r="C266" s="5"/>
      <c r="D266" s="5"/>
      <c r="F266"/>
      <c r="G266"/>
      <c r="H266" s="5"/>
      <c r="I266" s="5"/>
      <c r="J266" s="5"/>
    </row>
    <row r="267" spans="1:16" ht="18" x14ac:dyDescent="0.25">
      <c r="A267" s="321" t="s">
        <v>65</v>
      </c>
      <c r="B267" s="321"/>
      <c r="C267" s="321"/>
      <c r="D267" s="321"/>
      <c r="E267" s="321"/>
      <c r="F267" s="321"/>
      <c r="G267" s="321"/>
      <c r="H267" s="321"/>
      <c r="I267" s="321"/>
      <c r="J267" s="321"/>
      <c r="K267" s="321"/>
      <c r="L267" s="321"/>
      <c r="M267" s="321"/>
      <c r="N267" s="321"/>
      <c r="O267" s="104"/>
      <c r="P267" s="104"/>
    </row>
    <row r="269" spans="1:16" x14ac:dyDescent="0.2">
      <c r="F269"/>
      <c r="H269" s="5"/>
      <c r="K269"/>
    </row>
    <row r="270" spans="1:16" ht="15" x14ac:dyDescent="0.2">
      <c r="B270" s="358" t="s">
        <v>172</v>
      </c>
      <c r="C270" s="359"/>
      <c r="E270" s="360" t="s">
        <v>190</v>
      </c>
      <c r="F270" s="360"/>
      <c r="H270" s="233" t="s">
        <v>191</v>
      </c>
      <c r="K270"/>
    </row>
    <row r="271" spans="1:16" x14ac:dyDescent="0.2">
      <c r="B271" s="449"/>
      <c r="C271" s="362"/>
      <c r="E271" s="367"/>
      <c r="F271" s="367"/>
      <c r="H271" s="253"/>
      <c r="K271"/>
    </row>
    <row r="272" spans="1:16" x14ac:dyDescent="0.2">
      <c r="B272" s="363"/>
      <c r="C272" s="364"/>
      <c r="F272"/>
      <c r="H272" s="5"/>
      <c r="K272"/>
    </row>
    <row r="273" spans="2:11" x14ac:dyDescent="0.2">
      <c r="B273" s="363"/>
      <c r="C273" s="364"/>
      <c r="F273"/>
      <c r="H273" s="5"/>
      <c r="K273"/>
    </row>
    <row r="274" spans="2:11" x14ac:dyDescent="0.2">
      <c r="B274" s="365"/>
      <c r="C274" s="366"/>
      <c r="F274"/>
      <c r="H274" s="5"/>
      <c r="K274"/>
    </row>
    <row r="275" spans="2:11" x14ac:dyDescent="0.2">
      <c r="F275"/>
      <c r="H275" s="5"/>
      <c r="K275"/>
    </row>
    <row r="276" spans="2:11" x14ac:dyDescent="0.2">
      <c r="F276"/>
      <c r="H276" s="5"/>
      <c r="K276"/>
    </row>
    <row r="277" spans="2:11" ht="30" x14ac:dyDescent="0.2">
      <c r="B277" s="233" t="s">
        <v>192</v>
      </c>
      <c r="C277" s="233" t="s">
        <v>193</v>
      </c>
      <c r="D277" s="233" t="s">
        <v>194</v>
      </c>
      <c r="E277" s="358" t="s">
        <v>195</v>
      </c>
      <c r="F277" s="359"/>
      <c r="G277" s="233" t="s">
        <v>196</v>
      </c>
      <c r="H277" s="233" t="s">
        <v>197</v>
      </c>
      <c r="K277"/>
    </row>
    <row r="278" spans="2:11" x14ac:dyDescent="0.2">
      <c r="B278" s="234">
        <v>1</v>
      </c>
      <c r="C278" s="254"/>
      <c r="D278" s="254"/>
      <c r="E278" s="344"/>
      <c r="F278" s="345"/>
      <c r="G278" s="255"/>
      <c r="H278" s="235" t="str">
        <f t="shared" ref="H278" si="10">IF(OR(ISNUMBER(G277),G278=""),IF(G278="","",1-(G278/G277)),"N/A")</f>
        <v/>
      </c>
      <c r="K278"/>
    </row>
    <row r="279" spans="2:11" x14ac:dyDescent="0.2">
      <c r="B279" s="234">
        <v>2</v>
      </c>
      <c r="C279" s="254"/>
      <c r="D279" s="254"/>
      <c r="E279" s="344"/>
      <c r="F279" s="345"/>
      <c r="G279" s="255"/>
      <c r="H279" s="235" t="str">
        <f>IF(OR(ISNUMBER(G278),G279=""),IF(G279="","",1-(G279/G278)),"N/A")</f>
        <v/>
      </c>
      <c r="K279"/>
    </row>
    <row r="280" spans="2:11" x14ac:dyDescent="0.2">
      <c r="B280" s="234">
        <v>3</v>
      </c>
      <c r="C280" s="254"/>
      <c r="D280" s="254"/>
      <c r="E280" s="344"/>
      <c r="F280" s="345"/>
      <c r="G280" s="255"/>
      <c r="H280" s="235" t="str">
        <f t="shared" ref="H280:H282" si="11">IF(OR(ISNUMBER(G279),G280=""),IF(G280="","",1-(G280/G279)),"N/A")</f>
        <v/>
      </c>
      <c r="K280"/>
    </row>
    <row r="281" spans="2:11" x14ac:dyDescent="0.2">
      <c r="B281" s="234">
        <v>4</v>
      </c>
      <c r="C281" s="254"/>
      <c r="D281" s="254"/>
      <c r="E281" s="344"/>
      <c r="F281" s="345"/>
      <c r="G281" s="255"/>
      <c r="H281" s="235" t="str">
        <f t="shared" si="11"/>
        <v/>
      </c>
      <c r="K281"/>
    </row>
    <row r="282" spans="2:11" x14ac:dyDescent="0.2">
      <c r="B282" s="234">
        <v>5</v>
      </c>
      <c r="C282" s="254"/>
      <c r="D282" s="254"/>
      <c r="E282" s="344"/>
      <c r="F282" s="345"/>
      <c r="G282" s="255"/>
      <c r="H282" s="235" t="str">
        <f t="shared" si="11"/>
        <v/>
      </c>
      <c r="K282"/>
    </row>
    <row r="283" spans="2:11" ht="12" customHeight="1" x14ac:dyDescent="0.2">
      <c r="F283"/>
      <c r="H283" s="5"/>
      <c r="K283"/>
    </row>
    <row r="284" spans="2:11" x14ac:dyDescent="0.2">
      <c r="B284" s="236" t="s">
        <v>198</v>
      </c>
      <c r="C284" s="236"/>
      <c r="D284" s="232"/>
      <c r="E284" s="232"/>
      <c r="F284" s="232"/>
      <c r="H284" s="5"/>
      <c r="K284"/>
    </row>
  </sheetData>
  <mergeCells count="150">
    <mergeCell ref="A249:C249"/>
    <mergeCell ref="G249:J249"/>
    <mergeCell ref="A251:C251"/>
    <mergeCell ref="A229:C229"/>
    <mergeCell ref="G229:J229"/>
    <mergeCell ref="A231:C231"/>
    <mergeCell ref="D231:F235"/>
    <mergeCell ref="G231:J231"/>
    <mergeCell ref="K231:M231"/>
    <mergeCell ref="A237:C237"/>
    <mergeCell ref="D237:F237"/>
    <mergeCell ref="G237:J237"/>
    <mergeCell ref="K237:M241"/>
    <mergeCell ref="A219:C219"/>
    <mergeCell ref="G219:J219"/>
    <mergeCell ref="A221:C221"/>
    <mergeCell ref="D221:F225"/>
    <mergeCell ref="H221:J221"/>
    <mergeCell ref="K221:M225"/>
    <mergeCell ref="A227:C227"/>
    <mergeCell ref="G227:J227"/>
    <mergeCell ref="A243:C247"/>
    <mergeCell ref="D243:F247"/>
    <mergeCell ref="G243:J247"/>
    <mergeCell ref="K243:M247"/>
    <mergeCell ref="D210:F214"/>
    <mergeCell ref="K210:M214"/>
    <mergeCell ref="A217:N217"/>
    <mergeCell ref="A210:C211"/>
    <mergeCell ref="A184:C184"/>
    <mergeCell ref="G184:J184"/>
    <mergeCell ref="K184:M188"/>
    <mergeCell ref="B165:E165"/>
    <mergeCell ref="A167:N167"/>
    <mergeCell ref="A182:N182"/>
    <mergeCell ref="A155:C155"/>
    <mergeCell ref="A204:C206"/>
    <mergeCell ref="D204:F208"/>
    <mergeCell ref="G204:J206"/>
    <mergeCell ref="K204:M208"/>
    <mergeCell ref="B163:E163"/>
    <mergeCell ref="B164:E164"/>
    <mergeCell ref="D157:F160"/>
    <mergeCell ref="B138:C138"/>
    <mergeCell ref="D138:E142"/>
    <mergeCell ref="D144:F151"/>
    <mergeCell ref="K144:M151"/>
    <mergeCell ref="A153:C153"/>
    <mergeCell ref="B106:C106"/>
    <mergeCell ref="B109:C109"/>
    <mergeCell ref="B105:C105"/>
    <mergeCell ref="B107:C107"/>
    <mergeCell ref="B108:C108"/>
    <mergeCell ref="K136:M136"/>
    <mergeCell ref="K134:M134"/>
    <mergeCell ref="B136:C136"/>
    <mergeCell ref="B111:C111"/>
    <mergeCell ref="B112:C112"/>
    <mergeCell ref="B113:C113"/>
    <mergeCell ref="B119:E119"/>
    <mergeCell ref="B120:E120"/>
    <mergeCell ref="A124:E124"/>
    <mergeCell ref="B116:C116"/>
    <mergeCell ref="B114:C114"/>
    <mergeCell ref="B115:C115"/>
    <mergeCell ref="B130:E130"/>
    <mergeCell ref="A132:C132"/>
    <mergeCell ref="A134:C134"/>
    <mergeCell ref="B122:E122"/>
    <mergeCell ref="B129:E129"/>
    <mergeCell ref="F124:J126"/>
    <mergeCell ref="B76:D76"/>
    <mergeCell ref="B79:E79"/>
    <mergeCell ref="B88:C88"/>
    <mergeCell ref="A100:D100"/>
    <mergeCell ref="B94:C94"/>
    <mergeCell ref="B95:C95"/>
    <mergeCell ref="B96:C96"/>
    <mergeCell ref="B97:C97"/>
    <mergeCell ref="B78:E78"/>
    <mergeCell ref="B92:C92"/>
    <mergeCell ref="B93:C93"/>
    <mergeCell ref="B89:C89"/>
    <mergeCell ref="B90:C90"/>
    <mergeCell ref="B86:C86"/>
    <mergeCell ref="B87:C87"/>
    <mergeCell ref="A81:D81"/>
    <mergeCell ref="B91:C91"/>
    <mergeCell ref="B42:E42"/>
    <mergeCell ref="B44:E44"/>
    <mergeCell ref="B52:E52"/>
    <mergeCell ref="A55:N55"/>
    <mergeCell ref="B34:E34"/>
    <mergeCell ref="B32:E32"/>
    <mergeCell ref="B47:E47"/>
    <mergeCell ref="B48:E48"/>
    <mergeCell ref="B49:E49"/>
    <mergeCell ref="B50:E50"/>
    <mergeCell ref="B28:E28"/>
    <mergeCell ref="B15:E15"/>
    <mergeCell ref="B16:E16"/>
    <mergeCell ref="B17:E17"/>
    <mergeCell ref="B18:E18"/>
    <mergeCell ref="A21:M21"/>
    <mergeCell ref="B36:E36"/>
    <mergeCell ref="B38:E38"/>
    <mergeCell ref="B40:E40"/>
    <mergeCell ref="B29:E29"/>
    <mergeCell ref="A2:N5"/>
    <mergeCell ref="E8:I8"/>
    <mergeCell ref="A10:N10"/>
    <mergeCell ref="B12:E12"/>
    <mergeCell ref="B14:E14"/>
    <mergeCell ref="B23:E23"/>
    <mergeCell ref="B25:E25"/>
    <mergeCell ref="B26:E26"/>
    <mergeCell ref="B27:E27"/>
    <mergeCell ref="E282:F282"/>
    <mergeCell ref="B270:C270"/>
    <mergeCell ref="E270:F270"/>
    <mergeCell ref="B271:C274"/>
    <mergeCell ref="E271:F271"/>
    <mergeCell ref="E277:F277"/>
    <mergeCell ref="E278:F278"/>
    <mergeCell ref="E279:F279"/>
    <mergeCell ref="E280:F280"/>
    <mergeCell ref="G81:J81"/>
    <mergeCell ref="A267:N267"/>
    <mergeCell ref="A254:N254"/>
    <mergeCell ref="B256:C256"/>
    <mergeCell ref="B257:F263"/>
    <mergeCell ref="H257:M263"/>
    <mergeCell ref="B46:E46"/>
    <mergeCell ref="K70:M72"/>
    <mergeCell ref="E281:F281"/>
    <mergeCell ref="G76:J76"/>
    <mergeCell ref="B74:D74"/>
    <mergeCell ref="G74:J74"/>
    <mergeCell ref="B70:D70"/>
    <mergeCell ref="I70:J70"/>
    <mergeCell ref="B57:E57"/>
    <mergeCell ref="B60:D60"/>
    <mergeCell ref="G60:J60"/>
    <mergeCell ref="B62:D62"/>
    <mergeCell ref="E62:J63"/>
    <mergeCell ref="B65:E65"/>
    <mergeCell ref="B66:E66"/>
    <mergeCell ref="A68:D68"/>
    <mergeCell ref="B58:E58"/>
    <mergeCell ref="B110:C110"/>
  </mergeCells>
  <conditionalFormatting sqref="K13">
    <cfRule type="cellIs" dxfId="67" priority="1" stopIfTrue="1" operator="equal">
      <formula>"Não Atende"</formula>
    </cfRule>
    <cfRule type="cellIs" dxfId="66" priority="2" stopIfTrue="1" operator="equal">
      <formula>"Atende"</formula>
    </cfRule>
  </conditionalFormatting>
  <dataValidations count="8">
    <dataValidation type="list" allowBlank="1" showInputMessage="1" showErrorMessage="1" sqref="E60 E68 E81 F122 E100 E76 D132 D155 K153 K155 D184:D189 K138 K140 K229 K219 D227 K227 D229 D219 D249 D251">
      <formula1>"Sim,Não"</formula1>
    </dataValidation>
    <dataValidation type="list" allowBlank="1" showInputMessage="1" showErrorMessage="1" sqref="I130 I58 I66 I79 I120 I52 I46:I50 I25:I29 I32 I34:I44">
      <formula1>requerimentos</formula1>
    </dataValidation>
    <dataValidation type="list" allowBlank="1" showInputMessage="1" showErrorMessage="1" sqref="F19:F20 F22 I14:I18">
      <formula1>Req_exclusão</formula1>
    </dataValidation>
    <dataValidation type="list" allowBlank="1" showInputMessage="1" showErrorMessage="1" sqref="WVI163:WVI173 IW163:IW173 SS163:SS173 ACO163:ACO173 AMK163:AMK173 AWG163:AWG173 BGC163:BGC173 BPY163:BPY173 BZU163:BZU173 CJQ163:CJQ173 CTM163:CTM173 DDI163:DDI173 DNE163:DNE173 DXA163:DXA173 EGW163:EGW173 EQS163:EQS173 FAO163:FAO173 FKK163:FKK173 FUG163:FUG173 GEC163:GEC173 GNY163:GNY173 GXU163:GXU173 HHQ163:HHQ173 HRM163:HRM173 IBI163:IBI173 ILE163:ILE173 IVA163:IVA173 JEW163:JEW173 JOS163:JOS173 JYO163:JYO173 KIK163:KIK173 KSG163:KSG173 LCC163:LCC173 LLY163:LLY173 LVU163:LVU173 MFQ163:MFQ173 MPM163:MPM173 MZI163:MZI173 NJE163:NJE173 NTA163:NTA173 OCW163:OCW173 OMS163:OMS173 OWO163:OWO173 PGK163:PGK173 PQG163:PQG173 QAC163:QAC173 QJY163:QJY173 QTU163:QTU173 RDQ163:RDQ173 RNM163:RNM173 RXI163:RXI173 SHE163:SHE173 SRA163:SRA173 TAW163:TAW173 TKS163:TKS173 TUO163:TUO173 UEK163:UEK173 UOG163:UOG173 UYC163:UYC173 VHY163:VHY173 VRU163:VRU173 WBQ163:WBQ173 WLM163:WLM173 E170:E180">
      <formula1>"RISC, x86"</formula1>
    </dataValidation>
    <dataValidation type="list" allowBlank="1" showInputMessage="1" showErrorMessage="1" sqref="WVG163:WVG173 IU163:IU173 SQ163:SQ173 ACM163:ACM173 AMI163:AMI173 AWE163:AWE173 BGA163:BGA173 BPW163:BPW173 BZS163:BZS173 CJO163:CJO173 CTK163:CTK173 DDG163:DDG173 DNC163:DNC173 DWY163:DWY173 EGU163:EGU173 EQQ163:EQQ173 FAM163:FAM173 FKI163:FKI173 FUE163:FUE173 GEA163:GEA173 GNW163:GNW173 GXS163:GXS173 HHO163:HHO173 HRK163:HRK173 IBG163:IBG173 ILC163:ILC173 IUY163:IUY173 JEU163:JEU173 JOQ163:JOQ173 JYM163:JYM173 KII163:KII173 KSE163:KSE173 LCA163:LCA173 LLW163:LLW173 LVS163:LVS173 MFO163:MFO173 MPK163:MPK173 MZG163:MZG173 NJC163:NJC173 NSY163:NSY173 OCU163:OCU173 OMQ163:OMQ173 OWM163:OWM173 PGI163:PGI173 PQE163:PQE173 QAA163:QAA173 QJW163:QJW173 QTS163:QTS173 RDO163:RDO173 RNK163:RNK173 RXG163:RXG173 SHC163:SHC173 SQY163:SQY173 TAU163:TAU173 TKQ163:TKQ173 TUM163:TUM173 UEI163:UEI173 UOE163:UOE173 UYA163:UYA173 VHW163:VHW173 VRS163:VRS173 WBO163:WBO173 WLK163:WLK173 C170:C180">
      <formula1>"Aplicação, Apresentação, Banco de Dados"</formula1>
    </dataValidation>
    <dataValidation type="list" allowBlank="1" showInputMessage="1" showErrorMessage="1" sqref="WVH163:WVH173 IV163:IV173 SR163:SR173 ACN163:ACN173 AMJ163:AMJ173 AWF163:AWF173 BGB163:BGB173 BPX163:BPX173 BZT163:BZT173 CJP163:CJP173 CTL163:CTL173 DDH163:DDH173 DND163:DND173 DWZ163:DWZ173 EGV163:EGV173 EQR163:EQR173 FAN163:FAN173 FKJ163:FKJ173 FUF163:FUF173 GEB163:GEB173 GNX163:GNX173 GXT163:GXT173 HHP163:HHP173 HRL163:HRL173 IBH163:IBH173 ILD163:ILD173 IUZ163:IUZ173 JEV163:JEV173 JOR163:JOR173 JYN163:JYN173 KIJ163:KIJ173 KSF163:KSF173 LCB163:LCB173 LLX163:LLX173 LVT163:LVT173 MFP163:MFP173 MPL163:MPL173 MZH163:MZH173 NJD163:NJD173 NSZ163:NSZ173 OCV163:OCV173 OMR163:OMR173 OWN163:OWN173 PGJ163:PGJ173 PQF163:PQF173 QAB163:QAB173 QJX163:QJX173 QTT163:QTT173 RDP163:RDP173 RNL163:RNL173 RXH163:RXH173 SHD163:SHD173 SQZ163:SQZ173 TAV163:TAV173 TKR163:TKR173 TUN163:TUN173 UEJ163:UEJ173 UOF163:UOF173 UYB163:UYB173 VHX163:VHX173 VRT163:VRT173 WBP163:WBP173 WLL163:WLL173 D170:D180">
      <formula1>"On Line, Batch, Misto"</formula1>
    </dataValidation>
    <dataValidation type="list" allowBlank="1" showInputMessage="1" showErrorMessage="1" sqref="WVF163:WVF173 IT163:IT173 SP163:SP173 ACL163:ACL173 AMH163:AMH173 AWD163:AWD173 BFZ163:BFZ173 BPV163:BPV173 BZR163:BZR173 CJN163:CJN173 CTJ163:CTJ173 DDF163:DDF173 DNB163:DNB173 DWX163:DWX173 EGT163:EGT173 EQP163:EQP173 FAL163:FAL173 FKH163:FKH173 FUD163:FUD173 GDZ163:GDZ173 GNV163:GNV173 GXR163:GXR173 HHN163:HHN173 HRJ163:HRJ173 IBF163:IBF173 ILB163:ILB173 IUX163:IUX173 JET163:JET173 JOP163:JOP173 JYL163:JYL173 KIH163:KIH173 KSD163:KSD173 LBZ163:LBZ173 LLV163:LLV173 LVR163:LVR173 MFN163:MFN173 MPJ163:MPJ173 MZF163:MZF173 NJB163:NJB173 NSX163:NSX173 OCT163:OCT173 OMP163:OMP173 OWL163:OWL173 PGH163:PGH173 PQD163:PQD173 PZZ163:PZZ173 QJV163:QJV173 QTR163:QTR173 RDN163:RDN173 RNJ163:RNJ173 RXF163:RXF173 SHB163:SHB173 SQX163:SQX173 TAT163:TAT173 TKP163:TKP173 TUL163:TUL173 UEH163:UEH173 UOD163:UOD173 UXZ163:UXZ173 VHV163:VHV173 VRR163:VRR173 WBN163:WBN173 WLJ163:WLJ173 B170:B180">
      <formula1>"Produção, Disaster Recovery, Desenvolvimento, Homologação, Testes"</formula1>
    </dataValidation>
    <dataValidation type="list" allowBlank="1" showInputMessage="1" showErrorMessage="1" sqref="K249">
      <formula1>"Sim,Não,N/A"</formula1>
    </dataValidation>
  </dataValidations>
  <pageMargins left="0.78740157499999996" right="0.78740157499999996" top="0.984251969" bottom="0.984251969" header="0.49212598499999999" footer="0.49212598499999999"/>
  <pageSetup scale="47" fitToHeight="0" orientation="landscape"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Parâmetros!$E$3:$E$5</xm:f>
          </x14:formula1>
          <xm:sqref>E167 E126 F168 H25:H29 H46:H50 H52 H32 H34:H44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dimension ref="A1:R24"/>
  <sheetViews>
    <sheetView showGridLines="0" showRowColHeaders="0" workbookViewId="0">
      <selection activeCell="B25" sqref="B25:E25"/>
    </sheetView>
  </sheetViews>
  <sheetFormatPr defaultRowHeight="12.75" x14ac:dyDescent="0.2"/>
  <cols>
    <col min="1" max="1" width="12.28515625" customWidth="1"/>
    <col min="2" max="2" width="71.140625" customWidth="1"/>
    <col min="3" max="3" width="1.42578125" customWidth="1"/>
    <col min="4" max="4" width="1.85546875" customWidth="1"/>
    <col min="5" max="5" width="1.5703125" customWidth="1"/>
    <col min="6" max="6" width="18.5703125" customWidth="1"/>
    <col min="7" max="7" width="16.140625" hidden="1" customWidth="1"/>
    <col min="8" max="8" width="19.5703125" customWidth="1"/>
    <col min="9" max="9" width="21.5703125" customWidth="1"/>
    <col min="10" max="10" width="36.85546875" customWidth="1"/>
    <col min="11" max="11" width="17" hidden="1" customWidth="1"/>
    <col min="12" max="12" width="20.28515625" bestFit="1" customWidth="1"/>
    <col min="13" max="13" width="17.7109375" customWidth="1"/>
    <col min="16" max="16" width="23.7109375" hidden="1" customWidth="1"/>
    <col min="17" max="17" width="0" hidden="1" customWidth="1"/>
    <col min="18" max="18" width="18.5703125" hidden="1" customWidth="1"/>
  </cols>
  <sheetData>
    <row r="1" spans="1:18" ht="13.5" thickBot="1" x14ac:dyDescent="0.25">
      <c r="A1" s="203"/>
      <c r="B1" s="17"/>
      <c r="C1" s="17"/>
      <c r="D1" s="17"/>
      <c r="E1" s="17"/>
      <c r="F1" s="17"/>
      <c r="G1" s="17"/>
      <c r="H1" s="17"/>
      <c r="I1" s="17"/>
      <c r="J1" s="17"/>
      <c r="P1" s="15" t="s">
        <v>15</v>
      </c>
      <c r="R1" s="10" t="s">
        <v>29</v>
      </c>
    </row>
    <row r="2" spans="1:18" ht="15.75" thickBot="1" x14ac:dyDescent="0.25">
      <c r="A2" s="203"/>
      <c r="B2" s="204" t="s">
        <v>31</v>
      </c>
      <c r="C2" s="213"/>
      <c r="D2" s="213"/>
      <c r="E2" s="213"/>
      <c r="F2" s="315" t="s">
        <v>32</v>
      </c>
      <c r="G2" s="442"/>
      <c r="H2" s="316"/>
      <c r="I2" s="14" t="str">
        <f>IF(ISERR(SUM(G8:G9,G12:G13,G16:G17,G20:G21,G24:G25)/(SUM(K8:K9,K12:K13,K16:K17,K20:K21,K24:K25))),"N/A",SUM(G8:G9,G12:G13,G16:G17,G20:G21,G24:G25)/(SUM(K8:K9,K12:K13,K16:K17,K20:K21,K24:K25)))</f>
        <v>N/A</v>
      </c>
      <c r="J2" s="17"/>
      <c r="P2" s="8" t="s">
        <v>19</v>
      </c>
      <c r="R2" s="9" t="s">
        <v>4</v>
      </c>
    </row>
    <row r="3" spans="1:18" ht="15" x14ac:dyDescent="0.25">
      <c r="A3" s="203"/>
      <c r="B3" s="205" t="s">
        <v>217</v>
      </c>
      <c r="C3" s="214"/>
      <c r="D3" s="214"/>
      <c r="E3" s="214"/>
      <c r="F3" s="206"/>
      <c r="G3" s="206"/>
      <c r="H3" s="17"/>
      <c r="I3" s="17"/>
      <c r="J3" s="17"/>
      <c r="P3" s="8" t="s">
        <v>20</v>
      </c>
      <c r="R3" s="9" t="s">
        <v>11</v>
      </c>
    </row>
    <row r="4" spans="1:18" ht="15" x14ac:dyDescent="0.25">
      <c r="A4" s="203"/>
      <c r="B4" s="207" t="e">
        <f>'Prop H'!$E$8</f>
        <v>#REF!</v>
      </c>
      <c r="C4" s="215"/>
      <c r="D4" s="215"/>
      <c r="E4" s="215"/>
      <c r="F4" s="18"/>
      <c r="G4" s="18"/>
      <c r="H4" s="18"/>
      <c r="I4" s="18"/>
      <c r="J4" s="18"/>
      <c r="P4" s="8" t="s">
        <v>21</v>
      </c>
      <c r="R4" s="8" t="s">
        <v>5</v>
      </c>
    </row>
    <row r="5" spans="1:18" ht="15" x14ac:dyDescent="0.2">
      <c r="A5" s="203"/>
      <c r="B5" s="17"/>
      <c r="C5" s="17"/>
      <c r="D5" s="17"/>
      <c r="E5" s="17"/>
      <c r="F5" s="18"/>
      <c r="G5" s="18"/>
      <c r="H5" s="18"/>
      <c r="I5" s="18"/>
      <c r="J5" s="18"/>
      <c r="P5" s="8" t="s">
        <v>22</v>
      </c>
    </row>
    <row r="6" spans="1:18" ht="13.5" thickBot="1" x14ac:dyDescent="0.25">
      <c r="A6" s="203"/>
      <c r="B6" s="19" t="s">
        <v>33</v>
      </c>
      <c r="C6" s="19"/>
      <c r="D6" s="19"/>
      <c r="E6" s="19"/>
      <c r="F6" s="19" t="s">
        <v>34</v>
      </c>
      <c r="G6" s="19"/>
      <c r="H6" s="17"/>
      <c r="I6" s="17"/>
      <c r="J6" s="17"/>
      <c r="P6" s="8" t="s">
        <v>23</v>
      </c>
    </row>
    <row r="7" spans="1:18" ht="26.25" thickBot="1" x14ac:dyDescent="0.25">
      <c r="A7" s="20" t="s">
        <v>35</v>
      </c>
      <c r="B7" s="22" t="s">
        <v>130</v>
      </c>
      <c r="C7" s="216"/>
      <c r="D7" s="216"/>
      <c r="E7" s="217"/>
      <c r="F7" s="21" t="s">
        <v>4</v>
      </c>
      <c r="G7" s="21" t="s">
        <v>38</v>
      </c>
      <c r="H7" s="21" t="s">
        <v>15</v>
      </c>
      <c r="I7" s="22" t="s">
        <v>36</v>
      </c>
      <c r="J7" s="21" t="s">
        <v>37</v>
      </c>
      <c r="K7" s="24" t="s">
        <v>39</v>
      </c>
      <c r="L7" s="274" t="s">
        <v>215</v>
      </c>
      <c r="M7" s="23" t="s">
        <v>216</v>
      </c>
      <c r="P7" s="8" t="s">
        <v>24</v>
      </c>
    </row>
    <row r="8" spans="1:18" x14ac:dyDescent="0.2">
      <c r="A8" s="223" t="str">
        <f>IF(LEFT(A7,2)="ID",CONCATENATE(MID($A$7,SEARCH(" ",$A$7)+1,10),"001"),CONCATENATE(MID($A$7,SEARCH(" ",$A$7)+1,10),TEXT(RIGHT(A7,3)+1,"000")))</f>
        <v>RQF001</v>
      </c>
      <c r="B8" s="443" t="s">
        <v>162</v>
      </c>
      <c r="C8" s="444"/>
      <c r="D8" s="444"/>
      <c r="E8" s="445"/>
      <c r="F8" s="220"/>
      <c r="G8" s="220">
        <f>IF(H8="",0,VLOOKUP(H8,Parâmetros!$N$3:$O$8,2,0)*I8)</f>
        <v>0</v>
      </c>
      <c r="H8" s="221"/>
      <c r="I8" s="222"/>
      <c r="J8" s="273"/>
      <c r="K8" s="25" t="str">
        <f t="shared" ref="K8" si="0">IF(I8="","",I8*100)</f>
        <v/>
      </c>
      <c r="L8" s="272"/>
      <c r="M8" s="271"/>
    </row>
    <row r="9" spans="1:18" x14ac:dyDescent="0.2">
      <c r="A9" s="80"/>
    </row>
    <row r="10" spans="1:18" ht="13.5" thickBot="1" x14ac:dyDescent="0.25">
      <c r="A10" s="203"/>
      <c r="B10" s="19" t="s">
        <v>33</v>
      </c>
      <c r="C10" s="19"/>
      <c r="D10" s="19"/>
      <c r="E10" s="19"/>
      <c r="F10" s="19" t="s">
        <v>34</v>
      </c>
      <c r="G10" s="19"/>
      <c r="H10" s="17"/>
      <c r="I10" s="17"/>
      <c r="J10" s="17"/>
    </row>
    <row r="11" spans="1:18" ht="26.25" thickBot="1" x14ac:dyDescent="0.25">
      <c r="A11" s="20" t="s">
        <v>164</v>
      </c>
      <c r="B11" s="22" t="s">
        <v>131</v>
      </c>
      <c r="C11" s="216"/>
      <c r="D11" s="216"/>
      <c r="E11" s="217"/>
      <c r="F11" s="21" t="s">
        <v>4</v>
      </c>
      <c r="G11" s="21" t="s">
        <v>38</v>
      </c>
      <c r="H11" s="21" t="s">
        <v>15</v>
      </c>
      <c r="I11" s="22" t="s">
        <v>36</v>
      </c>
      <c r="J11" s="21" t="s">
        <v>37</v>
      </c>
      <c r="K11" s="24" t="s">
        <v>39</v>
      </c>
      <c r="L11" s="274" t="s">
        <v>215</v>
      </c>
      <c r="M11" s="23" t="s">
        <v>216</v>
      </c>
    </row>
    <row r="12" spans="1:18" ht="12.75" customHeight="1" x14ac:dyDescent="0.2">
      <c r="A12" s="223" t="str">
        <f>IF(LEFT(A11,2)="ID",CONCATENATE(MID($A$11,SEARCH(" ",$A$11)+1,10),"001"),CONCATENATE(MID($A$11,SEARCH(" ",$A$11)+1,10),TEXT(RIGHT(A11,3)+1,"000")))</f>
        <v>RQNF001</v>
      </c>
      <c r="B12" s="446" t="s">
        <v>209</v>
      </c>
      <c r="C12" s="447"/>
      <c r="D12" s="447"/>
      <c r="E12" s="448"/>
      <c r="F12" s="220"/>
      <c r="G12" s="220">
        <f>IF(H12="",0,VLOOKUP(H12,Parâmetros!$N$3:$O$8,2,0)*I12)</f>
        <v>0</v>
      </c>
      <c r="H12" s="221"/>
      <c r="I12" s="222"/>
      <c r="J12" s="273"/>
      <c r="K12" s="25" t="str">
        <f t="shared" ref="K12" si="1">IF(I12="","",I12*100)</f>
        <v/>
      </c>
      <c r="L12" s="272"/>
      <c r="M12" s="271"/>
    </row>
    <row r="14" spans="1:18" ht="13.5" thickBot="1" x14ac:dyDescent="0.25">
      <c r="A14" s="203"/>
      <c r="B14" s="19" t="s">
        <v>33</v>
      </c>
      <c r="C14" s="19"/>
      <c r="D14" s="19"/>
      <c r="E14" s="19"/>
      <c r="F14" s="19" t="s">
        <v>34</v>
      </c>
      <c r="G14" s="19"/>
      <c r="H14" s="17"/>
      <c r="I14" s="17"/>
      <c r="J14" s="17"/>
    </row>
    <row r="15" spans="1:18" ht="26.25" thickBot="1" x14ac:dyDescent="0.25">
      <c r="A15" s="20" t="s">
        <v>165</v>
      </c>
      <c r="B15" s="22" t="s">
        <v>132</v>
      </c>
      <c r="C15" s="218"/>
      <c r="D15" s="218"/>
      <c r="E15" s="219"/>
      <c r="F15" s="21" t="s">
        <v>4</v>
      </c>
      <c r="G15" s="21" t="s">
        <v>38</v>
      </c>
      <c r="H15" s="21" t="s">
        <v>15</v>
      </c>
      <c r="I15" s="22" t="s">
        <v>36</v>
      </c>
      <c r="J15" s="21" t="s">
        <v>37</v>
      </c>
      <c r="K15" s="24" t="s">
        <v>39</v>
      </c>
      <c r="L15" s="274" t="s">
        <v>215</v>
      </c>
      <c r="M15" s="23" t="s">
        <v>216</v>
      </c>
    </row>
    <row r="16" spans="1:18" x14ac:dyDescent="0.2">
      <c r="A16" s="223" t="str">
        <f>IF(LEFT(A15,2)="ID",CONCATENATE(MID($A$15,SEARCH(" ",$A$15)+1,10),"001"),CONCATENATE(MID($A$15,SEARCH(" ",$A$15)+1,10),TEXT(RIGHT(A15,3)+1,"000")))</f>
        <v>RQS001</v>
      </c>
      <c r="B16" s="446" t="s">
        <v>212</v>
      </c>
      <c r="C16" s="447"/>
      <c r="D16" s="447"/>
      <c r="E16" s="448"/>
      <c r="F16" s="220"/>
      <c r="G16" s="220">
        <f>IF(H16="",0,VLOOKUP(H16,Parâmetros!$N$3:$O$8,2,0)*I16)</f>
        <v>0</v>
      </c>
      <c r="H16" s="221"/>
      <c r="I16" s="222"/>
      <c r="J16" s="273"/>
      <c r="K16" s="25" t="str">
        <f t="shared" ref="K16" si="2">IF(I16="","",I16*100)</f>
        <v/>
      </c>
      <c r="L16" s="272"/>
      <c r="M16" s="271"/>
    </row>
    <row r="18" spans="1:13" ht="13.5" thickBot="1" x14ac:dyDescent="0.25">
      <c r="A18" s="203"/>
      <c r="B18" s="19" t="s">
        <v>33</v>
      </c>
      <c r="C18" s="19"/>
      <c r="D18" s="19"/>
      <c r="E18" s="19"/>
      <c r="F18" s="19" t="s">
        <v>34</v>
      </c>
      <c r="G18" s="19"/>
      <c r="H18" s="17"/>
      <c r="I18" s="17"/>
      <c r="J18" s="17"/>
    </row>
    <row r="19" spans="1:13" ht="26.25" thickBot="1" x14ac:dyDescent="0.25">
      <c r="A19" s="20" t="s">
        <v>166</v>
      </c>
      <c r="B19" s="22" t="s">
        <v>133</v>
      </c>
      <c r="C19" s="218"/>
      <c r="D19" s="218"/>
      <c r="E19" s="219"/>
      <c r="F19" s="21" t="s">
        <v>4</v>
      </c>
      <c r="G19" s="21" t="s">
        <v>38</v>
      </c>
      <c r="H19" s="21" t="s">
        <v>15</v>
      </c>
      <c r="I19" s="22" t="s">
        <v>36</v>
      </c>
      <c r="J19" s="21" t="s">
        <v>37</v>
      </c>
      <c r="K19" s="24" t="s">
        <v>39</v>
      </c>
      <c r="L19" s="274" t="s">
        <v>215</v>
      </c>
      <c r="M19" s="23" t="s">
        <v>216</v>
      </c>
    </row>
    <row r="20" spans="1:13" ht="12.75" customHeight="1" x14ac:dyDescent="0.2">
      <c r="A20" s="223" t="str">
        <f>IF(LEFT(A19,2)="ID",CONCATENATE(MID($A$19,SEARCH(" ",$A$19)+1,10),"001"),CONCATENATE(MID($A$19,SEARCH(" ",$A$19)+1,10),TEXT(RIGHT(A19,3)+1,"000")))</f>
        <v>RQMC001</v>
      </c>
      <c r="B20" s="446" t="s">
        <v>214</v>
      </c>
      <c r="C20" s="447"/>
      <c r="D20" s="447"/>
      <c r="E20" s="448"/>
      <c r="F20" s="220"/>
      <c r="G20" s="220">
        <f>IF(H20="",0,VLOOKUP(H20,Parâmetros!$N$3:$O$8,2,0)*I20)</f>
        <v>0</v>
      </c>
      <c r="H20" s="221"/>
      <c r="I20" s="222"/>
      <c r="J20" s="273"/>
      <c r="K20" s="25" t="str">
        <f t="shared" ref="K20" si="3">IF(I20="","",I20*100)</f>
        <v/>
      </c>
      <c r="L20" s="272"/>
      <c r="M20" s="271"/>
    </row>
    <row r="22" spans="1:13" ht="13.5" thickBot="1" x14ac:dyDescent="0.25">
      <c r="A22" s="203"/>
      <c r="B22" s="19" t="s">
        <v>33</v>
      </c>
      <c r="C22" s="19"/>
      <c r="D22" s="19"/>
      <c r="E22" s="19"/>
      <c r="F22" s="19" t="s">
        <v>34</v>
      </c>
      <c r="G22" s="19"/>
      <c r="H22" s="17"/>
      <c r="I22" s="17"/>
      <c r="J22" s="17"/>
    </row>
    <row r="23" spans="1:13" ht="26.25" thickBot="1" x14ac:dyDescent="0.25">
      <c r="A23" s="20" t="s">
        <v>167</v>
      </c>
      <c r="B23" s="22" t="s">
        <v>134</v>
      </c>
      <c r="C23" s="218"/>
      <c r="D23" s="218"/>
      <c r="E23" s="219"/>
      <c r="F23" s="21" t="s">
        <v>4</v>
      </c>
      <c r="G23" s="21" t="s">
        <v>38</v>
      </c>
      <c r="H23" s="21" t="s">
        <v>15</v>
      </c>
      <c r="I23" s="22" t="s">
        <v>36</v>
      </c>
      <c r="J23" s="21" t="s">
        <v>37</v>
      </c>
      <c r="K23" s="24" t="s">
        <v>39</v>
      </c>
      <c r="L23" s="274" t="s">
        <v>215</v>
      </c>
      <c r="M23" s="23" t="s">
        <v>216</v>
      </c>
    </row>
    <row r="24" spans="1:13" x14ac:dyDescent="0.2">
      <c r="A24" s="223" t="str">
        <f>IF(LEFT(A23,2)="ID",CONCATENATE(MID($A$23,SEARCH(" ",$A$23)+1,10),"001"),CONCATENATE(MID($A$23,SEARCH(" ",$A$23)+1,10),TEXT(RIGHT(A23,3)+1,"000")))</f>
        <v>RQI001</v>
      </c>
      <c r="B24" s="446" t="s">
        <v>213</v>
      </c>
      <c r="C24" s="447"/>
      <c r="D24" s="447"/>
      <c r="E24" s="448"/>
      <c r="F24" s="220"/>
      <c r="G24" s="220">
        <f>IF(H24="",0,VLOOKUP(H24,Parâmetros!$N$3:$O$8,2,0)*I24)</f>
        <v>0</v>
      </c>
      <c r="H24" s="221"/>
      <c r="I24" s="222"/>
      <c r="J24" s="273"/>
      <c r="K24" s="25" t="str">
        <f t="shared" ref="K24" si="4">IF(I24="","",I24*100)</f>
        <v/>
      </c>
      <c r="L24" s="272"/>
      <c r="M24" s="271"/>
    </row>
  </sheetData>
  <mergeCells count="6">
    <mergeCell ref="F2:H2"/>
    <mergeCell ref="B8:E8"/>
    <mergeCell ref="B20:E20"/>
    <mergeCell ref="B24:E24"/>
    <mergeCell ref="B12:E12"/>
    <mergeCell ref="B16:E16"/>
  </mergeCells>
  <dataValidations count="2">
    <dataValidation type="list" allowBlank="1" showInputMessage="1" showErrorMessage="1" sqref="H20 H12 H8 H16 H24">
      <formula1>$P$2:$P$7</formula1>
    </dataValidation>
    <dataValidation type="list" allowBlank="1" showInputMessage="1" showErrorMessage="1" sqref="F20 F12 F8 F16 F24">
      <formula1>$R$2:$R$4</formula1>
    </dataValidation>
  </dataValidations>
  <pageMargins left="0.511811024" right="0.511811024" top="0.78740157499999996" bottom="0.78740157499999996" header="0.31496062000000002" footer="0.31496062000000002"/>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5">
    <pageSetUpPr fitToPage="1"/>
  </sheetPr>
  <dimension ref="A2:P284"/>
  <sheetViews>
    <sheetView showGridLines="0" zoomScale="85" zoomScaleNormal="85" workbookViewId="0">
      <selection activeCell="K13" sqref="K13"/>
    </sheetView>
  </sheetViews>
  <sheetFormatPr defaultRowHeight="12.75" outlineLevelRow="1" x14ac:dyDescent="0.2"/>
  <cols>
    <col min="1" max="1" width="7.28515625" customWidth="1"/>
    <col min="2" max="2" width="31.42578125" customWidth="1"/>
    <col min="3" max="5" width="15.85546875" customWidth="1"/>
    <col min="6" max="6" width="15.85546875" style="5" customWidth="1"/>
    <col min="7" max="7" width="16.7109375" style="5" customWidth="1"/>
    <col min="8" max="8" width="16.140625" customWidth="1"/>
    <col min="9" max="9" width="16.85546875" customWidth="1"/>
    <col min="10" max="10" width="15.85546875" customWidth="1"/>
    <col min="11" max="15" width="15.85546875" style="5" customWidth="1"/>
    <col min="16" max="16384" width="9.140625" style="5"/>
  </cols>
  <sheetData>
    <row r="2" spans="1:16" ht="12.75" customHeight="1" x14ac:dyDescent="0.2">
      <c r="A2" s="368" t="s">
        <v>56</v>
      </c>
      <c r="B2" s="368"/>
      <c r="C2" s="368"/>
      <c r="D2" s="368"/>
      <c r="E2" s="368"/>
      <c r="F2" s="368"/>
      <c r="G2" s="368"/>
      <c r="H2" s="368"/>
      <c r="I2" s="368"/>
      <c r="J2" s="368"/>
      <c r="K2" s="368"/>
      <c r="L2" s="368"/>
      <c r="M2" s="368"/>
      <c r="N2" s="368"/>
      <c r="O2" s="104"/>
      <c r="P2" s="104"/>
    </row>
    <row r="3" spans="1:16" ht="12.75" customHeight="1" x14ac:dyDescent="0.2">
      <c r="A3" s="368"/>
      <c r="B3" s="368"/>
      <c r="C3" s="368"/>
      <c r="D3" s="368"/>
      <c r="E3" s="368"/>
      <c r="F3" s="368"/>
      <c r="G3" s="368"/>
      <c r="H3" s="368"/>
      <c r="I3" s="368"/>
      <c r="J3" s="368"/>
      <c r="K3" s="368"/>
      <c r="L3" s="368"/>
      <c r="M3" s="368"/>
      <c r="N3" s="368"/>
      <c r="O3" s="104"/>
      <c r="P3" s="104"/>
    </row>
    <row r="4" spans="1:16" ht="12.75" customHeight="1" x14ac:dyDescent="0.2">
      <c r="A4" s="368"/>
      <c r="B4" s="368"/>
      <c r="C4" s="368"/>
      <c r="D4" s="368"/>
      <c r="E4" s="368"/>
      <c r="F4" s="368"/>
      <c r="G4" s="368"/>
      <c r="H4" s="368"/>
      <c r="I4" s="368"/>
      <c r="J4" s="368"/>
      <c r="K4" s="368"/>
      <c r="L4" s="368"/>
      <c r="M4" s="368"/>
      <c r="N4" s="368"/>
      <c r="O4" s="104"/>
      <c r="P4" s="104"/>
    </row>
    <row r="5" spans="1:16" ht="12.75" customHeight="1" x14ac:dyDescent="0.2">
      <c r="A5" s="368"/>
      <c r="B5" s="368"/>
      <c r="C5" s="368"/>
      <c r="D5" s="368"/>
      <c r="E5" s="368"/>
      <c r="F5" s="368"/>
      <c r="G5" s="368"/>
      <c r="H5" s="368"/>
      <c r="I5" s="368"/>
      <c r="J5" s="368"/>
      <c r="K5" s="368"/>
      <c r="L5" s="368"/>
      <c r="M5" s="368"/>
      <c r="N5" s="368"/>
      <c r="O5" s="104"/>
      <c r="P5" s="104"/>
    </row>
    <row r="7" spans="1:16" x14ac:dyDescent="0.2">
      <c r="F7"/>
      <c r="G7"/>
      <c r="K7"/>
      <c r="L7"/>
      <c r="M7"/>
      <c r="N7"/>
      <c r="O7"/>
    </row>
    <row r="8" spans="1:16" ht="15.75" x14ac:dyDescent="0.2">
      <c r="A8" s="5"/>
      <c r="B8" s="5"/>
      <c r="C8" s="5"/>
      <c r="D8" s="60" t="s">
        <v>3</v>
      </c>
      <c r="E8" s="369" t="e">
        <f>IF(#REF!="","Prop I",#REF!)</f>
        <v>#REF!</v>
      </c>
      <c r="F8" s="370"/>
      <c r="G8" s="370"/>
      <c r="H8" s="370"/>
      <c r="I8" s="371"/>
      <c r="K8"/>
      <c r="L8" s="2"/>
    </row>
    <row r="9" spans="1:16" x14ac:dyDescent="0.2">
      <c r="A9" s="1"/>
      <c r="F9"/>
      <c r="G9"/>
      <c r="J9" s="1"/>
    </row>
    <row r="10" spans="1:16" ht="18" x14ac:dyDescent="0.25">
      <c r="A10" s="321" t="s">
        <v>66</v>
      </c>
      <c r="B10" s="321"/>
      <c r="C10" s="321"/>
      <c r="D10" s="321"/>
      <c r="E10" s="321"/>
      <c r="F10" s="321"/>
      <c r="G10" s="321"/>
      <c r="H10" s="321"/>
      <c r="I10" s="321"/>
      <c r="J10" s="321"/>
      <c r="K10" s="321"/>
      <c r="L10" s="321"/>
      <c r="M10" s="321"/>
      <c r="N10" s="321"/>
      <c r="O10" s="104"/>
      <c r="P10" s="104"/>
    </row>
    <row r="11" spans="1:16" x14ac:dyDescent="0.2">
      <c r="A11" s="1"/>
      <c r="F11"/>
      <c r="G11"/>
      <c r="J11" s="1"/>
    </row>
    <row r="12" spans="1:16" ht="25.5" x14ac:dyDescent="0.2">
      <c r="A12" s="166" t="s">
        <v>2</v>
      </c>
      <c r="B12" s="348" t="s">
        <v>1</v>
      </c>
      <c r="C12" s="348"/>
      <c r="D12" s="348"/>
      <c r="E12" s="348"/>
      <c r="F12" s="90" t="s">
        <v>13</v>
      </c>
      <c r="G12" s="91" t="s">
        <v>14</v>
      </c>
      <c r="H12" s="171" t="s">
        <v>40</v>
      </c>
      <c r="I12" s="171" t="s">
        <v>7</v>
      </c>
      <c r="J12" s="92" t="s">
        <v>0</v>
      </c>
      <c r="K12" s="93" t="s">
        <v>9</v>
      </c>
      <c r="L12" s="166" t="s">
        <v>57</v>
      </c>
      <c r="M12" s="166" t="s">
        <v>58</v>
      </c>
    </row>
    <row r="13" spans="1:16" ht="18" x14ac:dyDescent="0.2">
      <c r="A13" s="46" t="e">
        <f>#REF!</f>
        <v>#REF!</v>
      </c>
      <c r="B13" s="181" t="e">
        <f>#REF!</f>
        <v>#REF!</v>
      </c>
      <c r="C13" s="182"/>
      <c r="D13" s="182"/>
      <c r="E13" s="183"/>
      <c r="F13" s="47" t="s">
        <v>8</v>
      </c>
      <c r="G13" s="47" t="s">
        <v>8</v>
      </c>
      <c r="H13" s="48"/>
      <c r="I13" s="48"/>
      <c r="J13" s="48"/>
      <c r="K13" s="49" t="str">
        <f>IF(COUNTA(I14:I19)=0,"",IF(COUNTIF(I14:I19,"Não Atende")&lt;&gt;0,"Não Atende","Atende"))</f>
        <v/>
      </c>
      <c r="L13" s="169"/>
      <c r="M13" s="170"/>
    </row>
    <row r="14" spans="1:16" ht="12.75" customHeight="1" outlineLevel="1" x14ac:dyDescent="0.2">
      <c r="A14" s="62" t="e">
        <f>#REF!</f>
        <v>#REF!</v>
      </c>
      <c r="B14" s="372" t="e">
        <f>#REF!</f>
        <v>#REF!</v>
      </c>
      <c r="C14" s="372"/>
      <c r="D14" s="372"/>
      <c r="E14" s="372"/>
      <c r="F14" s="53" t="s">
        <v>8</v>
      </c>
      <c r="G14" s="53" t="s">
        <v>8</v>
      </c>
      <c r="H14" s="54" t="s">
        <v>8</v>
      </c>
      <c r="I14" s="28"/>
      <c r="J14" s="54" t="s">
        <v>8</v>
      </c>
      <c r="K14" s="56" t="s">
        <v>8</v>
      </c>
      <c r="L14" s="3"/>
      <c r="M14" s="29"/>
    </row>
    <row r="15" spans="1:16" ht="12.75" customHeight="1" outlineLevel="1" x14ac:dyDescent="0.2">
      <c r="A15" s="62" t="e">
        <f>#REF!</f>
        <v>#REF!</v>
      </c>
      <c r="B15" s="379" t="e">
        <f>#REF!</f>
        <v>#REF!</v>
      </c>
      <c r="C15" s="380"/>
      <c r="D15" s="380"/>
      <c r="E15" s="381"/>
      <c r="F15" s="53" t="s">
        <v>8</v>
      </c>
      <c r="G15" s="53" t="s">
        <v>8</v>
      </c>
      <c r="H15" s="54" t="s">
        <v>8</v>
      </c>
      <c r="I15" s="28"/>
      <c r="J15" s="54" t="s">
        <v>8</v>
      </c>
      <c r="K15" s="56" t="s">
        <v>8</v>
      </c>
      <c r="L15" s="3"/>
      <c r="M15" s="29"/>
    </row>
    <row r="16" spans="1:16" ht="12.75" customHeight="1" outlineLevel="1" x14ac:dyDescent="0.2">
      <c r="A16" s="62" t="e">
        <f>#REF!</f>
        <v>#REF!</v>
      </c>
      <c r="B16" s="379" t="e">
        <f>#REF!</f>
        <v>#REF!</v>
      </c>
      <c r="C16" s="380"/>
      <c r="D16" s="380"/>
      <c r="E16" s="381"/>
      <c r="F16" s="53" t="s">
        <v>8</v>
      </c>
      <c r="G16" s="53" t="s">
        <v>8</v>
      </c>
      <c r="H16" s="54" t="s">
        <v>8</v>
      </c>
      <c r="I16" s="28"/>
      <c r="J16" s="54" t="s">
        <v>8</v>
      </c>
      <c r="K16" s="56" t="s">
        <v>8</v>
      </c>
      <c r="L16" s="3"/>
      <c r="M16" s="29"/>
    </row>
    <row r="17" spans="1:16" ht="12.75" customHeight="1" outlineLevel="1" x14ac:dyDescent="0.2">
      <c r="A17" s="62" t="e">
        <f>#REF!</f>
        <v>#REF!</v>
      </c>
      <c r="B17" s="379" t="e">
        <f>#REF!</f>
        <v>#REF!</v>
      </c>
      <c r="C17" s="380"/>
      <c r="D17" s="380"/>
      <c r="E17" s="381"/>
      <c r="F17" s="53" t="s">
        <v>8</v>
      </c>
      <c r="G17" s="53" t="s">
        <v>8</v>
      </c>
      <c r="H17" s="54" t="s">
        <v>8</v>
      </c>
      <c r="I17" s="28"/>
      <c r="J17" s="54" t="s">
        <v>8</v>
      </c>
      <c r="K17" s="56" t="s">
        <v>8</v>
      </c>
      <c r="L17" s="3"/>
      <c r="M17" s="29"/>
    </row>
    <row r="18" spans="1:16" ht="12.75" customHeight="1" outlineLevel="1" x14ac:dyDescent="0.2">
      <c r="A18" s="62" t="e">
        <f>#REF!</f>
        <v>#REF!</v>
      </c>
      <c r="B18" s="379" t="e">
        <f>#REF!</f>
        <v>#REF!</v>
      </c>
      <c r="C18" s="380"/>
      <c r="D18" s="380"/>
      <c r="E18" s="381"/>
      <c r="F18" s="53" t="s">
        <v>8</v>
      </c>
      <c r="G18" s="53" t="s">
        <v>8</v>
      </c>
      <c r="H18" s="54" t="s">
        <v>8</v>
      </c>
      <c r="I18" s="28"/>
      <c r="J18" s="54" t="s">
        <v>8</v>
      </c>
      <c r="K18" s="56" t="s">
        <v>8</v>
      </c>
      <c r="L18" s="3"/>
      <c r="M18" s="29"/>
    </row>
    <row r="19" spans="1:16" outlineLevel="1" x14ac:dyDescent="0.2">
      <c r="A19" s="26"/>
      <c r="B19" s="26"/>
      <c r="C19" s="26"/>
      <c r="D19" s="26"/>
      <c r="E19" s="26"/>
      <c r="F19" s="89"/>
      <c r="G19" s="89"/>
      <c r="H19" s="26"/>
      <c r="I19" s="26"/>
      <c r="J19" s="26"/>
    </row>
    <row r="20" spans="1:16" outlineLevel="1" x14ac:dyDescent="0.2"/>
    <row r="21" spans="1:16" ht="18" outlineLevel="1" x14ac:dyDescent="0.25">
      <c r="A21" s="321" t="s">
        <v>103</v>
      </c>
      <c r="B21" s="321"/>
      <c r="C21" s="321"/>
      <c r="D21" s="321"/>
      <c r="E21" s="321"/>
      <c r="F21" s="321"/>
      <c r="G21" s="321"/>
      <c r="H21" s="321"/>
      <c r="I21" s="321"/>
      <c r="J21" s="321"/>
      <c r="K21" s="321"/>
      <c r="L21" s="321"/>
      <c r="M21" s="321"/>
      <c r="N21" s="104"/>
      <c r="O21" s="104"/>
      <c r="P21" s="104"/>
    </row>
    <row r="22" spans="1:16" outlineLevel="1" x14ac:dyDescent="0.2"/>
    <row r="23" spans="1:16" ht="25.5" outlineLevel="1" x14ac:dyDescent="0.2">
      <c r="A23" s="68" t="s">
        <v>2</v>
      </c>
      <c r="B23" s="373" t="s">
        <v>1</v>
      </c>
      <c r="C23" s="374"/>
      <c r="D23" s="374"/>
      <c r="E23" s="375"/>
      <c r="F23" s="69" t="s">
        <v>13</v>
      </c>
      <c r="G23" s="70" t="s">
        <v>14</v>
      </c>
      <c r="H23" s="71" t="s">
        <v>40</v>
      </c>
      <c r="I23" s="71" t="s">
        <v>7</v>
      </c>
      <c r="J23" s="72" t="s">
        <v>0</v>
      </c>
      <c r="K23" s="73" t="s">
        <v>9</v>
      </c>
      <c r="L23" s="68" t="s">
        <v>57</v>
      </c>
      <c r="M23" s="74" t="s">
        <v>58</v>
      </c>
    </row>
    <row r="24" spans="1:16" ht="18" customHeight="1" x14ac:dyDescent="0.2">
      <c r="A24" s="75" t="e">
        <f>#REF!</f>
        <v>#REF!</v>
      </c>
      <c r="B24" s="181" t="e">
        <f>#REF!</f>
        <v>#REF!</v>
      </c>
      <c r="C24" s="182"/>
      <c r="D24" s="182"/>
      <c r="E24" s="183"/>
      <c r="F24" s="50" t="e">
        <f>IF(#REF!="","",#REF!)</f>
        <v>#REF!</v>
      </c>
      <c r="G24" s="50" t="e">
        <f>IF(#REF!="","",#REF!)</f>
        <v>#REF!</v>
      </c>
      <c r="H24" s="76" t="e">
        <f>IF(#REF!="","",#REF!)</f>
        <v>#REF!</v>
      </c>
      <c r="I24" s="76"/>
      <c r="J24" s="79"/>
      <c r="K24" s="52">
        <f>SUM(K25:K30)-K30</f>
        <v>0</v>
      </c>
      <c r="L24" s="77"/>
      <c r="M24" s="61"/>
    </row>
    <row r="25" spans="1:16" ht="12.75" customHeight="1" outlineLevel="1" x14ac:dyDescent="0.2">
      <c r="A25" s="62" t="e">
        <f>#REF!</f>
        <v>#REF!</v>
      </c>
      <c r="B25" s="376" t="e">
        <f>#REF!</f>
        <v>#REF!</v>
      </c>
      <c r="C25" s="377"/>
      <c r="D25" s="377"/>
      <c r="E25" s="378"/>
      <c r="F25" s="78" t="e">
        <f>IF(#REF!="","",#REF!)</f>
        <v>#REF!</v>
      </c>
      <c r="G25" s="57" t="e">
        <f>#REF!</f>
        <v>#REF!</v>
      </c>
      <c r="H25" s="55" t="e">
        <f>IF(#REF!="","",#REF!)</f>
        <v>#REF!</v>
      </c>
      <c r="I25" s="28"/>
      <c r="J25" s="58" t="str">
        <f>IF($K$13="Não Atende",0,IF(I25="","",IF(H25="",VLOOKUP(I25,Parâmetros!$B$3:$C$6,2,0),VLOOKUP(I25,Parâmetros!$B$3:$C$6,2,0)*VLOOKUP(H25,Parâmetros!$E$3:$G$5,2,0))))</f>
        <v/>
      </c>
      <c r="K25" s="59">
        <f>IF(J25="",0,((G25*J25)*$F$24)*0.9*100)</f>
        <v>0</v>
      </c>
      <c r="L25" s="3"/>
      <c r="M25" s="29"/>
    </row>
    <row r="26" spans="1:16" ht="12.75" customHeight="1" outlineLevel="1" x14ac:dyDescent="0.2">
      <c r="A26" s="122" t="e">
        <f>#REF!</f>
        <v>#REF!</v>
      </c>
      <c r="B26" s="376" t="e">
        <f>#REF!</f>
        <v>#REF!</v>
      </c>
      <c r="C26" s="377"/>
      <c r="D26" s="377"/>
      <c r="E26" s="378"/>
      <c r="F26" s="78" t="e">
        <f>IF(#REF!="","",#REF!)</f>
        <v>#REF!</v>
      </c>
      <c r="G26" s="57" t="e">
        <f>#REF!</f>
        <v>#REF!</v>
      </c>
      <c r="H26" s="55" t="e">
        <f>IF(#REF!="","",#REF!)</f>
        <v>#REF!</v>
      </c>
      <c r="I26" s="28"/>
      <c r="J26" s="58" t="str">
        <f>IF($K$13="Não Atende",0,IF(I26="","",IF(H26="",VLOOKUP(I26,Parâmetros!$B$3:$C$6,2,0),VLOOKUP(I26,Parâmetros!$B$3:$C$6,2,0)*VLOOKUP(H26,Parâmetros!$E$3:$G$5,2,0))))</f>
        <v/>
      </c>
      <c r="K26" s="59">
        <f t="shared" ref="K26:K29" si="0">IF(J26="",0,((G26*J26)*$F$24)*0.9*100)</f>
        <v>0</v>
      </c>
      <c r="L26" s="3"/>
      <c r="M26" s="29"/>
    </row>
    <row r="27" spans="1:16" ht="12.75" customHeight="1" outlineLevel="1" x14ac:dyDescent="0.2">
      <c r="A27" s="62" t="e">
        <f>#REF!</f>
        <v>#REF!</v>
      </c>
      <c r="B27" s="376" t="e">
        <f>#REF!</f>
        <v>#REF!</v>
      </c>
      <c r="C27" s="377"/>
      <c r="D27" s="377"/>
      <c r="E27" s="378"/>
      <c r="F27" s="78" t="e">
        <f>IF(#REF!="","",#REF!)</f>
        <v>#REF!</v>
      </c>
      <c r="G27" s="57" t="e">
        <f>#REF!</f>
        <v>#REF!</v>
      </c>
      <c r="H27" s="55" t="e">
        <f>IF(#REF!="","",#REF!)</f>
        <v>#REF!</v>
      </c>
      <c r="I27" s="28"/>
      <c r="J27" s="58" t="str">
        <f>IF($K$13="Não Atende",0,IF(I27="","",IF(H27="",VLOOKUP(I27,Parâmetros!$B$3:$C$6,2,0),VLOOKUP(I27,Parâmetros!$B$3:$C$6,2,0)*VLOOKUP(H27,Parâmetros!$E$3:$G$5,2,0))))</f>
        <v/>
      </c>
      <c r="K27" s="59">
        <f t="shared" si="0"/>
        <v>0</v>
      </c>
      <c r="L27" s="3"/>
      <c r="M27" s="29"/>
    </row>
    <row r="28" spans="1:16" ht="12.75" customHeight="1" outlineLevel="1" x14ac:dyDescent="0.2">
      <c r="A28" s="122" t="e">
        <f>#REF!</f>
        <v>#REF!</v>
      </c>
      <c r="B28" s="376" t="e">
        <f>#REF!</f>
        <v>#REF!</v>
      </c>
      <c r="C28" s="377"/>
      <c r="D28" s="377"/>
      <c r="E28" s="378"/>
      <c r="F28" s="78" t="e">
        <f>IF(#REF!="","",#REF!)</f>
        <v>#REF!</v>
      </c>
      <c r="G28" s="57" t="e">
        <f>#REF!</f>
        <v>#REF!</v>
      </c>
      <c r="H28" s="55" t="e">
        <f>IF(#REF!="","",#REF!)</f>
        <v>#REF!</v>
      </c>
      <c r="I28" s="28"/>
      <c r="J28" s="58" t="str">
        <f>IF($K$13="Não Atende",0,IF(I28="","",IF(H28="",VLOOKUP(I28,Parâmetros!$B$3:$C$6,2,0),VLOOKUP(I28,Parâmetros!$B$3:$C$6,2,0)*VLOOKUP(H28,Parâmetros!$E$3:$G$5,2,0))))</f>
        <v/>
      </c>
      <c r="K28" s="59">
        <f t="shared" si="0"/>
        <v>0</v>
      </c>
      <c r="L28" s="3"/>
      <c r="M28" s="29"/>
    </row>
    <row r="29" spans="1:16" outlineLevel="1" x14ac:dyDescent="0.2">
      <c r="A29" s="62" t="e">
        <f>#REF!</f>
        <v>#REF!</v>
      </c>
      <c r="B29" s="376" t="e">
        <f>#REF!</f>
        <v>#REF!</v>
      </c>
      <c r="C29" s="377"/>
      <c r="D29" s="377"/>
      <c r="E29" s="378"/>
      <c r="F29" s="78" t="e">
        <f>IF(#REF!="","",#REF!)</f>
        <v>#REF!</v>
      </c>
      <c r="G29" s="57" t="e">
        <f>#REF!</f>
        <v>#REF!</v>
      </c>
      <c r="H29" s="55" t="e">
        <f>IF(#REF!="","",#REF!)</f>
        <v>#REF!</v>
      </c>
      <c r="I29" s="28"/>
      <c r="J29" s="58" t="str">
        <f>IF($K$13="Não Atende",0,IF(I29="","",IF(H29="",VLOOKUP(I29,Parâmetros!$B$3:$C$6,2,0),VLOOKUP(I29,Parâmetros!$B$3:$C$6,2,0)*VLOOKUP(H29,Parâmetros!$E$3:$G$5,2,0))))</f>
        <v/>
      </c>
      <c r="K29" s="59">
        <f t="shared" si="0"/>
        <v>0</v>
      </c>
      <c r="L29" s="3"/>
      <c r="M29" s="29"/>
    </row>
    <row r="30" spans="1:16" ht="18" x14ac:dyDescent="0.2">
      <c r="A30" s="75" t="e">
        <f>#REF!</f>
        <v>#REF!</v>
      </c>
      <c r="B30" s="181" t="e">
        <f>#REF!</f>
        <v>#REF!</v>
      </c>
      <c r="C30" s="182"/>
      <c r="D30" s="182"/>
      <c r="E30" s="183"/>
      <c r="F30" s="50" t="e">
        <f>IF(#REF!="","",#REF!)</f>
        <v>#REF!</v>
      </c>
      <c r="G30" s="50" t="e">
        <f>IF(#REF!="","",#REF!)</f>
        <v>#REF!</v>
      </c>
      <c r="H30" s="76" t="e">
        <f>IF(#REF!="","",#REF!)</f>
        <v>#REF!</v>
      </c>
      <c r="I30" s="48"/>
      <c r="J30" s="79"/>
      <c r="K30" s="52">
        <f>SUM(K31:K45)-K45</f>
        <v>0</v>
      </c>
      <c r="L30" s="77"/>
      <c r="M30" s="61"/>
    </row>
    <row r="31" spans="1:16" ht="15" customHeight="1" outlineLevel="1" x14ac:dyDescent="0.2">
      <c r="A31" s="94"/>
      <c r="B31" s="174" t="s">
        <v>163</v>
      </c>
      <c r="C31" s="173"/>
      <c r="D31" s="173"/>
      <c r="E31" s="173"/>
      <c r="F31" s="95"/>
      <c r="G31" s="95"/>
      <c r="H31" s="95"/>
      <c r="I31" s="175"/>
      <c r="J31" s="95"/>
      <c r="K31" s="95"/>
      <c r="L31" s="95"/>
      <c r="M31" s="96"/>
      <c r="N31" s="121"/>
      <c r="O31" s="121"/>
    </row>
    <row r="32" spans="1:16" ht="84.95" customHeight="1" outlineLevel="1" x14ac:dyDescent="0.2">
      <c r="A32" s="122" t="e">
        <f>#REF!</f>
        <v>#REF!</v>
      </c>
      <c r="B32" s="376" t="e">
        <f>#REF!</f>
        <v>#REF!</v>
      </c>
      <c r="C32" s="377"/>
      <c r="D32" s="377"/>
      <c r="E32" s="378"/>
      <c r="F32" s="53" t="e">
        <f>IF(#REF!="","",#REF!)</f>
        <v>#REF!</v>
      </c>
      <c r="G32" s="57" t="e">
        <f>#REF!</f>
        <v>#REF!</v>
      </c>
      <c r="H32" s="55" t="e">
        <f>IF(#REF!="","",#REF!)</f>
        <v>#REF!</v>
      </c>
      <c r="I32" s="28"/>
      <c r="J32" s="58" t="str">
        <f>IF($K$13="Não Atende",0,IF(I32="","",IF(H32="",VLOOKUP(I32,Parâmetros!$B$3:$C$6,2,0),VLOOKUP(I32,Parâmetros!$B$3:$C$6,2,0)*VLOOKUP(H32,Parâmetros!$E$3:$G$5,2,0))))</f>
        <v/>
      </c>
      <c r="K32" s="59">
        <f>IF(J32="",0,((G32*J32)*$F$30)*0.9*100)</f>
        <v>0</v>
      </c>
      <c r="L32" s="3"/>
      <c r="M32" s="29"/>
    </row>
    <row r="33" spans="1:15" ht="15" customHeight="1" outlineLevel="1" x14ac:dyDescent="0.2">
      <c r="A33" s="94"/>
      <c r="B33" s="174" t="s">
        <v>130</v>
      </c>
      <c r="C33" s="173"/>
      <c r="D33" s="173"/>
      <c r="E33" s="173"/>
      <c r="F33" s="95"/>
      <c r="G33" s="95"/>
      <c r="H33" s="95"/>
      <c r="I33" s="175"/>
      <c r="J33" s="95"/>
      <c r="K33" s="95"/>
      <c r="L33" s="95"/>
      <c r="M33" s="96"/>
      <c r="N33" s="121"/>
      <c r="O33" s="121"/>
    </row>
    <row r="34" spans="1:15" outlineLevel="1" x14ac:dyDescent="0.2">
      <c r="A34" s="122" t="e">
        <f>#REF!</f>
        <v>#REF!</v>
      </c>
      <c r="B34" s="376" t="e">
        <f>#REF!</f>
        <v>#REF!</v>
      </c>
      <c r="C34" s="377"/>
      <c r="D34" s="377"/>
      <c r="E34" s="378"/>
      <c r="F34" s="53" t="e">
        <f>IF(#REF!="","",#REF!)</f>
        <v>#REF!</v>
      </c>
      <c r="G34" s="57" t="e">
        <f>#REF!</f>
        <v>#REF!</v>
      </c>
      <c r="H34" s="55" t="e">
        <f>IF(#REF!="","",#REF!)</f>
        <v>#REF!</v>
      </c>
      <c r="I34" s="28"/>
      <c r="J34" s="58" t="str">
        <f>IF($K$13="Não Atende",0,IF(I34="","",IF(H34="",VLOOKUP(I34,Parâmetros!$B$3:$C$6,2,0),VLOOKUP(I34,Parâmetros!$B$3:$C$6,2,0)*VLOOKUP(H34,Parâmetros!$E$3:$G$5,2,0))))</f>
        <v/>
      </c>
      <c r="K34" s="59">
        <f t="shared" ref="K34" si="1">IF(J34="",0,((G34*J34)*$F$30)*0.9*100)</f>
        <v>0</v>
      </c>
      <c r="L34" s="3"/>
      <c r="M34" s="29"/>
    </row>
    <row r="35" spans="1:15" ht="15" customHeight="1" outlineLevel="1" x14ac:dyDescent="0.2">
      <c r="A35" s="94"/>
      <c r="B35" s="174" t="s">
        <v>131</v>
      </c>
      <c r="C35" s="174"/>
      <c r="D35" s="174"/>
      <c r="E35" s="174"/>
      <c r="F35" s="95"/>
      <c r="G35" s="95"/>
      <c r="H35" s="95"/>
      <c r="I35" s="175"/>
      <c r="J35" s="95"/>
      <c r="K35" s="95"/>
      <c r="L35" s="95"/>
      <c r="M35" s="96"/>
      <c r="N35" s="121"/>
      <c r="O35" s="121"/>
    </row>
    <row r="36" spans="1:15" ht="12.75" customHeight="1" outlineLevel="1" x14ac:dyDescent="0.2">
      <c r="A36" s="122" t="e">
        <f>#REF!</f>
        <v>#REF!</v>
      </c>
      <c r="B36" s="376" t="e">
        <f>#REF!</f>
        <v>#REF!</v>
      </c>
      <c r="C36" s="377"/>
      <c r="D36" s="377"/>
      <c r="E36" s="378"/>
      <c r="F36" s="53" t="e">
        <f>IF(#REF!="","",#REF!)</f>
        <v>#REF!</v>
      </c>
      <c r="G36" s="57" t="e">
        <f>#REF!</f>
        <v>#REF!</v>
      </c>
      <c r="H36" s="55" t="e">
        <f>IF(#REF!="","",#REF!)</f>
        <v>#REF!</v>
      </c>
      <c r="I36" s="28"/>
      <c r="J36" s="58" t="str">
        <f>IF($K$13="Não Atende",0,IF(I36="","",IF(H36="",VLOOKUP(I36,Parâmetros!$B$3:$C$6,2,0),VLOOKUP(I36,Parâmetros!$B$3:$C$6,2,0)*VLOOKUP(H36,Parâmetros!$E$3:$G$5,2,0))))</f>
        <v/>
      </c>
      <c r="K36" s="59">
        <f t="shared" ref="K36" si="2">IF(J36="",0,((G36*J36)*$F$30)*0.9*100)</f>
        <v>0</v>
      </c>
      <c r="L36" s="3"/>
      <c r="M36" s="29"/>
    </row>
    <row r="37" spans="1:15" ht="15" customHeight="1" outlineLevel="1" x14ac:dyDescent="0.2">
      <c r="A37" s="94"/>
      <c r="B37" s="174" t="s">
        <v>132</v>
      </c>
      <c r="C37" s="174"/>
      <c r="D37" s="174"/>
      <c r="E37" s="174"/>
      <c r="F37" s="95"/>
      <c r="G37" s="95"/>
      <c r="H37" s="95"/>
      <c r="I37" s="175"/>
      <c r="J37" s="95"/>
      <c r="K37" s="95"/>
      <c r="L37" s="95"/>
      <c r="M37" s="96"/>
      <c r="N37" s="121"/>
      <c r="O37" s="121"/>
    </row>
    <row r="38" spans="1:15" ht="12.75" customHeight="1" outlineLevel="1" x14ac:dyDescent="0.2">
      <c r="A38" s="122" t="e">
        <f>#REF!</f>
        <v>#REF!</v>
      </c>
      <c r="B38" s="376" t="e">
        <f>#REF!</f>
        <v>#REF!</v>
      </c>
      <c r="C38" s="377"/>
      <c r="D38" s="377"/>
      <c r="E38" s="378"/>
      <c r="F38" s="53" t="e">
        <f>IF(#REF!="","",#REF!)</f>
        <v>#REF!</v>
      </c>
      <c r="G38" s="57" t="e">
        <f>#REF!</f>
        <v>#REF!</v>
      </c>
      <c r="H38" s="55" t="e">
        <f>IF(#REF!="","",#REF!)</f>
        <v>#REF!</v>
      </c>
      <c r="I38" s="28"/>
      <c r="J38" s="58" t="str">
        <f>IF($K$13="Não Atende",0,IF(I38="","",IF(H38="",VLOOKUP(I38,Parâmetros!$B$3:$C$6,2,0),VLOOKUP(I38,Parâmetros!$B$3:$C$6,2,0)*VLOOKUP(H38,Parâmetros!$E$3:$G$5,2,0))))</f>
        <v/>
      </c>
      <c r="K38" s="59">
        <f t="shared" ref="K38" si="3">IF(J38="",0,((G38*J38)*$F$30)*0.9*100)</f>
        <v>0</v>
      </c>
      <c r="L38" s="3"/>
      <c r="M38" s="29"/>
    </row>
    <row r="39" spans="1:15" ht="15" customHeight="1" outlineLevel="1" x14ac:dyDescent="0.2">
      <c r="A39" s="94"/>
      <c r="B39" s="174" t="s">
        <v>133</v>
      </c>
      <c r="C39" s="174"/>
      <c r="D39" s="174"/>
      <c r="E39" s="174"/>
      <c r="F39" s="95"/>
      <c r="G39" s="95"/>
      <c r="H39" s="95"/>
      <c r="I39" s="175"/>
      <c r="J39" s="95"/>
      <c r="K39" s="95"/>
      <c r="L39" s="95"/>
      <c r="M39" s="96"/>
      <c r="N39" s="121"/>
      <c r="O39" s="121"/>
    </row>
    <row r="40" spans="1:15" ht="12.75" customHeight="1" outlineLevel="1" x14ac:dyDescent="0.2">
      <c r="A40" s="122" t="e">
        <f>#REF!</f>
        <v>#REF!</v>
      </c>
      <c r="B40" s="376" t="e">
        <f>#REF!</f>
        <v>#REF!</v>
      </c>
      <c r="C40" s="377"/>
      <c r="D40" s="377"/>
      <c r="E40" s="378"/>
      <c r="F40" s="53" t="e">
        <f>IF(#REF!="","",#REF!)</f>
        <v>#REF!</v>
      </c>
      <c r="G40" s="57" t="e">
        <f>#REF!</f>
        <v>#REF!</v>
      </c>
      <c r="H40" s="55" t="e">
        <f>IF(#REF!="","",#REF!)</f>
        <v>#REF!</v>
      </c>
      <c r="I40" s="28"/>
      <c r="J40" s="58" t="str">
        <f>IF($K$13="Não Atende",0,IF(I40="","",IF(H40="",VLOOKUP(I40,Parâmetros!$B$3:$C$6,2,0),VLOOKUP(I40,Parâmetros!$B$3:$C$6,2,0)*VLOOKUP(H40,Parâmetros!$E$3:$G$5,2,0))))</f>
        <v/>
      </c>
      <c r="K40" s="59">
        <f>IF(J40="",0,((G40*J40)*$F$30)*0.9*100)</f>
        <v>0</v>
      </c>
      <c r="L40" s="3"/>
      <c r="M40" s="29"/>
    </row>
    <row r="41" spans="1:15" ht="15" customHeight="1" outlineLevel="1" x14ac:dyDescent="0.2">
      <c r="A41" s="94"/>
      <c r="B41" s="174" t="s">
        <v>134</v>
      </c>
      <c r="C41" s="174"/>
      <c r="D41" s="174"/>
      <c r="E41" s="174"/>
      <c r="F41" s="95"/>
      <c r="G41" s="95"/>
      <c r="H41" s="95"/>
      <c r="I41" s="175"/>
      <c r="J41" s="95"/>
      <c r="K41" s="95"/>
      <c r="L41" s="95"/>
      <c r="M41" s="96"/>
      <c r="N41" s="121"/>
      <c r="O41" s="121"/>
    </row>
    <row r="42" spans="1:15" ht="12.75" customHeight="1" outlineLevel="1" x14ac:dyDescent="0.2">
      <c r="A42" s="122" t="e">
        <f>#REF!</f>
        <v>#REF!</v>
      </c>
      <c r="B42" s="376" t="e">
        <f>#REF!</f>
        <v>#REF!</v>
      </c>
      <c r="C42" s="377"/>
      <c r="D42" s="377"/>
      <c r="E42" s="378"/>
      <c r="F42" s="53" t="e">
        <f>IF(#REF!="","",#REF!)</f>
        <v>#REF!</v>
      </c>
      <c r="G42" s="57" t="e">
        <f>#REF!</f>
        <v>#REF!</v>
      </c>
      <c r="H42" s="55" t="e">
        <f>IF(#REF!="","",#REF!)</f>
        <v>#REF!</v>
      </c>
      <c r="I42" s="28"/>
      <c r="J42" s="58" t="str">
        <f>IF($K$13="Não Atende",0,IF(I42="","",IF(H42="",VLOOKUP(I42,Parâmetros!$B$3:$C$6,2,0),VLOOKUP(I42,Parâmetros!$B$3:$C$6,2,0)*VLOOKUP(H42,Parâmetros!$E$3:$G$5,2,0))))</f>
        <v/>
      </c>
      <c r="K42" s="59">
        <f t="shared" ref="K42" si="4">IF(J42="",0,((G42*J42)*$F$30)*0.9*100)</f>
        <v>0</v>
      </c>
      <c r="L42" s="3"/>
      <c r="M42" s="29"/>
    </row>
    <row r="43" spans="1:15" ht="15" customHeight="1" outlineLevel="1" x14ac:dyDescent="0.2">
      <c r="A43" s="94"/>
      <c r="B43" s="174" t="s">
        <v>135</v>
      </c>
      <c r="C43" s="174"/>
      <c r="D43" s="174"/>
      <c r="E43" s="174"/>
      <c r="F43" s="95"/>
      <c r="G43" s="95"/>
      <c r="H43" s="95"/>
      <c r="I43" s="175"/>
      <c r="J43" s="95"/>
      <c r="K43" s="95"/>
      <c r="L43" s="95"/>
      <c r="M43" s="96"/>
      <c r="N43" s="121"/>
      <c r="O43" s="121"/>
    </row>
    <row r="44" spans="1:15" ht="12.75" customHeight="1" outlineLevel="1" x14ac:dyDescent="0.2">
      <c r="A44" s="122" t="e">
        <f>#REF!</f>
        <v>#REF!</v>
      </c>
      <c r="B44" s="376" t="e">
        <f>#REF!</f>
        <v>#REF!</v>
      </c>
      <c r="C44" s="377"/>
      <c r="D44" s="377"/>
      <c r="E44" s="378"/>
      <c r="F44" s="53" t="e">
        <f>IF(#REF!="","",#REF!)</f>
        <v>#REF!</v>
      </c>
      <c r="G44" s="57" t="e">
        <f>#REF!</f>
        <v>#REF!</v>
      </c>
      <c r="H44" s="55" t="e">
        <f>IF(#REF!="","",#REF!)</f>
        <v>#REF!</v>
      </c>
      <c r="I44" s="28"/>
      <c r="J44" s="58" t="str">
        <f>IF($K$13="Não Atende",0,IF(I44="","",IF(H44="",VLOOKUP(I44,Parâmetros!$B$3:$C$6,2,0),VLOOKUP(I44,Parâmetros!$B$3:$C$6,2,0)*VLOOKUP(H44,Parâmetros!$E$3:$G$5,2,0))))</f>
        <v/>
      </c>
      <c r="K44" s="59">
        <f>IF(J44="",0,((G44*J44)*$F$30)*0.9*100)</f>
        <v>0</v>
      </c>
      <c r="L44" s="3"/>
      <c r="M44" s="29"/>
    </row>
    <row r="45" spans="1:15" ht="18" x14ac:dyDescent="0.2">
      <c r="A45" s="75" t="e">
        <f>#REF!</f>
        <v>#REF!</v>
      </c>
      <c r="B45" s="181" t="e">
        <f>#REF!</f>
        <v>#REF!</v>
      </c>
      <c r="C45" s="182"/>
      <c r="D45" s="182"/>
      <c r="E45" s="183"/>
      <c r="F45" s="50" t="e">
        <f>IF(#REF!="","",#REF!)</f>
        <v>#REF!</v>
      </c>
      <c r="G45" s="50" t="e">
        <f>IF(#REF!="","",#REF!)</f>
        <v>#REF!</v>
      </c>
      <c r="H45" s="76" t="e">
        <f>IF(#REF!="","",#REF!)</f>
        <v>#REF!</v>
      </c>
      <c r="I45" s="48"/>
      <c r="J45" s="79"/>
      <c r="K45" s="52">
        <f>SUM(K46:K51)-K51</f>
        <v>0</v>
      </c>
      <c r="L45" s="77"/>
      <c r="M45" s="61"/>
    </row>
    <row r="46" spans="1:15" ht="13.5" customHeight="1" outlineLevel="1" x14ac:dyDescent="0.2">
      <c r="A46" s="122" t="e">
        <f>#REF!</f>
        <v>#REF!</v>
      </c>
      <c r="B46" s="376" t="e">
        <f>#REF!</f>
        <v>#REF!</v>
      </c>
      <c r="C46" s="377"/>
      <c r="D46" s="377"/>
      <c r="E46" s="378"/>
      <c r="F46" s="78" t="e">
        <f>IF(#REF!="","",#REF!)</f>
        <v>#REF!</v>
      </c>
      <c r="G46" s="57" t="e">
        <f>#REF!</f>
        <v>#REF!</v>
      </c>
      <c r="H46" s="55" t="e">
        <f>IF(#REF!="","",#REF!)</f>
        <v>#REF!</v>
      </c>
      <c r="I46" s="28"/>
      <c r="J46" s="58" t="str">
        <f>IF($K$13="Não Atende",0,IF(I46="","",IF(H46="",VLOOKUP(I46,Parâmetros!$B$3:$C$6,2,0),VLOOKUP(I46,Parâmetros!$B$3:$C$6,2,0)*VLOOKUP(H46,Parâmetros!$E$3:$G$5,2,0))))</f>
        <v/>
      </c>
      <c r="K46" s="59">
        <f>IF(J46="",0,((G46*J46)*$F$45)*0.9*100)</f>
        <v>0</v>
      </c>
      <c r="L46" s="198"/>
      <c r="M46" s="188"/>
    </row>
    <row r="47" spans="1:15" ht="13.5" customHeight="1" outlineLevel="1" x14ac:dyDescent="0.2">
      <c r="A47" s="122" t="e">
        <f>#REF!</f>
        <v>#REF!</v>
      </c>
      <c r="B47" s="376" t="e">
        <f>#REF!</f>
        <v>#REF!</v>
      </c>
      <c r="C47" s="377"/>
      <c r="D47" s="377"/>
      <c r="E47" s="378"/>
      <c r="F47" s="78" t="e">
        <f>IF(#REF!="","",#REF!)</f>
        <v>#REF!</v>
      </c>
      <c r="G47" s="57" t="e">
        <f>#REF!</f>
        <v>#REF!</v>
      </c>
      <c r="H47" s="55" t="e">
        <f>IF(#REF!="","",#REF!)</f>
        <v>#REF!</v>
      </c>
      <c r="I47" s="28"/>
      <c r="J47" s="58" t="str">
        <f>IF($K$13="Não Atende",0,IF(I47="","",IF(H47="",VLOOKUP(I47,Parâmetros!$B$3:$C$6,2,0),VLOOKUP(I47,Parâmetros!$B$3:$C$6,2,0)*VLOOKUP(H47,Parâmetros!$E$3:$G$5,2,0))))</f>
        <v/>
      </c>
      <c r="K47" s="59">
        <f>IF(J47="",0,((G47*J47)*$F$45)*0.9*100)</f>
        <v>0</v>
      </c>
      <c r="L47" s="198"/>
      <c r="M47" s="188"/>
    </row>
    <row r="48" spans="1:15" ht="13.5" customHeight="1" outlineLevel="1" x14ac:dyDescent="0.2">
      <c r="A48" s="122" t="e">
        <f>#REF!</f>
        <v>#REF!</v>
      </c>
      <c r="B48" s="376" t="e">
        <f>#REF!</f>
        <v>#REF!</v>
      </c>
      <c r="C48" s="377"/>
      <c r="D48" s="377"/>
      <c r="E48" s="378"/>
      <c r="F48" s="78" t="e">
        <f>IF(#REF!="","",#REF!)</f>
        <v>#REF!</v>
      </c>
      <c r="G48" s="57" t="e">
        <f>#REF!</f>
        <v>#REF!</v>
      </c>
      <c r="H48" s="55" t="e">
        <f>IF(#REF!="","",#REF!)</f>
        <v>#REF!</v>
      </c>
      <c r="I48" s="28"/>
      <c r="J48" s="58" t="str">
        <f>IF($K$13="Não Atende",0,IF(I48="","",IF(H48="",VLOOKUP(I48,Parâmetros!$B$3:$C$6,2,0),VLOOKUP(I48,Parâmetros!$B$3:$C$6,2,0)*VLOOKUP(H48,Parâmetros!$E$3:$G$5,2,0))))</f>
        <v/>
      </c>
      <c r="K48" s="59">
        <f>IF(J48="",0,((G48*J48)*$F$45)*0.9*100)</f>
        <v>0</v>
      </c>
      <c r="L48" s="198"/>
      <c r="M48" s="188"/>
    </row>
    <row r="49" spans="1:16" ht="13.5" customHeight="1" outlineLevel="1" x14ac:dyDescent="0.2">
      <c r="A49" s="122" t="e">
        <f>#REF!</f>
        <v>#REF!</v>
      </c>
      <c r="B49" s="376" t="e">
        <f>#REF!</f>
        <v>#REF!</v>
      </c>
      <c r="C49" s="377"/>
      <c r="D49" s="377"/>
      <c r="E49" s="378"/>
      <c r="F49" s="78" t="e">
        <f>IF(#REF!="","",#REF!)</f>
        <v>#REF!</v>
      </c>
      <c r="G49" s="57" t="e">
        <f>#REF!</f>
        <v>#REF!</v>
      </c>
      <c r="H49" s="55" t="e">
        <f>IF(#REF!="","",#REF!)</f>
        <v>#REF!</v>
      </c>
      <c r="I49" s="28"/>
      <c r="J49" s="58" t="str">
        <f>IF($K$13="Não Atende",0,IF(I49="","",IF(H49="",VLOOKUP(I49,Parâmetros!$B$3:$C$6,2,0),VLOOKUP(I49,Parâmetros!$B$3:$C$6,2,0)*VLOOKUP(H49,Parâmetros!$E$3:$G$5,2,0))))</f>
        <v/>
      </c>
      <c r="K49" s="59">
        <f>IF(J49="",0,((G49*J49)*$F$45)*0.9*100)</f>
        <v>0</v>
      </c>
      <c r="L49" s="198"/>
      <c r="M49" s="188"/>
    </row>
    <row r="50" spans="1:16" ht="13.5" customHeight="1" outlineLevel="1" x14ac:dyDescent="0.2">
      <c r="A50" s="122" t="e">
        <f>#REF!</f>
        <v>#REF!</v>
      </c>
      <c r="B50" s="376" t="e">
        <f>#REF!</f>
        <v>#REF!</v>
      </c>
      <c r="C50" s="377"/>
      <c r="D50" s="377"/>
      <c r="E50" s="378"/>
      <c r="F50" s="78" t="e">
        <f>IF(#REF!="","",#REF!)</f>
        <v>#REF!</v>
      </c>
      <c r="G50" s="57" t="e">
        <f>#REF!</f>
        <v>#REF!</v>
      </c>
      <c r="H50" s="55" t="e">
        <f>IF(#REF!="","",#REF!)</f>
        <v>#REF!</v>
      </c>
      <c r="I50" s="28"/>
      <c r="J50" s="58" t="str">
        <f>IF($K$13="Não Atende",0,IF(I50="","",IF(H50="",VLOOKUP(I50,Parâmetros!$B$3:$C$6,2,0),VLOOKUP(I50,Parâmetros!$B$3:$C$6,2,0)*VLOOKUP(H50,Parâmetros!$E$3:$G$5,2,0))))</f>
        <v/>
      </c>
      <c r="K50" s="59">
        <f>IF(J50="",0,((G50*J50)*$F$45)*0.9*100)</f>
        <v>0</v>
      </c>
      <c r="L50" s="198"/>
      <c r="M50" s="188"/>
    </row>
    <row r="51" spans="1:16" ht="18.75" customHeight="1" x14ac:dyDescent="0.2">
      <c r="A51" s="75" t="e">
        <f>#REF!</f>
        <v>#REF!</v>
      </c>
      <c r="B51" s="181" t="e">
        <f>#REF!</f>
        <v>#REF!</v>
      </c>
      <c r="C51" s="182"/>
      <c r="D51" s="182"/>
      <c r="E51" s="183"/>
      <c r="F51" s="50" t="e">
        <f>IF(#REF!="","",#REF!)</f>
        <v>#REF!</v>
      </c>
      <c r="G51" s="50" t="e">
        <f>IF(#REF!="","",#REF!)</f>
        <v>#REF!</v>
      </c>
      <c r="H51" s="76" t="e">
        <f>IF(#REF!="","",#REF!)</f>
        <v>#REF!</v>
      </c>
      <c r="I51" s="48"/>
      <c r="J51" s="79"/>
      <c r="K51" s="52">
        <f>SUM(K52:K53)</f>
        <v>0</v>
      </c>
      <c r="L51" s="184"/>
      <c r="M51" s="185"/>
    </row>
    <row r="52" spans="1:16" ht="13.5" customHeight="1" outlineLevel="1" x14ac:dyDescent="0.2">
      <c r="A52" s="122" t="e">
        <f>#REF!</f>
        <v>#REF!</v>
      </c>
      <c r="B52" s="376" t="e">
        <f>#REF!</f>
        <v>#REF!</v>
      </c>
      <c r="C52" s="377"/>
      <c r="D52" s="377"/>
      <c r="E52" s="378"/>
      <c r="F52" s="53" t="e">
        <f>IF(#REF!="","",#REF!)</f>
        <v>#REF!</v>
      </c>
      <c r="G52" s="57" t="e">
        <f>#REF!</f>
        <v>#REF!</v>
      </c>
      <c r="H52" s="55" t="e">
        <f>IF(#REF!="","",#REF!)</f>
        <v>#REF!</v>
      </c>
      <c r="I52" s="28"/>
      <c r="J52" s="58" t="str">
        <f>IF($K$13="Não Atende",0,IF(I52="","",IF(H52="",VLOOKUP(I52,Parâmetros!$B$3:$C$6,2,0),VLOOKUP(I52,Parâmetros!$B$3:$C$6,2,0)*VLOOKUP(H52,Parâmetros!$E$3:$G$5,2,0))))</f>
        <v/>
      </c>
      <c r="K52" s="59">
        <f t="shared" ref="K52" si="5">IF(J52="",0,((G52*J52)*$F$51)*0.9*100)</f>
        <v>0</v>
      </c>
      <c r="L52" s="3"/>
      <c r="M52" s="29"/>
    </row>
    <row r="53" spans="1:16" ht="12.75" customHeight="1" outlineLevel="1" x14ac:dyDescent="0.2">
      <c r="D53" s="6"/>
      <c r="E53" s="6"/>
      <c r="H53" s="7"/>
    </row>
    <row r="54" spans="1:16" outlineLevel="1" x14ac:dyDescent="0.2"/>
    <row r="55" spans="1:16" ht="18" outlineLevel="1" x14ac:dyDescent="0.25">
      <c r="A55" s="321" t="s">
        <v>104</v>
      </c>
      <c r="B55" s="321"/>
      <c r="C55" s="321"/>
      <c r="D55" s="321"/>
      <c r="E55" s="321"/>
      <c r="F55" s="321"/>
      <c r="G55" s="321"/>
      <c r="H55" s="321"/>
      <c r="I55" s="321"/>
      <c r="J55" s="321"/>
      <c r="K55" s="321"/>
      <c r="L55" s="321"/>
      <c r="M55" s="321"/>
      <c r="N55" s="321"/>
      <c r="O55" s="104"/>
      <c r="P55" s="104"/>
    </row>
    <row r="56" spans="1:16" outlineLevel="1" x14ac:dyDescent="0.2"/>
    <row r="57" spans="1:16" ht="25.5" outlineLevel="1" x14ac:dyDescent="0.2">
      <c r="A57" s="166" t="s">
        <v>2</v>
      </c>
      <c r="B57" s="348" t="s">
        <v>1</v>
      </c>
      <c r="C57" s="348"/>
      <c r="D57" s="348"/>
      <c r="E57" s="348"/>
      <c r="F57" s="90" t="s">
        <v>13</v>
      </c>
      <c r="G57" s="70" t="s">
        <v>14</v>
      </c>
      <c r="H57" s="71" t="s">
        <v>40</v>
      </c>
      <c r="I57" s="71" t="s">
        <v>7</v>
      </c>
      <c r="J57" s="72" t="s">
        <v>0</v>
      </c>
      <c r="K57" s="73" t="s">
        <v>9</v>
      </c>
      <c r="L57" s="68" t="s">
        <v>57</v>
      </c>
      <c r="M57" s="74" t="s">
        <v>58</v>
      </c>
    </row>
    <row r="58" spans="1:16" ht="18.75" thickBot="1" x14ac:dyDescent="0.25">
      <c r="A58" s="75">
        <v>6</v>
      </c>
      <c r="B58" s="356" t="s">
        <v>140</v>
      </c>
      <c r="C58" s="356"/>
      <c r="D58" s="356"/>
      <c r="E58" s="356"/>
      <c r="F58" s="50" t="e">
        <f>IF(#REF!="","",#REF!)</f>
        <v>#REF!</v>
      </c>
      <c r="G58" s="50" t="e">
        <f>IF(#REF!="","",#REF!)</f>
        <v>#REF!</v>
      </c>
      <c r="H58" s="76"/>
      <c r="I58" s="107" t="s">
        <v>4</v>
      </c>
      <c r="J58" s="108">
        <f>IF($K$13="Não Atende",0,IF(I58="","",IF(H58="",VLOOKUP(I58,Parâmetros!$B$3:$C$6,2,0),VLOOKUP(I58,Parâmetros!$B$3:$C$6,2,0)*VLOOKUP(H58,Parâmetros!$E$3:$G$5,2,0))))</f>
        <v>2</v>
      </c>
      <c r="K58" s="52">
        <f>IF(AND(E60="Sim",OR($K$13="",$K$13="Atende")),IF(#REF!="",0,#REF!*VLOOKUP(#REF!,Parâmetros!$U$3:$V$12,2,0)),0)</f>
        <v>0</v>
      </c>
      <c r="L58" s="123"/>
      <c r="M58" s="124"/>
    </row>
    <row r="59" spans="1:16" outlineLevel="1" x14ac:dyDescent="0.2"/>
    <row r="60" spans="1:16" outlineLevel="1" x14ac:dyDescent="0.2">
      <c r="A60" s="5"/>
      <c r="B60" s="349" t="s">
        <v>102</v>
      </c>
      <c r="C60" s="349"/>
      <c r="D60" s="350"/>
      <c r="E60" s="119"/>
      <c r="F60"/>
      <c r="G60" s="346"/>
      <c r="H60" s="346"/>
      <c r="I60" s="346"/>
      <c r="J60" s="346"/>
      <c r="L60"/>
    </row>
    <row r="61" spans="1:16" ht="27" customHeight="1" outlineLevel="1" x14ac:dyDescent="0.2">
      <c r="A61" s="5"/>
      <c r="B61" s="161"/>
      <c r="C61" s="161"/>
      <c r="D61" s="102"/>
      <c r="E61" s="109"/>
      <c r="F61" s="80"/>
      <c r="G61" s="167"/>
      <c r="H61" s="167"/>
      <c r="I61" s="167"/>
      <c r="J61" s="167"/>
      <c r="K61" s="26"/>
      <c r="L61"/>
    </row>
    <row r="62" spans="1:16" outlineLevel="1" x14ac:dyDescent="0.2">
      <c r="A62" s="5"/>
      <c r="B62" s="349" t="s">
        <v>129</v>
      </c>
      <c r="C62" s="349"/>
      <c r="D62" s="349"/>
      <c r="E62" s="335"/>
      <c r="F62" s="351"/>
      <c r="G62" s="351"/>
      <c r="H62" s="351"/>
      <c r="I62" s="351"/>
      <c r="J62" s="352"/>
      <c r="L62"/>
    </row>
    <row r="63" spans="1:16" ht="12.75" customHeight="1" outlineLevel="1" x14ac:dyDescent="0.2">
      <c r="A63" s="5"/>
      <c r="B63" s="103"/>
      <c r="C63" s="84"/>
      <c r="D63" s="85"/>
      <c r="E63" s="353"/>
      <c r="F63" s="354"/>
      <c r="G63" s="354"/>
      <c r="H63" s="354"/>
      <c r="I63" s="354"/>
      <c r="J63" s="355"/>
      <c r="L63"/>
    </row>
    <row r="64" spans="1:16" outlineLevel="1" x14ac:dyDescent="0.2">
      <c r="A64" s="5"/>
      <c r="B64" s="5"/>
      <c r="C64" s="84"/>
      <c r="D64" s="85"/>
      <c r="E64" s="105"/>
      <c r="F64" s="105"/>
      <c r="G64" s="105"/>
      <c r="H64" s="105"/>
      <c r="I64" s="105"/>
      <c r="J64" s="105"/>
      <c r="L64"/>
    </row>
    <row r="65" spans="1:13" ht="25.5" outlineLevel="1" x14ac:dyDescent="0.2">
      <c r="A65" s="166" t="s">
        <v>2</v>
      </c>
      <c r="B65" s="348" t="s">
        <v>1</v>
      </c>
      <c r="C65" s="348"/>
      <c r="D65" s="348"/>
      <c r="E65" s="348"/>
      <c r="F65" s="90" t="s">
        <v>13</v>
      </c>
      <c r="G65" s="70" t="s">
        <v>14</v>
      </c>
      <c r="H65" s="71" t="s">
        <v>40</v>
      </c>
      <c r="I65" s="71" t="s">
        <v>7</v>
      </c>
      <c r="J65" s="72" t="s">
        <v>0</v>
      </c>
      <c r="K65" s="73" t="s">
        <v>9</v>
      </c>
      <c r="L65" s="68" t="s">
        <v>57</v>
      </c>
      <c r="M65" s="74" t="s">
        <v>58</v>
      </c>
    </row>
    <row r="66" spans="1:13" ht="18.75" thickBot="1" x14ac:dyDescent="0.25">
      <c r="A66" s="75">
        <v>7</v>
      </c>
      <c r="B66" s="356" t="s">
        <v>136</v>
      </c>
      <c r="C66" s="356"/>
      <c r="D66" s="356"/>
      <c r="E66" s="356"/>
      <c r="F66" s="50" t="e">
        <f>IF(#REF!="","",#REF!)</f>
        <v>#REF!</v>
      </c>
      <c r="G66" s="50" t="e">
        <f>IF(#REF!="","",#REF!)</f>
        <v>#REF!</v>
      </c>
      <c r="H66" s="76"/>
      <c r="I66" s="107" t="s">
        <v>4</v>
      </c>
      <c r="J66" s="108">
        <f>IF($K$13="Não Atende",0,IF(I66="","",IF(H66="",VLOOKUP(I66,Parâmetros!$B$3:$C$6,2,0),VLOOKUP(I66,Parâmetros!$B$3:$C$6,2,0)*VLOOKUP(H66,Parâmetros!$E$3:$G$5,2,0))))</f>
        <v>2</v>
      </c>
      <c r="K66" s="52">
        <f>IF(AND(E68="Sim",OR($K$13="",$K$13="Atende")),IF(#REF!="",0,#REF!*VLOOKUP(#REF!,Parâmetros!$U$3:$V$12,2,0)),0)</f>
        <v>0</v>
      </c>
      <c r="L66" s="123"/>
      <c r="M66" s="124"/>
    </row>
    <row r="67" spans="1:13" ht="27" customHeight="1" outlineLevel="1" x14ac:dyDescent="0.2">
      <c r="A67" s="5"/>
      <c r="B67" s="5"/>
      <c r="C67" s="84"/>
      <c r="D67" s="85"/>
      <c r="E67" s="105"/>
      <c r="F67" s="105"/>
      <c r="G67" s="105"/>
      <c r="H67" s="105"/>
      <c r="I67" s="105"/>
      <c r="J67" s="105"/>
      <c r="L67"/>
    </row>
    <row r="68" spans="1:13" ht="26.25" customHeight="1" outlineLevel="1" x14ac:dyDescent="0.2">
      <c r="A68" s="346" t="s">
        <v>67</v>
      </c>
      <c r="B68" s="346"/>
      <c r="C68" s="346"/>
      <c r="D68" s="346"/>
      <c r="E68" s="128"/>
      <c r="F68"/>
      <c r="G68"/>
      <c r="H68" s="5"/>
      <c r="I68" s="5"/>
      <c r="K68"/>
      <c r="L68"/>
    </row>
    <row r="69" spans="1:13" outlineLevel="1" x14ac:dyDescent="0.2">
      <c r="A69" s="5"/>
      <c r="B69" s="5"/>
      <c r="F69"/>
      <c r="G69"/>
      <c r="H69" s="5"/>
      <c r="I69" s="5"/>
      <c r="K69"/>
      <c r="L69"/>
    </row>
    <row r="70" spans="1:13" outlineLevel="1" x14ac:dyDescent="0.2">
      <c r="A70" s="5"/>
      <c r="B70" s="346" t="s">
        <v>68</v>
      </c>
      <c r="C70" s="346"/>
      <c r="D70" s="347"/>
      <c r="E70" s="129"/>
      <c r="F70" s="80"/>
      <c r="G70" s="103"/>
      <c r="H70" s="103"/>
      <c r="I70" s="346" t="s">
        <v>69</v>
      </c>
      <c r="J70" s="346"/>
      <c r="K70" s="335"/>
      <c r="L70" s="336"/>
      <c r="M70" s="337"/>
    </row>
    <row r="71" spans="1:13" outlineLevel="1" x14ac:dyDescent="0.2">
      <c r="A71" s="5"/>
      <c r="B71" s="110"/>
      <c r="C71" s="111"/>
      <c r="D71" s="88"/>
      <c r="E71" s="130"/>
      <c r="F71" s="80"/>
      <c r="G71" s="80"/>
      <c r="H71" s="103"/>
      <c r="I71" s="103"/>
      <c r="J71" s="80"/>
      <c r="K71" s="338"/>
      <c r="L71" s="339"/>
      <c r="M71" s="340"/>
    </row>
    <row r="72" spans="1:13" outlineLevel="1" x14ac:dyDescent="0.2">
      <c r="A72" s="5"/>
      <c r="B72" s="110"/>
      <c r="C72" s="111"/>
      <c r="D72" s="88"/>
      <c r="E72" s="130"/>
      <c r="F72" s="80"/>
      <c r="G72" s="80"/>
      <c r="H72" s="103"/>
      <c r="I72" s="103"/>
      <c r="J72" s="80"/>
      <c r="K72" s="341"/>
      <c r="L72" s="342"/>
      <c r="M72" s="343"/>
    </row>
    <row r="73" spans="1:13" outlineLevel="1" x14ac:dyDescent="0.2">
      <c r="A73" s="5"/>
      <c r="B73" s="110"/>
      <c r="C73" s="111"/>
      <c r="D73" s="88"/>
      <c r="E73" s="130"/>
      <c r="F73" s="80"/>
      <c r="G73" s="80"/>
      <c r="H73" s="103"/>
      <c r="I73" s="103"/>
      <c r="J73" s="80"/>
      <c r="K73"/>
      <c r="L73"/>
    </row>
    <row r="74" spans="1:13" ht="29.25" customHeight="1" outlineLevel="1" x14ac:dyDescent="0.2">
      <c r="A74" s="5"/>
      <c r="B74" s="346" t="s">
        <v>70</v>
      </c>
      <c r="C74" s="346"/>
      <c r="D74" s="347"/>
      <c r="E74" s="129"/>
      <c r="F74" s="80"/>
      <c r="G74" s="320" t="s">
        <v>87</v>
      </c>
      <c r="H74" s="320"/>
      <c r="I74" s="320"/>
      <c r="J74" s="320"/>
      <c r="K74" s="128"/>
      <c r="L74"/>
    </row>
    <row r="75" spans="1:13" outlineLevel="1" x14ac:dyDescent="0.2">
      <c r="A75" s="5"/>
      <c r="B75" s="110"/>
      <c r="C75" s="111"/>
      <c r="D75" s="88"/>
      <c r="E75" s="130"/>
      <c r="F75" s="80"/>
      <c r="G75" s="80"/>
      <c r="H75" s="103"/>
      <c r="I75" s="103"/>
      <c r="J75" s="80"/>
      <c r="K75"/>
      <c r="L75"/>
    </row>
    <row r="76" spans="1:13" ht="12.75" customHeight="1" outlineLevel="1" x14ac:dyDescent="0.2">
      <c r="A76" s="5"/>
      <c r="B76" s="320" t="s">
        <v>71</v>
      </c>
      <c r="C76" s="320"/>
      <c r="D76" s="385"/>
      <c r="E76" s="129"/>
      <c r="F76" s="80"/>
      <c r="G76" s="320"/>
      <c r="H76" s="320"/>
      <c r="I76" s="320"/>
      <c r="J76" s="320"/>
      <c r="L76"/>
    </row>
    <row r="77" spans="1:13" ht="12.75" customHeight="1" outlineLevel="1" x14ac:dyDescent="0.2">
      <c r="A77" s="5"/>
      <c r="B77" s="164"/>
      <c r="C77" s="164"/>
      <c r="D77" s="164"/>
      <c r="E77" s="109"/>
      <c r="F77" s="80"/>
      <c r="G77" s="164"/>
      <c r="H77" s="164"/>
      <c r="I77" s="164"/>
      <c r="J77" s="164"/>
      <c r="K77" s="26"/>
      <c r="L77"/>
    </row>
    <row r="78" spans="1:13" ht="25.5" outlineLevel="1" x14ac:dyDescent="0.2">
      <c r="A78" s="166" t="s">
        <v>2</v>
      </c>
      <c r="B78" s="348" t="s">
        <v>1</v>
      </c>
      <c r="C78" s="348"/>
      <c r="D78" s="348"/>
      <c r="E78" s="348"/>
      <c r="F78" s="90" t="s">
        <v>13</v>
      </c>
      <c r="G78" s="70" t="s">
        <v>14</v>
      </c>
      <c r="H78" s="71" t="s">
        <v>40</v>
      </c>
      <c r="I78" s="71" t="s">
        <v>7</v>
      </c>
      <c r="J78" s="72" t="s">
        <v>0</v>
      </c>
      <c r="K78" s="73" t="s">
        <v>9</v>
      </c>
      <c r="L78" s="68" t="s">
        <v>57</v>
      </c>
      <c r="M78" s="74" t="s">
        <v>58</v>
      </c>
    </row>
    <row r="79" spans="1:13" ht="18.75" customHeight="1" thickBot="1" x14ac:dyDescent="0.25">
      <c r="A79" s="75">
        <v>8</v>
      </c>
      <c r="B79" s="356" t="s">
        <v>139</v>
      </c>
      <c r="C79" s="356"/>
      <c r="D79" s="356"/>
      <c r="E79" s="356"/>
      <c r="F79" s="50" t="e">
        <f>IF(#REF!="","",#REF!)</f>
        <v>#REF!</v>
      </c>
      <c r="G79" s="50" t="e">
        <f>IF(#REF!="","",#REF!)</f>
        <v>#REF!</v>
      </c>
      <c r="H79" s="76"/>
      <c r="I79" s="107" t="s">
        <v>4</v>
      </c>
      <c r="J79" s="108">
        <f>IF($K$13="Não Atende",0,IF(I79="","",IF(H79="",VLOOKUP(I79,Parâmetros!$B$3:$C$6,2,0),VLOOKUP(I79,Parâmetros!$B$3:$C$6,2,0)*VLOOKUP(H79,Parâmetros!$E$3:$G$5,2,0))))</f>
        <v>2</v>
      </c>
      <c r="K79" s="52">
        <f>IF(AND(OR(E81="Sim",E100="Sim"),OR($K$13="",$K$13="Atende")),IF(#REF!="",0,#REF!*VLOOKUP(#REF!,Parâmetros!$U$3:$V$12,2,0)),0)</f>
        <v>0</v>
      </c>
      <c r="L79" s="123"/>
      <c r="M79" s="124"/>
    </row>
    <row r="80" spans="1:13" outlineLevel="1" x14ac:dyDescent="0.2">
      <c r="A80" s="81"/>
      <c r="E80" s="5"/>
      <c r="G80"/>
      <c r="J80" s="5"/>
    </row>
    <row r="81" spans="1:11" ht="27.75" customHeight="1" outlineLevel="1" x14ac:dyDescent="0.2">
      <c r="A81" s="320" t="s">
        <v>83</v>
      </c>
      <c r="B81" s="320"/>
      <c r="C81" s="320"/>
      <c r="D81" s="320"/>
      <c r="E81" s="128"/>
      <c r="G81" s="320" t="s">
        <v>222</v>
      </c>
      <c r="H81" s="320"/>
      <c r="I81" s="320"/>
      <c r="J81" s="320"/>
      <c r="K81" s="280"/>
    </row>
    <row r="82" spans="1:11" ht="12.75" customHeight="1" outlineLevel="1" x14ac:dyDescent="0.2">
      <c r="A82" s="81"/>
      <c r="E82" s="5"/>
      <c r="G82"/>
      <c r="J82" s="5"/>
    </row>
    <row r="83" spans="1:11" ht="12.75" customHeight="1" outlineLevel="1" x14ac:dyDescent="0.2">
      <c r="A83" s="99"/>
      <c r="B83" s="112" t="s">
        <v>84</v>
      </c>
      <c r="C83" s="99"/>
      <c r="D83" s="99"/>
      <c r="E83" s="99"/>
      <c r="G83"/>
      <c r="J83" s="5"/>
    </row>
    <row r="84" spans="1:11" ht="12.75" customHeight="1" outlineLevel="1" x14ac:dyDescent="0.2">
      <c r="A84" s="87"/>
      <c r="B84" s="87"/>
      <c r="C84" s="87"/>
      <c r="D84" s="87"/>
      <c r="E84" s="87"/>
      <c r="G84"/>
      <c r="J84" s="5"/>
    </row>
    <row r="85" spans="1:11" ht="12.75" customHeight="1" outlineLevel="1" x14ac:dyDescent="0.2">
      <c r="A85" s="5"/>
      <c r="B85" s="81"/>
      <c r="C85" s="81"/>
      <c r="D85" s="97"/>
      <c r="E85" s="97"/>
      <c r="F85" s="86" t="s">
        <v>138</v>
      </c>
      <c r="G85" s="97"/>
      <c r="H85" s="97"/>
      <c r="I85" s="97"/>
      <c r="J85" s="5"/>
    </row>
    <row r="86" spans="1:11" ht="25.5" outlineLevel="1" x14ac:dyDescent="0.2">
      <c r="A86" s="5"/>
      <c r="B86" s="387" t="s">
        <v>72</v>
      </c>
      <c r="C86" s="387"/>
      <c r="D86" s="125" t="s">
        <v>100</v>
      </c>
      <c r="E86" s="83" t="s">
        <v>219</v>
      </c>
      <c r="F86" s="83" t="s">
        <v>220</v>
      </c>
      <c r="G86" s="83" t="s">
        <v>221</v>
      </c>
      <c r="H86" s="83" t="s">
        <v>101</v>
      </c>
      <c r="I86" s="227" t="s">
        <v>6</v>
      </c>
    </row>
    <row r="87" spans="1:11" ht="12.75" customHeight="1" outlineLevel="1" x14ac:dyDescent="0.2">
      <c r="A87" s="5"/>
      <c r="B87" s="357" t="s">
        <v>73</v>
      </c>
      <c r="C87" s="357"/>
      <c r="D87" s="126"/>
      <c r="E87" s="113"/>
      <c r="F87" s="113"/>
      <c r="G87" s="82"/>
      <c r="H87" s="82"/>
      <c r="I87" s="120" t="str">
        <f t="shared" ref="I87:I96" si="6">IF(SUM(D87:H87)=0,"",SUM(D87:H87))</f>
        <v/>
      </c>
    </row>
    <row r="88" spans="1:11" ht="12.75" customHeight="1" outlineLevel="1" x14ac:dyDescent="0.2">
      <c r="A88" s="5"/>
      <c r="B88" s="357" t="s">
        <v>74</v>
      </c>
      <c r="C88" s="357"/>
      <c r="D88" s="126"/>
      <c r="E88" s="113"/>
      <c r="F88" s="113"/>
      <c r="G88" s="82"/>
      <c r="H88" s="82"/>
      <c r="I88" s="120" t="str">
        <f t="shared" si="6"/>
        <v/>
      </c>
    </row>
    <row r="89" spans="1:11" ht="12.75" customHeight="1" outlineLevel="1" x14ac:dyDescent="0.2">
      <c r="A89" s="5"/>
      <c r="B89" s="357" t="s">
        <v>75</v>
      </c>
      <c r="C89" s="357"/>
      <c r="D89" s="126"/>
      <c r="E89" s="113"/>
      <c r="F89" s="113"/>
      <c r="G89" s="82"/>
      <c r="H89" s="82"/>
      <c r="I89" s="120" t="str">
        <f t="shared" si="6"/>
        <v/>
      </c>
    </row>
    <row r="90" spans="1:11" outlineLevel="1" x14ac:dyDescent="0.2">
      <c r="A90" s="5"/>
      <c r="B90" s="357" t="s">
        <v>76</v>
      </c>
      <c r="C90" s="357"/>
      <c r="D90" s="126"/>
      <c r="E90" s="113"/>
      <c r="F90" s="113"/>
      <c r="G90" s="82"/>
      <c r="H90" s="82"/>
      <c r="I90" s="120" t="str">
        <f t="shared" si="6"/>
        <v/>
      </c>
    </row>
    <row r="91" spans="1:11" outlineLevel="1" x14ac:dyDescent="0.2">
      <c r="A91" s="5"/>
      <c r="B91" s="357" t="s">
        <v>77</v>
      </c>
      <c r="C91" s="357"/>
      <c r="D91" s="126"/>
      <c r="E91" s="113"/>
      <c r="F91" s="113"/>
      <c r="G91" s="82"/>
      <c r="H91" s="82"/>
      <c r="I91" s="120" t="str">
        <f t="shared" si="6"/>
        <v/>
      </c>
    </row>
    <row r="92" spans="1:11" outlineLevel="1" x14ac:dyDescent="0.2">
      <c r="A92" s="5"/>
      <c r="B92" s="357" t="s">
        <v>78</v>
      </c>
      <c r="C92" s="357"/>
      <c r="D92" s="126"/>
      <c r="E92" s="113"/>
      <c r="F92" s="113"/>
      <c r="G92" s="82"/>
      <c r="H92" s="82"/>
      <c r="I92" s="120" t="str">
        <f t="shared" si="6"/>
        <v/>
      </c>
    </row>
    <row r="93" spans="1:11" outlineLevel="1" x14ac:dyDescent="0.2">
      <c r="A93" s="5"/>
      <c r="B93" s="357" t="s">
        <v>79</v>
      </c>
      <c r="C93" s="357"/>
      <c r="D93" s="126"/>
      <c r="E93" s="113"/>
      <c r="F93" s="113"/>
      <c r="G93" s="82"/>
      <c r="H93" s="82"/>
      <c r="I93" s="120" t="str">
        <f t="shared" si="6"/>
        <v/>
      </c>
    </row>
    <row r="94" spans="1:11" outlineLevel="1" x14ac:dyDescent="0.2">
      <c r="A94" s="5"/>
      <c r="B94" s="357" t="s">
        <v>80</v>
      </c>
      <c r="C94" s="357"/>
      <c r="D94" s="126"/>
      <c r="E94" s="113"/>
      <c r="F94" s="113"/>
      <c r="G94" s="82"/>
      <c r="H94" s="82"/>
      <c r="I94" s="120" t="str">
        <f t="shared" si="6"/>
        <v/>
      </c>
    </row>
    <row r="95" spans="1:11" ht="12.75" customHeight="1" outlineLevel="1" x14ac:dyDescent="0.2">
      <c r="A95" s="5"/>
      <c r="B95" s="357" t="s">
        <v>81</v>
      </c>
      <c r="C95" s="357"/>
      <c r="D95" s="126"/>
      <c r="E95" s="113"/>
      <c r="F95" s="113"/>
      <c r="G95" s="82"/>
      <c r="H95" s="82"/>
      <c r="I95" s="120" t="str">
        <f t="shared" si="6"/>
        <v/>
      </c>
    </row>
    <row r="96" spans="1:11" outlineLevel="1" x14ac:dyDescent="0.2">
      <c r="A96" s="5"/>
      <c r="B96" s="357" t="s">
        <v>82</v>
      </c>
      <c r="C96" s="357"/>
      <c r="D96" s="126"/>
      <c r="E96" s="113"/>
      <c r="F96" s="113"/>
      <c r="G96" s="82"/>
      <c r="H96" s="82"/>
      <c r="I96" s="120" t="str">
        <f t="shared" si="6"/>
        <v/>
      </c>
    </row>
    <row r="97" spans="1:12" outlineLevel="1" x14ac:dyDescent="0.2">
      <c r="A97" s="5"/>
      <c r="B97" s="386" t="s">
        <v>6</v>
      </c>
      <c r="C97" s="386"/>
      <c r="D97" s="127" t="str">
        <f>IF(SUM(D87:D96)=0,"",SUM(D87:D96))</f>
        <v/>
      </c>
      <c r="E97" s="120" t="str">
        <f t="shared" ref="E97:I97" si="7">IF(SUM(E87:E96)=0,"",SUM(E87:E96))</f>
        <v/>
      </c>
      <c r="F97" s="120" t="str">
        <f t="shared" si="7"/>
        <v/>
      </c>
      <c r="G97" s="120" t="str">
        <f t="shared" si="7"/>
        <v/>
      </c>
      <c r="H97" s="120" t="str">
        <f t="shared" si="7"/>
        <v/>
      </c>
      <c r="I97" s="120" t="str">
        <f t="shared" si="7"/>
        <v/>
      </c>
      <c r="J97" s="5"/>
    </row>
    <row r="98" spans="1:12" outlineLevel="1" x14ac:dyDescent="0.2">
      <c r="A98" s="5"/>
      <c r="C98" s="81"/>
      <c r="F98"/>
      <c r="H98" s="5"/>
      <c r="K98"/>
    </row>
    <row r="99" spans="1:12" outlineLevel="1" x14ac:dyDescent="0.2">
      <c r="H99" s="5"/>
      <c r="I99" s="5"/>
      <c r="K99"/>
      <c r="L99"/>
    </row>
    <row r="100" spans="1:12" ht="30" customHeight="1" outlineLevel="1" x14ac:dyDescent="0.2">
      <c r="A100" s="346" t="s">
        <v>85</v>
      </c>
      <c r="B100" s="346"/>
      <c r="C100" s="346"/>
      <c r="D100" s="347"/>
      <c r="E100" s="128"/>
    </row>
    <row r="101" spans="1:12" ht="12.75" customHeight="1" outlineLevel="1" x14ac:dyDescent="0.2">
      <c r="B101" s="81"/>
    </row>
    <row r="102" spans="1:12" ht="12.75" customHeight="1" outlineLevel="1" x14ac:dyDescent="0.2">
      <c r="A102" s="5"/>
      <c r="B102" s="112" t="s">
        <v>86</v>
      </c>
      <c r="C102" s="98"/>
      <c r="D102" s="98"/>
      <c r="E102" s="98"/>
      <c r="F102" s="98"/>
      <c r="H102" s="5"/>
      <c r="K102"/>
    </row>
    <row r="103" spans="1:12" ht="12.75" customHeight="1" outlineLevel="1" x14ac:dyDescent="0.2">
      <c r="B103" s="81"/>
    </row>
    <row r="104" spans="1:12" ht="12.75" customHeight="1" outlineLevel="1" x14ac:dyDescent="0.2">
      <c r="A104" s="5"/>
      <c r="C104" s="81"/>
      <c r="D104" s="97"/>
      <c r="E104" s="97"/>
      <c r="F104" s="86" t="s">
        <v>138</v>
      </c>
      <c r="G104" s="97"/>
      <c r="H104" s="97"/>
      <c r="I104" s="97"/>
      <c r="J104" s="5"/>
    </row>
    <row r="105" spans="1:12" ht="25.5" outlineLevel="1" x14ac:dyDescent="0.2">
      <c r="A105" s="5"/>
      <c r="B105" s="387" t="s">
        <v>72</v>
      </c>
      <c r="C105" s="387"/>
      <c r="D105" s="83" t="s">
        <v>100</v>
      </c>
      <c r="E105" s="83" t="s">
        <v>219</v>
      </c>
      <c r="F105" s="83" t="s">
        <v>220</v>
      </c>
      <c r="G105" s="83" t="s">
        <v>221</v>
      </c>
      <c r="H105" s="83" t="s">
        <v>101</v>
      </c>
      <c r="I105" s="227" t="s">
        <v>6</v>
      </c>
    </row>
    <row r="106" spans="1:12" ht="12.75" customHeight="1" outlineLevel="1" x14ac:dyDescent="0.2">
      <c r="A106" s="5"/>
      <c r="B106" s="357" t="s">
        <v>73</v>
      </c>
      <c r="C106" s="357"/>
      <c r="D106" s="113"/>
      <c r="E106" s="113"/>
      <c r="F106" s="113"/>
      <c r="G106" s="82"/>
      <c r="H106" s="82"/>
      <c r="I106" s="120" t="str">
        <f t="shared" ref="I106:I115" si="8">IF(SUM(D106:H106)=0,"",SUM(D106:H106))</f>
        <v/>
      </c>
    </row>
    <row r="107" spans="1:12" ht="12.75" customHeight="1" outlineLevel="1" x14ac:dyDescent="0.2">
      <c r="A107" s="5"/>
      <c r="B107" s="357" t="s">
        <v>74</v>
      </c>
      <c r="C107" s="357"/>
      <c r="D107" s="113"/>
      <c r="E107" s="113"/>
      <c r="F107" s="113"/>
      <c r="G107" s="82"/>
      <c r="H107" s="82"/>
      <c r="I107" s="120" t="str">
        <f t="shared" si="8"/>
        <v/>
      </c>
    </row>
    <row r="108" spans="1:12" ht="12.75" customHeight="1" outlineLevel="1" x14ac:dyDescent="0.2">
      <c r="A108" s="5"/>
      <c r="B108" s="357" t="s">
        <v>75</v>
      </c>
      <c r="C108" s="357"/>
      <c r="D108" s="113"/>
      <c r="E108" s="113"/>
      <c r="F108" s="113"/>
      <c r="G108" s="82"/>
      <c r="H108" s="82"/>
      <c r="I108" s="120" t="str">
        <f t="shared" si="8"/>
        <v/>
      </c>
    </row>
    <row r="109" spans="1:12" outlineLevel="1" x14ac:dyDescent="0.2">
      <c r="A109" s="5"/>
      <c r="B109" s="357" t="s">
        <v>76</v>
      </c>
      <c r="C109" s="357"/>
      <c r="D109" s="113"/>
      <c r="E109" s="113"/>
      <c r="F109" s="113"/>
      <c r="G109" s="82"/>
      <c r="H109" s="82"/>
      <c r="I109" s="120" t="str">
        <f t="shared" si="8"/>
        <v/>
      </c>
    </row>
    <row r="110" spans="1:12" outlineLevel="1" x14ac:dyDescent="0.2">
      <c r="A110" s="5"/>
      <c r="B110" s="357" t="s">
        <v>77</v>
      </c>
      <c r="C110" s="357"/>
      <c r="D110" s="113"/>
      <c r="E110" s="113"/>
      <c r="F110" s="113"/>
      <c r="G110" s="82"/>
      <c r="H110" s="82"/>
      <c r="I110" s="120" t="str">
        <f t="shared" si="8"/>
        <v/>
      </c>
    </row>
    <row r="111" spans="1:12" outlineLevel="1" x14ac:dyDescent="0.2">
      <c r="A111" s="5"/>
      <c r="B111" s="357" t="s">
        <v>78</v>
      </c>
      <c r="C111" s="357"/>
      <c r="D111" s="113"/>
      <c r="E111" s="113"/>
      <c r="F111" s="113"/>
      <c r="G111" s="82"/>
      <c r="H111" s="82"/>
      <c r="I111" s="120" t="str">
        <f t="shared" si="8"/>
        <v/>
      </c>
    </row>
    <row r="112" spans="1:12" outlineLevel="1" x14ac:dyDescent="0.2">
      <c r="A112" s="5"/>
      <c r="B112" s="357" t="s">
        <v>79</v>
      </c>
      <c r="C112" s="357"/>
      <c r="D112" s="113"/>
      <c r="E112" s="113"/>
      <c r="F112" s="113"/>
      <c r="G112" s="82"/>
      <c r="H112" s="82"/>
      <c r="I112" s="120" t="str">
        <f t="shared" si="8"/>
        <v/>
      </c>
    </row>
    <row r="113" spans="1:13" outlineLevel="1" x14ac:dyDescent="0.2">
      <c r="A113" s="5"/>
      <c r="B113" s="357" t="s">
        <v>80</v>
      </c>
      <c r="C113" s="357"/>
      <c r="D113" s="113"/>
      <c r="E113" s="113"/>
      <c r="F113" s="113"/>
      <c r="G113" s="82"/>
      <c r="H113" s="82"/>
      <c r="I113" s="120" t="str">
        <f t="shared" si="8"/>
        <v/>
      </c>
    </row>
    <row r="114" spans="1:13" outlineLevel="1" x14ac:dyDescent="0.2">
      <c r="A114" s="5"/>
      <c r="B114" s="357" t="s">
        <v>81</v>
      </c>
      <c r="C114" s="357"/>
      <c r="D114" s="113"/>
      <c r="E114" s="113"/>
      <c r="F114" s="113"/>
      <c r="G114" s="82"/>
      <c r="H114" s="82"/>
      <c r="I114" s="120" t="str">
        <f t="shared" si="8"/>
        <v/>
      </c>
    </row>
    <row r="115" spans="1:13" ht="12.75" customHeight="1" outlineLevel="1" x14ac:dyDescent="0.2">
      <c r="A115" s="5"/>
      <c r="B115" s="357" t="s">
        <v>82</v>
      </c>
      <c r="C115" s="357"/>
      <c r="D115" s="113"/>
      <c r="E115" s="113"/>
      <c r="F115" s="113"/>
      <c r="G115" s="82"/>
      <c r="H115" s="82"/>
      <c r="I115" s="120" t="str">
        <f t="shared" si="8"/>
        <v/>
      </c>
    </row>
    <row r="116" spans="1:13" outlineLevel="1" x14ac:dyDescent="0.2">
      <c r="A116" s="5"/>
      <c r="B116" s="386" t="s">
        <v>6</v>
      </c>
      <c r="C116" s="386"/>
      <c r="D116" s="120" t="str">
        <f>IF(SUM(D106:D115)=0,"",SUM(D106:D115))</f>
        <v/>
      </c>
      <c r="E116" s="120" t="str">
        <f t="shared" ref="E116:I116" si="9">IF(SUM(E106:E115)=0,"",SUM(E106:E115))</f>
        <v/>
      </c>
      <c r="F116" s="120" t="str">
        <f t="shared" si="9"/>
        <v/>
      </c>
      <c r="G116" s="120" t="str">
        <f t="shared" si="9"/>
        <v/>
      </c>
      <c r="H116" s="120" t="str">
        <f t="shared" si="9"/>
        <v/>
      </c>
      <c r="I116" s="120" t="str">
        <f t="shared" si="9"/>
        <v/>
      </c>
      <c r="J116" s="5"/>
    </row>
    <row r="117" spans="1:13" outlineLevel="1" x14ac:dyDescent="0.2">
      <c r="A117" s="81"/>
      <c r="E117" s="5"/>
      <c r="G117"/>
      <c r="J117" s="5"/>
    </row>
    <row r="118" spans="1:13" outlineLevel="1" x14ac:dyDescent="0.2">
      <c r="B118" s="81"/>
    </row>
    <row r="119" spans="1:13" ht="25.5" outlineLevel="1" x14ac:dyDescent="0.2">
      <c r="A119" s="166" t="s">
        <v>2</v>
      </c>
      <c r="B119" s="348" t="s">
        <v>1</v>
      </c>
      <c r="C119" s="348"/>
      <c r="D119" s="348"/>
      <c r="E119" s="348"/>
      <c r="F119" s="90" t="s">
        <v>13</v>
      </c>
      <c r="G119" s="70" t="s">
        <v>14</v>
      </c>
      <c r="H119" s="71" t="s">
        <v>40</v>
      </c>
      <c r="I119" s="71" t="s">
        <v>7</v>
      </c>
      <c r="J119" s="72" t="s">
        <v>0</v>
      </c>
      <c r="K119" s="73" t="s">
        <v>9</v>
      </c>
      <c r="L119" s="68" t="s">
        <v>57</v>
      </c>
      <c r="M119" s="74" t="s">
        <v>58</v>
      </c>
    </row>
    <row r="120" spans="1:13" ht="18.75" thickBot="1" x14ac:dyDescent="0.25">
      <c r="A120" s="75">
        <v>9</v>
      </c>
      <c r="B120" s="356" t="s">
        <v>142</v>
      </c>
      <c r="C120" s="356"/>
      <c r="D120" s="356"/>
      <c r="E120" s="356"/>
      <c r="F120" s="50" t="e">
        <f>IF(#REF!="","",#REF!)</f>
        <v>#REF!</v>
      </c>
      <c r="G120" s="50" t="e">
        <f>IF(#REF!="","",#REF!)</f>
        <v>#REF!</v>
      </c>
      <c r="H120" s="76"/>
      <c r="I120" s="107" t="s">
        <v>4</v>
      </c>
      <c r="J120" s="108">
        <f>IF($K$13="Não Atende",0,IF(I120="","",IF(H120="",VLOOKUP(I120,Parâmetros!$B$3:$C$6,2,0),VLOOKUP(I120,Parâmetros!$B$3:$C$6,2,0)*VLOOKUP(H120,Parâmetros!$E$3:$G$5,2,0))))</f>
        <v>2</v>
      </c>
      <c r="K120" s="52">
        <f>IF(AND(F122="Sim",OR($K$13="",$K$13="Atende")),IF(#REF!="",0,#REF!*VLOOKUP(#REF!,Parâmetros!$U$3:$V$12,2,0)),0)</f>
        <v>0</v>
      </c>
      <c r="L120" s="123"/>
      <c r="M120" s="124"/>
    </row>
    <row r="121" spans="1:13" outlineLevel="1" x14ac:dyDescent="0.2">
      <c r="C121" s="4"/>
    </row>
    <row r="122" spans="1:13" outlineLevel="1" x14ac:dyDescent="0.2">
      <c r="B122" s="320" t="s">
        <v>147</v>
      </c>
      <c r="C122" s="320"/>
      <c r="D122" s="320"/>
      <c r="E122" s="320"/>
      <c r="F122" s="128"/>
    </row>
    <row r="123" spans="1:13" outlineLevel="1" x14ac:dyDescent="0.2">
      <c r="C123" s="4"/>
    </row>
    <row r="124" spans="1:13" outlineLevel="1" x14ac:dyDescent="0.2">
      <c r="A124" s="395" t="s">
        <v>88</v>
      </c>
      <c r="B124" s="395"/>
      <c r="C124" s="395"/>
      <c r="D124" s="395"/>
      <c r="E124" s="395"/>
      <c r="F124" s="397"/>
      <c r="G124" s="398"/>
      <c r="H124" s="398"/>
      <c r="I124" s="398"/>
      <c r="J124" s="399"/>
    </row>
    <row r="125" spans="1:13" ht="12.75" customHeight="1" outlineLevel="1" x14ac:dyDescent="0.2">
      <c r="F125" s="400"/>
      <c r="G125" s="401"/>
      <c r="H125" s="401"/>
      <c r="I125" s="401"/>
      <c r="J125" s="402"/>
    </row>
    <row r="126" spans="1:13" outlineLevel="1" x14ac:dyDescent="0.2">
      <c r="F126" s="403"/>
      <c r="G126" s="404"/>
      <c r="H126" s="404"/>
      <c r="I126" s="404"/>
      <c r="J126" s="405"/>
    </row>
    <row r="127" spans="1:13" outlineLevel="1" x14ac:dyDescent="0.2"/>
    <row r="128" spans="1:13" outlineLevel="1" x14ac:dyDescent="0.2"/>
    <row r="129" spans="1:13" ht="25.5" outlineLevel="1" x14ac:dyDescent="0.2">
      <c r="A129" s="166" t="s">
        <v>2</v>
      </c>
      <c r="B129" s="348" t="s">
        <v>1</v>
      </c>
      <c r="C129" s="348"/>
      <c r="D129" s="348"/>
      <c r="E129" s="348"/>
      <c r="F129" s="90" t="s">
        <v>13</v>
      </c>
      <c r="G129" s="70" t="s">
        <v>14</v>
      </c>
      <c r="H129" s="71" t="s">
        <v>40</v>
      </c>
      <c r="I129" s="71" t="s">
        <v>7</v>
      </c>
      <c r="J129" s="72" t="s">
        <v>0</v>
      </c>
      <c r="K129" s="73" t="s">
        <v>9</v>
      </c>
      <c r="L129" s="68" t="s">
        <v>57</v>
      </c>
      <c r="M129" s="74" t="s">
        <v>58</v>
      </c>
    </row>
    <row r="130" spans="1:13" ht="18.75" thickBot="1" x14ac:dyDescent="0.25">
      <c r="A130" s="75">
        <v>10</v>
      </c>
      <c r="B130" s="356" t="s">
        <v>223</v>
      </c>
      <c r="C130" s="356"/>
      <c r="D130" s="356"/>
      <c r="E130" s="356"/>
      <c r="F130" s="50" t="e">
        <f>IF(#REF!="","",#REF!)</f>
        <v>#REF!</v>
      </c>
      <c r="G130" s="50" t="e">
        <f>IF(#REF!="","",#REF!)</f>
        <v>#REF!</v>
      </c>
      <c r="H130" s="76"/>
      <c r="I130" s="107" t="s">
        <v>4</v>
      </c>
      <c r="J130" s="108">
        <f>IF($K$13="Não Atende",0,IF(I130="","",IF(H130="",VLOOKUP(I130,Parâmetros!$B$3:$C$6,2,0),VLOOKUP(I130,Parâmetros!$B$3:$C$6,2,0)*VLOOKUP(H130,Parâmetros!$E$3:$G$5,2,0))))</f>
        <v>2</v>
      </c>
      <c r="K130" s="52">
        <f>IF(AND(D132="Sim",OR($K$13="",$K$13="Atende")),IF(#REF!="",0,#REF!*VLOOKUP(#REF!,Parâmetros!$U$3:$V$12,2,0)),0)</f>
        <v>0</v>
      </c>
      <c r="L130" s="123"/>
      <c r="M130" s="124"/>
    </row>
    <row r="131" spans="1:13" ht="12.75" customHeight="1" outlineLevel="1" x14ac:dyDescent="0.2">
      <c r="E131" s="5"/>
      <c r="G131"/>
      <c r="J131" s="5"/>
    </row>
    <row r="132" spans="1:13" outlineLevel="1" x14ac:dyDescent="0.2">
      <c r="A132" s="349" t="s">
        <v>148</v>
      </c>
      <c r="B132" s="349"/>
      <c r="C132" s="350"/>
      <c r="D132" s="131"/>
      <c r="E132" s="103"/>
      <c r="F132" s="103"/>
      <c r="G132" s="103"/>
      <c r="H132" s="80"/>
      <c r="I132" s="80"/>
      <c r="J132" s="80"/>
    </row>
    <row r="133" spans="1:13" outlineLevel="1" x14ac:dyDescent="0.2">
      <c r="A133" s="80"/>
      <c r="B133" s="80"/>
      <c r="C133" s="80"/>
      <c r="D133" s="80"/>
      <c r="E133" s="103"/>
      <c r="F133" s="103"/>
      <c r="G133" s="103"/>
      <c r="H133" s="80"/>
      <c r="I133" s="80"/>
      <c r="J133" s="80"/>
    </row>
    <row r="134" spans="1:13" outlineLevel="1" x14ac:dyDescent="0.2">
      <c r="A134" s="394" t="s">
        <v>89</v>
      </c>
      <c r="B134" s="394"/>
      <c r="C134" s="396"/>
      <c r="D134" s="144"/>
      <c r="E134" s="80"/>
      <c r="F134" s="103"/>
      <c r="G134" s="103"/>
      <c r="H134" s="143"/>
      <c r="I134" s="143"/>
      <c r="J134" s="209" t="s">
        <v>90</v>
      </c>
      <c r="K134" s="391"/>
      <c r="L134" s="392"/>
      <c r="M134" s="393"/>
    </row>
    <row r="135" spans="1:13" outlineLevel="1" x14ac:dyDescent="0.2">
      <c r="A135" s="80"/>
      <c r="B135" s="80"/>
      <c r="C135" s="80"/>
      <c r="D135" s="80"/>
      <c r="E135" s="80"/>
      <c r="F135" s="103"/>
      <c r="G135" s="103"/>
      <c r="H135" s="80"/>
      <c r="I135" s="80"/>
      <c r="J135" s="80"/>
    </row>
    <row r="136" spans="1:13" outlineLevel="1" x14ac:dyDescent="0.2">
      <c r="A136" s="80"/>
      <c r="B136" s="394" t="s">
        <v>91</v>
      </c>
      <c r="C136" s="394"/>
      <c r="D136" s="144"/>
      <c r="E136" s="80"/>
      <c r="F136" s="103"/>
      <c r="G136" s="103"/>
      <c r="H136" s="143"/>
      <c r="I136" s="143"/>
      <c r="J136" s="209" t="s">
        <v>92</v>
      </c>
      <c r="K136" s="388"/>
      <c r="L136" s="389"/>
      <c r="M136" s="390"/>
    </row>
    <row r="137" spans="1:13" ht="12.75" customHeight="1" outlineLevel="1" x14ac:dyDescent="0.2">
      <c r="A137" s="80"/>
      <c r="B137" s="80"/>
      <c r="C137" s="80"/>
      <c r="D137" s="80"/>
      <c r="E137" s="80"/>
      <c r="F137" s="103"/>
      <c r="G137" s="103"/>
      <c r="H137" s="80"/>
      <c r="I137" s="80"/>
      <c r="J137" s="80"/>
    </row>
    <row r="138" spans="1:13" outlineLevel="1" x14ac:dyDescent="0.2">
      <c r="A138" s="80"/>
      <c r="B138" s="394" t="s">
        <v>93</v>
      </c>
      <c r="C138" s="394"/>
      <c r="D138" s="335"/>
      <c r="E138" s="421"/>
      <c r="F138" s="103"/>
      <c r="G138" s="103"/>
      <c r="H138" s="103"/>
      <c r="I138" s="143"/>
      <c r="J138" s="209" t="s">
        <v>115</v>
      </c>
      <c r="K138" s="131"/>
    </row>
    <row r="139" spans="1:13" outlineLevel="1" x14ac:dyDescent="0.2">
      <c r="A139" s="80"/>
      <c r="B139" s="211"/>
      <c r="C139" s="211"/>
      <c r="D139" s="422"/>
      <c r="E139" s="423"/>
      <c r="F139" s="103"/>
      <c r="G139" s="103"/>
      <c r="H139" s="211"/>
      <c r="I139" s="211"/>
      <c r="J139" s="211"/>
      <c r="K139" s="89"/>
    </row>
    <row r="140" spans="1:13" outlineLevel="1" x14ac:dyDescent="0.2">
      <c r="A140" s="80"/>
      <c r="B140" s="211"/>
      <c r="C140" s="211"/>
      <c r="D140" s="422"/>
      <c r="E140" s="423"/>
      <c r="F140" s="103"/>
      <c r="G140" s="103"/>
      <c r="H140" s="211"/>
      <c r="I140" s="211"/>
      <c r="J140" s="210" t="s">
        <v>110</v>
      </c>
      <c r="K140" s="131"/>
    </row>
    <row r="141" spans="1:13" outlineLevel="1" x14ac:dyDescent="0.2">
      <c r="A141" s="80"/>
      <c r="B141" s="211"/>
      <c r="C141" s="211"/>
      <c r="D141" s="422"/>
      <c r="E141" s="423"/>
      <c r="F141" s="103"/>
      <c r="G141" s="103"/>
      <c r="H141" s="211"/>
      <c r="I141" s="211"/>
      <c r="J141" s="211"/>
      <c r="K141" s="89"/>
    </row>
    <row r="142" spans="1:13" outlineLevel="1" x14ac:dyDescent="0.2">
      <c r="A142" s="80"/>
      <c r="B142" s="211"/>
      <c r="C142" s="211"/>
      <c r="D142" s="424"/>
      <c r="E142" s="425"/>
      <c r="F142" s="103"/>
      <c r="G142" s="103"/>
      <c r="H142" s="80"/>
      <c r="I142" s="142"/>
      <c r="J142" s="80"/>
    </row>
    <row r="143" spans="1:13" outlineLevel="1" x14ac:dyDescent="0.2">
      <c r="A143" s="80"/>
      <c r="B143" s="211"/>
      <c r="C143" s="211"/>
      <c r="D143" s="109"/>
      <c r="E143" s="80"/>
      <c r="F143" s="103"/>
      <c r="G143" s="103"/>
      <c r="H143" s="211"/>
      <c r="I143" s="211"/>
      <c r="J143" s="211"/>
      <c r="K143" s="89"/>
    </row>
    <row r="144" spans="1:13" outlineLevel="1" x14ac:dyDescent="0.2">
      <c r="A144" s="143"/>
      <c r="B144" s="143"/>
      <c r="C144" s="211" t="s">
        <v>152</v>
      </c>
      <c r="D144" s="397"/>
      <c r="E144" s="426"/>
      <c r="F144" s="427"/>
      <c r="G144" s="212"/>
      <c r="H144" s="143"/>
      <c r="I144" s="143"/>
      <c r="J144" s="209" t="s">
        <v>109</v>
      </c>
      <c r="K144" s="397"/>
      <c r="L144" s="398"/>
      <c r="M144" s="399"/>
    </row>
    <row r="145" spans="1:13" outlineLevel="1" x14ac:dyDescent="0.2">
      <c r="A145" s="80"/>
      <c r="B145" s="211"/>
      <c r="C145" s="211"/>
      <c r="D145" s="428"/>
      <c r="E145" s="429"/>
      <c r="F145" s="430"/>
      <c r="G145" s="212"/>
      <c r="H145" s="211"/>
      <c r="I145" s="211"/>
      <c r="J145" s="211"/>
      <c r="K145" s="400"/>
      <c r="L145" s="401"/>
      <c r="M145" s="402"/>
    </row>
    <row r="146" spans="1:13" ht="28.5" customHeight="1" outlineLevel="1" x14ac:dyDescent="0.2">
      <c r="A146" s="80"/>
      <c r="B146" s="211"/>
      <c r="C146" s="211"/>
      <c r="D146" s="428"/>
      <c r="E146" s="429"/>
      <c r="F146" s="430"/>
      <c r="G146" s="212"/>
      <c r="H146" s="211"/>
      <c r="I146" s="211"/>
      <c r="J146" s="211"/>
      <c r="K146" s="400"/>
      <c r="L146" s="401"/>
      <c r="M146" s="402"/>
    </row>
    <row r="147" spans="1:13" outlineLevel="1" x14ac:dyDescent="0.2">
      <c r="A147" s="80"/>
      <c r="B147" s="211"/>
      <c r="C147" s="211"/>
      <c r="D147" s="428"/>
      <c r="E147" s="429"/>
      <c r="F147" s="430"/>
      <c r="G147" s="212"/>
      <c r="H147" s="211"/>
      <c r="I147" s="211"/>
      <c r="J147" s="211"/>
      <c r="K147" s="400"/>
      <c r="L147" s="401"/>
      <c r="M147" s="402"/>
    </row>
    <row r="148" spans="1:13" ht="21.75" customHeight="1" outlineLevel="1" x14ac:dyDescent="0.2">
      <c r="A148" s="80"/>
      <c r="B148" s="211"/>
      <c r="C148" s="211"/>
      <c r="D148" s="428"/>
      <c r="E148" s="429"/>
      <c r="F148" s="430"/>
      <c r="G148" s="212"/>
      <c r="H148" s="211"/>
      <c r="I148" s="211"/>
      <c r="J148" s="211"/>
      <c r="K148" s="400"/>
      <c r="L148" s="401"/>
      <c r="M148" s="402"/>
    </row>
    <row r="149" spans="1:13" outlineLevel="1" x14ac:dyDescent="0.2">
      <c r="A149" s="80"/>
      <c r="B149" s="211"/>
      <c r="C149" s="211"/>
      <c r="D149" s="428"/>
      <c r="E149" s="429"/>
      <c r="F149" s="430"/>
      <c r="G149" s="212"/>
      <c r="H149" s="211"/>
      <c r="I149" s="211"/>
      <c r="J149" s="211"/>
      <c r="K149" s="400"/>
      <c r="L149" s="401"/>
      <c r="M149" s="402"/>
    </row>
    <row r="150" spans="1:13" outlineLevel="1" x14ac:dyDescent="0.2">
      <c r="A150" s="80"/>
      <c r="B150" s="211"/>
      <c r="C150" s="211"/>
      <c r="D150" s="428"/>
      <c r="E150" s="429"/>
      <c r="F150" s="430"/>
      <c r="G150" s="212"/>
      <c r="H150" s="211"/>
      <c r="I150" s="211"/>
      <c r="J150" s="211"/>
      <c r="K150" s="400"/>
      <c r="L150" s="401"/>
      <c r="M150" s="402"/>
    </row>
    <row r="151" spans="1:13" outlineLevel="1" x14ac:dyDescent="0.2">
      <c r="A151" s="80"/>
      <c r="B151" s="211"/>
      <c r="C151" s="211"/>
      <c r="D151" s="431"/>
      <c r="E151" s="432"/>
      <c r="F151" s="433"/>
      <c r="G151" s="212"/>
      <c r="H151" s="211"/>
      <c r="I151" s="211"/>
      <c r="J151" s="211"/>
      <c r="K151" s="403"/>
      <c r="L151" s="404"/>
      <c r="M151" s="405"/>
    </row>
    <row r="152" spans="1:13" outlineLevel="1" x14ac:dyDescent="0.2">
      <c r="A152" s="80"/>
      <c r="B152" s="211"/>
      <c r="C152" s="211"/>
      <c r="D152" s="109"/>
      <c r="E152" s="80"/>
      <c r="F152" s="211"/>
      <c r="G152" s="211"/>
      <c r="H152" s="211"/>
      <c r="I152" s="211"/>
      <c r="J152" s="211"/>
      <c r="K152" s="168"/>
      <c r="L152" s="168"/>
      <c r="M152" s="168"/>
    </row>
    <row r="153" spans="1:13" ht="12" customHeight="1" outlineLevel="1" x14ac:dyDescent="0.2">
      <c r="A153" s="406" t="s">
        <v>151</v>
      </c>
      <c r="B153" s="406"/>
      <c r="C153" s="407"/>
      <c r="D153" s="201"/>
      <c r="E153" s="80"/>
      <c r="F153" s="103"/>
      <c r="G153" s="103"/>
      <c r="H153" s="142"/>
      <c r="I153" s="142"/>
      <c r="J153" s="210" t="s">
        <v>112</v>
      </c>
      <c r="K153" s="128"/>
      <c r="L153" s="168"/>
      <c r="M153" s="168"/>
    </row>
    <row r="154" spans="1:13" outlineLevel="1" x14ac:dyDescent="0.2">
      <c r="A154" s="80"/>
      <c r="B154" s="211"/>
      <c r="C154" s="211"/>
      <c r="D154" s="202"/>
      <c r="E154" s="80"/>
      <c r="F154" s="211"/>
      <c r="G154" s="211"/>
      <c r="H154" s="211"/>
      <c r="I154" s="211"/>
      <c r="J154" s="211"/>
      <c r="K154" s="133"/>
    </row>
    <row r="155" spans="1:13" outlineLevel="1" x14ac:dyDescent="0.2">
      <c r="A155" s="406" t="s">
        <v>113</v>
      </c>
      <c r="B155" s="406"/>
      <c r="C155" s="407"/>
      <c r="D155" s="129"/>
      <c r="E155" s="80"/>
      <c r="F155" s="103"/>
      <c r="G155" s="103"/>
      <c r="H155" s="142"/>
      <c r="I155" s="142"/>
      <c r="J155" s="209" t="s">
        <v>114</v>
      </c>
      <c r="K155" s="128"/>
    </row>
    <row r="156" spans="1:13" outlineLevel="1" x14ac:dyDescent="0.2">
      <c r="A156" s="80"/>
      <c r="B156" s="211"/>
      <c r="C156" s="211"/>
      <c r="D156" s="202"/>
      <c r="E156" s="80"/>
      <c r="F156" s="211"/>
      <c r="G156" s="211"/>
      <c r="H156" s="211"/>
      <c r="I156" s="211"/>
      <c r="J156" s="211"/>
      <c r="K156" s="89"/>
    </row>
    <row r="157" spans="1:13" outlineLevel="1" x14ac:dyDescent="0.2">
      <c r="A157" s="142"/>
      <c r="B157" s="142"/>
      <c r="C157" s="276" t="s">
        <v>108</v>
      </c>
      <c r="D157" s="412"/>
      <c r="E157" s="413"/>
      <c r="F157" s="414"/>
      <c r="G157" s="277"/>
      <c r="H157" s="278"/>
      <c r="I157" s="278"/>
      <c r="J157" s="278"/>
      <c r="K157" s="278"/>
      <c r="L157" s="278"/>
      <c r="M157" s="279"/>
    </row>
    <row r="158" spans="1:13" outlineLevel="1" x14ac:dyDescent="0.2">
      <c r="A158" s="109"/>
      <c r="B158" s="277"/>
      <c r="C158" s="277"/>
      <c r="D158" s="415"/>
      <c r="E158" s="416"/>
      <c r="F158" s="417"/>
      <c r="G158" s="277"/>
      <c r="H158" s="278"/>
      <c r="I158" s="278"/>
      <c r="J158" s="278"/>
      <c r="K158" s="278"/>
      <c r="L158" s="278"/>
      <c r="M158" s="279"/>
    </row>
    <row r="159" spans="1:13" outlineLevel="1" x14ac:dyDescent="0.2">
      <c r="A159" s="109"/>
      <c r="B159" s="277"/>
      <c r="C159" s="277"/>
      <c r="D159" s="415"/>
      <c r="E159" s="416"/>
      <c r="F159" s="417"/>
      <c r="G159" s="277"/>
      <c r="H159" s="278"/>
      <c r="I159" s="278"/>
      <c r="J159" s="278"/>
      <c r="K159" s="278"/>
      <c r="L159" s="278"/>
      <c r="M159" s="279"/>
    </row>
    <row r="160" spans="1:13" ht="12" customHeight="1" outlineLevel="1" x14ac:dyDescent="0.2">
      <c r="A160" s="26"/>
      <c r="B160" s="277"/>
      <c r="C160" s="277"/>
      <c r="D160" s="418"/>
      <c r="E160" s="419"/>
      <c r="F160" s="420"/>
      <c r="G160" s="277"/>
      <c r="H160" s="278"/>
      <c r="I160" s="278"/>
      <c r="J160" s="278"/>
      <c r="K160" s="278"/>
      <c r="L160" s="278"/>
      <c r="M160" s="279"/>
    </row>
    <row r="161" spans="1:16" s="100" customFormat="1" ht="15" outlineLevel="1" x14ac:dyDescent="0.25">
      <c r="A161" s="26"/>
      <c r="B161" s="165"/>
      <c r="C161" s="165"/>
      <c r="D161" s="26"/>
      <c r="E161" s="165"/>
      <c r="F161" s="165"/>
      <c r="G161" s="165"/>
      <c r="H161" s="165"/>
      <c r="I161" s="165"/>
      <c r="J161" s="165"/>
      <c r="K161" s="168"/>
      <c r="L161" s="168"/>
      <c r="M161" s="168"/>
      <c r="N161" s="5"/>
      <c r="O161" s="5"/>
      <c r="P161" s="5"/>
    </row>
    <row r="162" spans="1:16" s="100" customFormat="1" ht="15" outlineLevel="1" x14ac:dyDescent="0.25">
      <c r="A162" s="26"/>
      <c r="B162" s="225"/>
      <c r="C162" s="225"/>
      <c r="D162" s="26"/>
      <c r="E162" s="225"/>
      <c r="F162" s="225"/>
      <c r="G162" s="225"/>
      <c r="H162" s="225"/>
      <c r="I162" s="225"/>
      <c r="J162" s="225"/>
      <c r="K162" s="230"/>
      <c r="L162" s="230"/>
      <c r="M162" s="230"/>
      <c r="N162" s="5"/>
      <c r="O162" s="5"/>
    </row>
    <row r="163" spans="1:16" customFormat="1" ht="25.5" outlineLevel="1" x14ac:dyDescent="0.2">
      <c r="A163" s="187" t="s">
        <v>2</v>
      </c>
      <c r="B163" s="348" t="s">
        <v>1</v>
      </c>
      <c r="C163" s="348"/>
      <c r="D163" s="348"/>
      <c r="E163" s="348"/>
      <c r="F163" s="90" t="s">
        <v>13</v>
      </c>
      <c r="G163" s="91" t="s">
        <v>14</v>
      </c>
      <c r="H163" s="186" t="s">
        <v>40</v>
      </c>
      <c r="I163" s="186" t="s">
        <v>7</v>
      </c>
      <c r="J163" s="92" t="s">
        <v>0</v>
      </c>
      <c r="K163" s="93" t="s">
        <v>9</v>
      </c>
      <c r="L163" s="187" t="s">
        <v>57</v>
      </c>
      <c r="M163" s="187" t="s">
        <v>58</v>
      </c>
      <c r="N163" s="5"/>
      <c r="O163" s="5"/>
    </row>
    <row r="164" spans="1:16" customFormat="1" ht="18" x14ac:dyDescent="0.2">
      <c r="A164" s="46">
        <v>11</v>
      </c>
      <c r="B164" s="356" t="s">
        <v>141</v>
      </c>
      <c r="C164" s="356"/>
      <c r="D164" s="356"/>
      <c r="E164" s="356"/>
      <c r="F164" s="50"/>
      <c r="G164" s="50"/>
      <c r="H164" s="48"/>
      <c r="I164" s="48"/>
      <c r="J164" s="51"/>
      <c r="K164" s="52">
        <f>SUM(SUMIF(I31:I44,"Supera",K31:K44),SUMIF(I52:I52,"Supera",K52:K52),SUMIF(I25:I29,"Supera",K25:K29),SUMIF(I46:I46,"Supera",K46:K46),SUMIF(K58,K58,K58),,SUMIF(K66,K66,K66),SUMIF(K79,K79,K79),SUMIF(K120,K120,K120),SUMIF(K130,K130,K130))*(0.1/0.9)</f>
        <v>0</v>
      </c>
      <c r="L164" s="184"/>
      <c r="M164" s="189"/>
      <c r="N164" s="5"/>
      <c r="O164" s="5"/>
    </row>
    <row r="165" spans="1:16" customFormat="1" ht="18" x14ac:dyDescent="0.25">
      <c r="A165" s="190"/>
      <c r="B165" s="356" t="s">
        <v>6</v>
      </c>
      <c r="C165" s="356"/>
      <c r="D165" s="356"/>
      <c r="E165" s="356"/>
      <c r="F165" s="191" t="e">
        <f>IF((F24+F51+F30+F45+F58+F66+F79+F120+F130)&lt;&gt;100%,"ERRO!",1)</f>
        <v>#REF!</v>
      </c>
      <c r="G165" s="191" t="s">
        <v>8</v>
      </c>
      <c r="H165" s="192"/>
      <c r="I165" s="192"/>
      <c r="J165" s="189"/>
      <c r="K165" s="189"/>
      <c r="L165" s="192"/>
      <c r="M165" s="192"/>
      <c r="N165" s="5"/>
      <c r="O165" s="5"/>
    </row>
    <row r="166" spans="1:16" customFormat="1" x14ac:dyDescent="0.2">
      <c r="F166" s="5"/>
      <c r="G166" s="5"/>
      <c r="K166" s="5"/>
      <c r="L166" s="5"/>
      <c r="M166" s="5"/>
      <c r="N166" s="5"/>
      <c r="O166" s="5"/>
    </row>
    <row r="167" spans="1:16" customFormat="1" ht="18" x14ac:dyDescent="0.25">
      <c r="A167" s="321" t="s">
        <v>107</v>
      </c>
      <c r="B167" s="321"/>
      <c r="C167" s="321"/>
      <c r="D167" s="321"/>
      <c r="E167" s="321"/>
      <c r="F167" s="321"/>
      <c r="G167" s="321"/>
      <c r="H167" s="321"/>
      <c r="I167" s="321"/>
      <c r="J167" s="321"/>
      <c r="K167" s="321"/>
      <c r="L167" s="321"/>
      <c r="M167" s="321"/>
      <c r="N167" s="321"/>
      <c r="O167" s="104"/>
      <c r="P167" s="104"/>
    </row>
    <row r="168" spans="1:16" customFormat="1" x14ac:dyDescent="0.2">
      <c r="A168" s="5"/>
      <c r="G168" s="5"/>
      <c r="H168" s="5"/>
      <c r="L168" s="5"/>
      <c r="M168" s="5"/>
      <c r="N168" s="5"/>
      <c r="O168" s="5"/>
    </row>
    <row r="169" spans="1:16" customFormat="1" ht="30" x14ac:dyDescent="0.25">
      <c r="A169" s="100"/>
      <c r="B169" s="101" t="s">
        <v>118</v>
      </c>
      <c r="C169" s="101" t="s">
        <v>119</v>
      </c>
      <c r="D169" s="101" t="s">
        <v>120</v>
      </c>
      <c r="E169" s="101" t="s">
        <v>121</v>
      </c>
      <c r="F169" s="101" t="s">
        <v>122</v>
      </c>
      <c r="G169" s="101" t="s">
        <v>123</v>
      </c>
      <c r="H169" s="101" t="s">
        <v>124</v>
      </c>
      <c r="I169" s="101" t="s">
        <v>125</v>
      </c>
      <c r="J169" s="100"/>
      <c r="K169" s="100"/>
      <c r="L169" s="100"/>
      <c r="M169" s="100"/>
      <c r="N169" s="100"/>
      <c r="O169" s="100"/>
    </row>
    <row r="170" spans="1:16" customFormat="1" x14ac:dyDescent="0.2">
      <c r="B170" s="8"/>
      <c r="C170" s="8"/>
      <c r="D170" s="8"/>
      <c r="E170" s="8"/>
      <c r="F170" s="8"/>
      <c r="G170" s="8"/>
      <c r="H170" s="8"/>
      <c r="I170" s="8"/>
    </row>
    <row r="171" spans="1:16" customFormat="1" x14ac:dyDescent="0.2">
      <c r="B171" s="8"/>
      <c r="C171" s="8"/>
      <c r="D171" s="8"/>
      <c r="E171" s="8"/>
      <c r="F171" s="8"/>
      <c r="G171" s="8"/>
      <c r="H171" s="8"/>
      <c r="I171" s="8"/>
    </row>
    <row r="172" spans="1:16" customFormat="1" x14ac:dyDescent="0.2">
      <c r="B172" s="8"/>
      <c r="C172" s="8"/>
      <c r="D172" s="8"/>
      <c r="E172" s="8"/>
      <c r="F172" s="8"/>
      <c r="G172" s="8"/>
      <c r="H172" s="8"/>
      <c r="I172" s="8"/>
    </row>
    <row r="173" spans="1:16" customFormat="1" x14ac:dyDescent="0.2">
      <c r="B173" s="8"/>
      <c r="C173" s="8"/>
      <c r="D173" s="8"/>
      <c r="E173" s="8"/>
      <c r="F173" s="8"/>
      <c r="G173" s="8"/>
      <c r="H173" s="8"/>
      <c r="I173" s="8"/>
    </row>
    <row r="174" spans="1:16" x14ac:dyDescent="0.2">
      <c r="B174" s="8"/>
      <c r="C174" s="8"/>
      <c r="D174" s="8"/>
      <c r="E174" s="8"/>
      <c r="F174" s="8"/>
      <c r="G174" s="8"/>
      <c r="H174" s="8"/>
      <c r="I174" s="8"/>
      <c r="K174"/>
      <c r="L174"/>
      <c r="M174"/>
      <c r="N174"/>
      <c r="O174"/>
    </row>
    <row r="175" spans="1:16" x14ac:dyDescent="0.2">
      <c r="B175" s="8"/>
      <c r="C175" s="8"/>
      <c r="D175" s="8"/>
      <c r="E175" s="8"/>
      <c r="F175" s="8"/>
      <c r="G175" s="8"/>
      <c r="H175" s="8"/>
      <c r="I175" s="8"/>
      <c r="K175"/>
      <c r="L175"/>
      <c r="M175"/>
      <c r="N175"/>
      <c r="O175"/>
    </row>
    <row r="176" spans="1:16" x14ac:dyDescent="0.2">
      <c r="B176" s="8"/>
      <c r="C176" s="8"/>
      <c r="D176" s="8"/>
      <c r="E176" s="8"/>
      <c r="F176" s="8"/>
      <c r="G176" s="8"/>
      <c r="H176" s="8"/>
      <c r="I176" s="8"/>
      <c r="K176"/>
      <c r="L176"/>
      <c r="M176"/>
      <c r="N176"/>
      <c r="O176"/>
    </row>
    <row r="177" spans="1:16" ht="12.75" customHeight="1" x14ac:dyDescent="0.2">
      <c r="B177" s="8"/>
      <c r="C177" s="8"/>
      <c r="D177" s="8"/>
      <c r="E177" s="8"/>
      <c r="F177" s="8"/>
      <c r="G177" s="8"/>
      <c r="H177" s="8"/>
      <c r="I177" s="8"/>
      <c r="K177"/>
      <c r="L177"/>
      <c r="M177"/>
      <c r="N177"/>
      <c r="O177"/>
    </row>
    <row r="178" spans="1:16" x14ac:dyDescent="0.2">
      <c r="B178" s="8"/>
      <c r="C178" s="8"/>
      <c r="D178" s="8"/>
      <c r="E178" s="8"/>
      <c r="F178" s="8"/>
      <c r="G178" s="8"/>
      <c r="H178" s="8"/>
      <c r="I178" s="8"/>
      <c r="K178"/>
      <c r="L178"/>
      <c r="M178"/>
      <c r="N178"/>
      <c r="O178"/>
    </row>
    <row r="179" spans="1:16" x14ac:dyDescent="0.2">
      <c r="B179" s="8"/>
      <c r="C179" s="8"/>
      <c r="D179" s="8"/>
      <c r="E179" s="8"/>
      <c r="F179" s="8"/>
      <c r="G179" s="8"/>
      <c r="H179" s="8"/>
      <c r="I179" s="8"/>
      <c r="K179"/>
      <c r="L179"/>
      <c r="M179"/>
      <c r="N179"/>
      <c r="O179"/>
    </row>
    <row r="180" spans="1:16" x14ac:dyDescent="0.2">
      <c r="B180" s="8"/>
      <c r="C180" s="8"/>
      <c r="D180" s="8"/>
      <c r="E180" s="8"/>
      <c r="F180" s="8"/>
      <c r="G180" s="8"/>
      <c r="H180" s="8"/>
      <c r="I180" s="8"/>
      <c r="K180"/>
      <c r="L180"/>
      <c r="M180"/>
      <c r="N180"/>
      <c r="O180"/>
    </row>
    <row r="181" spans="1:16" x14ac:dyDescent="0.2">
      <c r="A181" s="5"/>
      <c r="F181"/>
      <c r="H181" s="5"/>
      <c r="K181"/>
    </row>
    <row r="182" spans="1:16" ht="18" x14ac:dyDescent="0.25">
      <c r="A182" s="321" t="s">
        <v>105</v>
      </c>
      <c r="B182" s="321"/>
      <c r="C182" s="321"/>
      <c r="D182" s="321"/>
      <c r="E182" s="321"/>
      <c r="F182" s="321"/>
      <c r="G182" s="321"/>
      <c r="H182" s="321"/>
      <c r="I182" s="321"/>
      <c r="J182" s="321"/>
      <c r="K182" s="321"/>
      <c r="L182" s="321"/>
      <c r="M182" s="321"/>
      <c r="N182" s="321"/>
      <c r="O182" s="104"/>
      <c r="P182" s="256" t="e">
        <f>IF(AND(TRUE,OR($K$13="",$K$13="Atende")),IF(#REF!="",0,#REF!*VLOOKUP(#REF!,Parâmetros!$U$3:$V$12,2,0)),0)</f>
        <v>#REF!</v>
      </c>
    </row>
    <row r="183" spans="1:16" x14ac:dyDescent="0.2">
      <c r="E183" s="5"/>
    </row>
    <row r="184" spans="1:16" ht="28.5" customHeight="1" x14ac:dyDescent="0.2">
      <c r="A184" s="349" t="s">
        <v>199</v>
      </c>
      <c r="B184" s="349"/>
      <c r="C184" s="350"/>
      <c r="D184" s="129"/>
      <c r="E184" s="5"/>
      <c r="G184" s="434" t="s">
        <v>181</v>
      </c>
      <c r="H184" s="434"/>
      <c r="I184" s="434"/>
      <c r="J184" s="347"/>
      <c r="K184" s="397"/>
      <c r="L184" s="398"/>
      <c r="M184" s="399"/>
    </row>
    <row r="185" spans="1:16" x14ac:dyDescent="0.2">
      <c r="A185" s="237"/>
      <c r="B185" s="237"/>
      <c r="C185" s="239"/>
      <c r="D185" s="202"/>
      <c r="E185" s="5"/>
      <c r="J185" s="240"/>
      <c r="K185" s="400"/>
      <c r="L185" s="401"/>
      <c r="M185" s="402"/>
    </row>
    <row r="186" spans="1:16" x14ac:dyDescent="0.2">
      <c r="A186" s="237"/>
      <c r="B186" s="237"/>
      <c r="C186" s="239"/>
      <c r="D186" s="202"/>
      <c r="E186" s="5"/>
      <c r="J186" s="240"/>
      <c r="K186" s="400"/>
      <c r="L186" s="401"/>
      <c r="M186" s="402"/>
    </row>
    <row r="187" spans="1:16" x14ac:dyDescent="0.2">
      <c r="A187" s="237"/>
      <c r="B187" s="237"/>
      <c r="C187" s="239"/>
      <c r="D187" s="202"/>
      <c r="E187" s="5"/>
      <c r="J187" s="240"/>
      <c r="K187" s="400"/>
      <c r="L187" s="401"/>
      <c r="M187" s="402"/>
    </row>
    <row r="188" spans="1:16" x14ac:dyDescent="0.2">
      <c r="A188" s="237"/>
      <c r="B188" s="237"/>
      <c r="C188" s="239"/>
      <c r="D188" s="202"/>
      <c r="E188" s="5"/>
      <c r="J188" s="240"/>
      <c r="K188" s="403"/>
      <c r="L188" s="404"/>
      <c r="M188" s="405"/>
    </row>
    <row r="189" spans="1:16" x14ac:dyDescent="0.2">
      <c r="A189" s="237"/>
      <c r="B189" s="237"/>
      <c r="C189" s="239"/>
      <c r="D189" s="202"/>
      <c r="E189" s="5"/>
    </row>
    <row r="190" spans="1:16" x14ac:dyDescent="0.2">
      <c r="B190" s="248" t="s">
        <v>200</v>
      </c>
      <c r="E190" s="5"/>
    </row>
    <row r="191" spans="1:16" ht="60" x14ac:dyDescent="0.2">
      <c r="B191" s="238" t="s">
        <v>201</v>
      </c>
      <c r="C191" s="238" t="s">
        <v>27</v>
      </c>
      <c r="D191" s="238" t="s">
        <v>173</v>
      </c>
      <c r="E191" s="238" t="s">
        <v>174</v>
      </c>
      <c r="F191" s="238" t="s">
        <v>175</v>
      </c>
      <c r="G191" s="238" t="s">
        <v>176</v>
      </c>
      <c r="H191" s="238" t="s">
        <v>182</v>
      </c>
      <c r="I191" s="238" t="s">
        <v>169</v>
      </c>
      <c r="J191" s="238" t="s">
        <v>183</v>
      </c>
      <c r="K191" s="238" t="s">
        <v>170</v>
      </c>
      <c r="L191" s="238" t="s">
        <v>177</v>
      </c>
      <c r="M191" s="238" t="s">
        <v>178</v>
      </c>
      <c r="N191" s="238" t="s">
        <v>179</v>
      </c>
      <c r="O191" s="238" t="s">
        <v>180</v>
      </c>
    </row>
    <row r="192" spans="1:16" x14ac:dyDescent="0.2">
      <c r="B192" s="250"/>
      <c r="C192" s="250"/>
      <c r="D192" s="250"/>
      <c r="E192" s="250"/>
      <c r="F192" s="250"/>
      <c r="G192" s="250"/>
      <c r="H192" s="250"/>
      <c r="I192" s="250"/>
      <c r="J192" s="250"/>
      <c r="K192" s="250"/>
      <c r="L192" s="250"/>
      <c r="M192" s="251"/>
      <c r="N192" s="251"/>
      <c r="O192" s="250"/>
    </row>
    <row r="193" spans="1:15" x14ac:dyDescent="0.2">
      <c r="B193" s="250"/>
      <c r="C193" s="250"/>
      <c r="D193" s="250"/>
      <c r="E193" s="250"/>
      <c r="F193" s="250"/>
      <c r="G193" s="250"/>
      <c r="H193" s="250"/>
      <c r="I193" s="250"/>
      <c r="J193" s="250"/>
      <c r="K193" s="250"/>
      <c r="L193" s="250"/>
      <c r="M193" s="251"/>
      <c r="N193" s="251"/>
      <c r="O193" s="250"/>
    </row>
    <row r="194" spans="1:15" x14ac:dyDescent="0.2">
      <c r="B194" s="250"/>
      <c r="C194" s="250"/>
      <c r="D194" s="250"/>
      <c r="E194" s="250"/>
      <c r="F194" s="250"/>
      <c r="G194" s="250"/>
      <c r="H194" s="250"/>
      <c r="I194" s="250"/>
      <c r="J194" s="250"/>
      <c r="K194" s="250"/>
      <c r="L194" s="250"/>
      <c r="M194" s="251"/>
      <c r="N194" s="251"/>
      <c r="O194" s="250"/>
    </row>
    <row r="195" spans="1:15" x14ac:dyDescent="0.2">
      <c r="B195" s="250"/>
      <c r="C195" s="250"/>
      <c r="D195" s="250"/>
      <c r="E195" s="250"/>
      <c r="F195" s="250"/>
      <c r="G195" s="250"/>
      <c r="H195" s="250"/>
      <c r="I195" s="250"/>
      <c r="J195" s="250"/>
      <c r="K195" s="250"/>
      <c r="L195" s="250"/>
      <c r="M195" s="251"/>
      <c r="N195" s="251"/>
      <c r="O195" s="250"/>
    </row>
    <row r="196" spans="1:15" x14ac:dyDescent="0.2">
      <c r="B196" s="250"/>
      <c r="C196" s="250"/>
      <c r="D196" s="250"/>
      <c r="E196" s="250"/>
      <c r="F196" s="250"/>
      <c r="G196" s="250"/>
      <c r="H196" s="250"/>
      <c r="I196" s="250"/>
      <c r="J196" s="250"/>
      <c r="K196" s="250"/>
      <c r="L196" s="250"/>
      <c r="M196" s="251"/>
      <c r="N196" s="251"/>
      <c r="O196" s="250"/>
    </row>
    <row r="197" spans="1:15" x14ac:dyDescent="0.2">
      <c r="B197" s="250"/>
      <c r="C197" s="250"/>
      <c r="D197" s="250"/>
      <c r="E197" s="250"/>
      <c r="F197" s="250"/>
      <c r="G197" s="250"/>
      <c r="H197" s="250"/>
      <c r="I197" s="250"/>
      <c r="J197" s="250"/>
      <c r="K197" s="250"/>
      <c r="L197" s="250"/>
      <c r="M197" s="251"/>
      <c r="N197" s="251"/>
      <c r="O197" s="250"/>
    </row>
    <row r="198" spans="1:15" x14ac:dyDescent="0.2">
      <c r="B198" s="250"/>
      <c r="C198" s="250"/>
      <c r="D198" s="250"/>
      <c r="E198" s="250"/>
      <c r="F198" s="250"/>
      <c r="G198" s="250"/>
      <c r="H198" s="250"/>
      <c r="I198" s="250"/>
      <c r="J198" s="250"/>
      <c r="K198" s="250"/>
      <c r="L198" s="250"/>
      <c r="M198" s="251"/>
      <c r="N198" s="251"/>
      <c r="O198" s="250"/>
    </row>
    <row r="199" spans="1:15" x14ac:dyDescent="0.2">
      <c r="B199" s="250"/>
      <c r="C199" s="250"/>
      <c r="D199" s="250"/>
      <c r="E199" s="250"/>
      <c r="F199" s="250"/>
      <c r="G199" s="250"/>
      <c r="H199" s="250"/>
      <c r="I199" s="250"/>
      <c r="J199" s="250"/>
      <c r="K199" s="250"/>
      <c r="L199" s="250"/>
      <c r="M199" s="251"/>
      <c r="N199" s="251"/>
      <c r="O199" s="250"/>
    </row>
    <row r="200" spans="1:15" x14ac:dyDescent="0.2">
      <c r="B200" s="250"/>
      <c r="C200" s="250"/>
      <c r="D200" s="250"/>
      <c r="E200" s="250"/>
      <c r="F200" s="250"/>
      <c r="G200" s="250"/>
      <c r="H200" s="250"/>
      <c r="I200" s="250"/>
      <c r="J200" s="250"/>
      <c r="K200" s="250"/>
      <c r="L200" s="250"/>
      <c r="M200" s="251"/>
      <c r="N200" s="251"/>
      <c r="O200" s="250"/>
    </row>
    <row r="201" spans="1:15" x14ac:dyDescent="0.2">
      <c r="B201" s="250"/>
      <c r="C201" s="250"/>
      <c r="D201" s="250"/>
      <c r="E201" s="250"/>
      <c r="F201" s="250"/>
      <c r="G201" s="250"/>
      <c r="H201" s="250"/>
      <c r="I201" s="250"/>
      <c r="J201" s="250"/>
      <c r="K201" s="250"/>
      <c r="L201" s="250"/>
      <c r="M201" s="251"/>
      <c r="N201" s="251"/>
      <c r="O201" s="250"/>
    </row>
    <row r="202" spans="1:15" x14ac:dyDescent="0.2">
      <c r="E202" s="5"/>
    </row>
    <row r="203" spans="1:15" x14ac:dyDescent="0.2">
      <c r="E203" s="5"/>
    </row>
    <row r="204" spans="1:15" ht="12.75" customHeight="1" x14ac:dyDescent="0.2">
      <c r="A204" s="408" t="s">
        <v>184</v>
      </c>
      <c r="B204" s="408"/>
      <c r="C204" s="409"/>
      <c r="D204" s="450"/>
      <c r="E204" s="398"/>
      <c r="F204" s="399"/>
      <c r="G204" s="410" t="s">
        <v>203</v>
      </c>
      <c r="H204" s="411"/>
      <c r="I204" s="411"/>
      <c r="J204" s="350"/>
      <c r="K204" s="397"/>
      <c r="L204" s="398"/>
      <c r="M204" s="399"/>
      <c r="N204" s="103"/>
    </row>
    <row r="205" spans="1:15" x14ac:dyDescent="0.2">
      <c r="A205" s="408"/>
      <c r="B205" s="408"/>
      <c r="C205" s="409"/>
      <c r="D205" s="400"/>
      <c r="E205" s="401"/>
      <c r="F205" s="402"/>
      <c r="G205" s="410"/>
      <c r="H205" s="411"/>
      <c r="I205" s="411"/>
      <c r="J205" s="350"/>
      <c r="K205" s="400"/>
      <c r="L205" s="401"/>
      <c r="M205" s="402"/>
    </row>
    <row r="206" spans="1:15" x14ac:dyDescent="0.2">
      <c r="A206" s="408"/>
      <c r="B206" s="408"/>
      <c r="C206" s="409"/>
      <c r="D206" s="400"/>
      <c r="E206" s="401"/>
      <c r="F206" s="402"/>
      <c r="G206" s="410"/>
      <c r="H206" s="411"/>
      <c r="I206" s="411"/>
      <c r="J206" s="350"/>
      <c r="K206" s="400"/>
      <c r="L206" s="401"/>
      <c r="M206" s="402"/>
    </row>
    <row r="207" spans="1:15" x14ac:dyDescent="0.2">
      <c r="A207" s="240"/>
      <c r="B207" s="240"/>
      <c r="C207" s="240"/>
      <c r="D207" s="400"/>
      <c r="E207" s="401"/>
      <c r="F207" s="402"/>
      <c r="G207" s="241"/>
      <c r="H207" s="241"/>
      <c r="I207" s="241"/>
      <c r="J207" s="241"/>
      <c r="K207" s="400"/>
      <c r="L207" s="401"/>
      <c r="M207" s="402"/>
    </row>
    <row r="208" spans="1:15" x14ac:dyDescent="0.2">
      <c r="A208" s="240"/>
      <c r="B208" s="240"/>
      <c r="C208" s="240"/>
      <c r="D208" s="403"/>
      <c r="E208" s="404"/>
      <c r="F208" s="405"/>
      <c r="G208" s="241"/>
      <c r="H208" s="241"/>
      <c r="I208" s="241"/>
      <c r="J208" s="241"/>
      <c r="K208" s="403"/>
      <c r="L208" s="404"/>
      <c r="M208" s="405"/>
    </row>
    <row r="209" spans="1:16" x14ac:dyDescent="0.2">
      <c r="D209" s="134"/>
      <c r="E209" s="5"/>
      <c r="K209" s="135"/>
    </row>
    <row r="210" spans="1:16" ht="12.75" customHeight="1" x14ac:dyDescent="0.2">
      <c r="A210" s="434" t="s">
        <v>116</v>
      </c>
      <c r="B210" s="434"/>
      <c r="C210" s="347"/>
      <c r="D210" s="397"/>
      <c r="E210" s="398"/>
      <c r="F210" s="399"/>
      <c r="G210" s="103"/>
      <c r="H210" s="142"/>
      <c r="I210" s="142"/>
      <c r="J210" s="243" t="s">
        <v>117</v>
      </c>
      <c r="K210" s="397"/>
      <c r="L210" s="398"/>
      <c r="M210" s="399"/>
      <c r="N210" s="103"/>
    </row>
    <row r="211" spans="1:16" x14ac:dyDescent="0.2">
      <c r="A211" s="434"/>
      <c r="B211" s="434"/>
      <c r="C211" s="347"/>
      <c r="D211" s="400"/>
      <c r="E211" s="401"/>
      <c r="F211" s="402"/>
      <c r="H211" s="142"/>
      <c r="I211" s="142"/>
      <c r="J211" s="240"/>
      <c r="K211" s="400"/>
      <c r="L211" s="401"/>
      <c r="M211" s="402"/>
    </row>
    <row r="212" spans="1:16" x14ac:dyDescent="0.2">
      <c r="A212" s="237"/>
      <c r="B212" s="237"/>
      <c r="C212" s="237"/>
      <c r="D212" s="400"/>
      <c r="E212" s="401"/>
      <c r="F212" s="402"/>
      <c r="H212" s="142"/>
      <c r="I212" s="142"/>
      <c r="J212" s="240"/>
      <c r="K212" s="400"/>
      <c r="L212" s="401"/>
      <c r="M212" s="402"/>
    </row>
    <row r="213" spans="1:16" x14ac:dyDescent="0.2">
      <c r="A213" s="237"/>
      <c r="B213" s="237"/>
      <c r="C213" s="237"/>
      <c r="D213" s="400"/>
      <c r="E213" s="401"/>
      <c r="F213" s="402"/>
      <c r="H213" s="142"/>
      <c r="I213" s="142"/>
      <c r="J213" s="240"/>
      <c r="K213" s="400"/>
      <c r="L213" s="401"/>
      <c r="M213" s="402"/>
    </row>
    <row r="214" spans="1:16" x14ac:dyDescent="0.2">
      <c r="A214" s="237"/>
      <c r="B214" s="237"/>
      <c r="C214" s="237"/>
      <c r="D214" s="403"/>
      <c r="E214" s="404"/>
      <c r="F214" s="405"/>
      <c r="H214" s="142"/>
      <c r="I214" s="142"/>
      <c r="J214" s="240"/>
      <c r="K214" s="403"/>
      <c r="L214" s="404"/>
      <c r="M214" s="405"/>
    </row>
    <row r="215" spans="1:16" ht="12" customHeight="1" x14ac:dyDescent="0.2">
      <c r="D215" s="134"/>
      <c r="E215" s="5"/>
      <c r="K215" s="135"/>
    </row>
    <row r="216" spans="1:16" x14ac:dyDescent="0.2">
      <c r="A216" s="80"/>
      <c r="D216" s="134"/>
      <c r="E216" s="5"/>
      <c r="K216" s="135"/>
    </row>
    <row r="217" spans="1:16" ht="18" x14ac:dyDescent="0.25">
      <c r="A217" s="321" t="s">
        <v>106</v>
      </c>
      <c r="B217" s="321"/>
      <c r="C217" s="321"/>
      <c r="D217" s="321"/>
      <c r="E217" s="321"/>
      <c r="F217" s="321"/>
      <c r="G217" s="321"/>
      <c r="H217" s="321"/>
      <c r="I217" s="321"/>
      <c r="J217" s="321"/>
      <c r="K217" s="321"/>
      <c r="L217" s="321"/>
      <c r="M217" s="321"/>
      <c r="N217" s="321"/>
      <c r="O217" s="104"/>
      <c r="P217" s="256" t="e">
        <f>IF(AND(TRUE,OR($K$13="",$K$13="Atende")),IF(#REF!="",0,#REF!*VLOOKUP(#REF!,Parâmetros!$U$3:$V$12,2,0)),0)</f>
        <v>#REF!</v>
      </c>
    </row>
    <row r="218" spans="1:16" x14ac:dyDescent="0.2">
      <c r="E218" s="5"/>
      <c r="G218"/>
      <c r="J218" s="5"/>
    </row>
    <row r="219" spans="1:16" ht="39.75" customHeight="1" x14ac:dyDescent="0.2">
      <c r="A219" s="349" t="s">
        <v>95</v>
      </c>
      <c r="B219" s="349"/>
      <c r="C219" s="349"/>
      <c r="D219" s="252"/>
      <c r="E219" s="132"/>
      <c r="G219" s="349" t="s">
        <v>96</v>
      </c>
      <c r="H219" s="349"/>
      <c r="I219" s="349"/>
      <c r="J219" s="350"/>
      <c r="K219" s="252"/>
    </row>
    <row r="220" spans="1:16" x14ac:dyDescent="0.2">
      <c r="D220" s="134"/>
      <c r="E220" s="134"/>
      <c r="K220" s="135"/>
    </row>
    <row r="221" spans="1:16" ht="51.75" customHeight="1" x14ac:dyDescent="0.2">
      <c r="A221" s="395" t="s">
        <v>94</v>
      </c>
      <c r="B221" s="395"/>
      <c r="C221" s="395"/>
      <c r="D221" s="397"/>
      <c r="E221" s="398"/>
      <c r="F221" s="399"/>
      <c r="H221" s="349" t="s">
        <v>160</v>
      </c>
      <c r="I221" s="349"/>
      <c r="J221" s="350"/>
      <c r="K221" s="397"/>
      <c r="L221" s="398"/>
      <c r="M221" s="399"/>
    </row>
    <row r="222" spans="1:16" x14ac:dyDescent="0.2">
      <c r="D222" s="400"/>
      <c r="E222" s="401"/>
      <c r="F222" s="402"/>
      <c r="K222" s="400"/>
      <c r="L222" s="401"/>
      <c r="M222" s="402"/>
    </row>
    <row r="223" spans="1:16" x14ac:dyDescent="0.2">
      <c r="D223" s="400"/>
      <c r="E223" s="401"/>
      <c r="F223" s="402"/>
      <c r="K223" s="400"/>
      <c r="L223" s="401"/>
      <c r="M223" s="402"/>
    </row>
    <row r="224" spans="1:16" x14ac:dyDescent="0.2">
      <c r="D224" s="400"/>
      <c r="E224" s="401"/>
      <c r="F224" s="402"/>
      <c r="K224" s="400"/>
      <c r="L224" s="401"/>
      <c r="M224" s="402"/>
    </row>
    <row r="225" spans="1:13" x14ac:dyDescent="0.2">
      <c r="D225" s="403"/>
      <c r="E225" s="404"/>
      <c r="F225" s="405"/>
      <c r="K225" s="403"/>
      <c r="L225" s="404"/>
      <c r="M225" s="405"/>
    </row>
    <row r="226" spans="1:13" x14ac:dyDescent="0.2">
      <c r="D226" s="134"/>
      <c r="E226" s="134"/>
      <c r="K226" s="135"/>
    </row>
    <row r="227" spans="1:13" ht="41.25" customHeight="1" x14ac:dyDescent="0.2">
      <c r="A227" s="349" t="s">
        <v>97</v>
      </c>
      <c r="B227" s="349"/>
      <c r="C227" s="349"/>
      <c r="D227" s="252"/>
      <c r="E227" s="132"/>
      <c r="G227" s="349" t="s">
        <v>98</v>
      </c>
      <c r="H227" s="349"/>
      <c r="I227" s="349"/>
      <c r="J227" s="349"/>
      <c r="K227" s="252"/>
    </row>
    <row r="228" spans="1:13" x14ac:dyDescent="0.2">
      <c r="D228" s="134"/>
      <c r="E228" s="134"/>
      <c r="K228" s="135"/>
    </row>
    <row r="229" spans="1:13" ht="37.5" customHeight="1" x14ac:dyDescent="0.2">
      <c r="A229" s="349" t="s">
        <v>204</v>
      </c>
      <c r="B229" s="349"/>
      <c r="C229" s="349"/>
      <c r="D229" s="252"/>
      <c r="E229" s="132"/>
      <c r="G229" s="349" t="s">
        <v>99</v>
      </c>
      <c r="H229" s="349"/>
      <c r="I229" s="349"/>
      <c r="J229" s="349"/>
      <c r="K229" s="252"/>
    </row>
    <row r="230" spans="1:13" x14ac:dyDescent="0.2">
      <c r="D230" s="134"/>
      <c r="E230" s="134"/>
      <c r="K230" s="135"/>
    </row>
    <row r="231" spans="1:13" x14ac:dyDescent="0.2">
      <c r="A231" s="349" t="s">
        <v>126</v>
      </c>
      <c r="B231" s="349"/>
      <c r="C231" s="349"/>
      <c r="D231" s="397"/>
      <c r="E231" s="398"/>
      <c r="F231" s="399"/>
      <c r="G231" s="435" t="s">
        <v>127</v>
      </c>
      <c r="H231" s="435"/>
      <c r="I231" s="435"/>
      <c r="J231" s="435"/>
      <c r="K231" s="451"/>
      <c r="L231" s="437"/>
      <c r="M231" s="438"/>
    </row>
    <row r="232" spans="1:13" x14ac:dyDescent="0.2">
      <c r="A232" s="237"/>
      <c r="B232" s="237"/>
      <c r="C232" s="237"/>
      <c r="D232" s="400"/>
      <c r="E232" s="401"/>
      <c r="F232" s="402"/>
      <c r="G232" s="243"/>
      <c r="H232" s="243"/>
      <c r="I232" s="243"/>
      <c r="J232" s="243"/>
      <c r="K232" s="133"/>
    </row>
    <row r="233" spans="1:13" x14ac:dyDescent="0.2">
      <c r="A233" s="237"/>
      <c r="B233" s="237"/>
      <c r="C233" s="237"/>
      <c r="D233" s="400"/>
      <c r="E233" s="401"/>
      <c r="F233" s="402"/>
      <c r="G233" s="243"/>
      <c r="H233" s="243"/>
      <c r="I233" s="243"/>
      <c r="J233" s="243"/>
      <c r="K233" s="133"/>
    </row>
    <row r="234" spans="1:13" x14ac:dyDescent="0.2">
      <c r="A234" s="237"/>
      <c r="B234" s="237"/>
      <c r="C234" s="237"/>
      <c r="D234" s="400"/>
      <c r="E234" s="401"/>
      <c r="F234" s="402"/>
      <c r="G234" s="243"/>
      <c r="H234" s="243"/>
      <c r="I234" s="243"/>
      <c r="J234" s="243"/>
      <c r="K234" s="133"/>
    </row>
    <row r="235" spans="1:13" x14ac:dyDescent="0.2">
      <c r="A235" s="237"/>
      <c r="B235" s="237"/>
      <c r="C235" s="237"/>
      <c r="D235" s="403"/>
      <c r="E235" s="404"/>
      <c r="F235" s="405"/>
      <c r="G235" s="243"/>
      <c r="H235" s="243"/>
      <c r="I235" s="243"/>
      <c r="J235" s="243"/>
      <c r="K235" s="133"/>
    </row>
    <row r="236" spans="1:13" x14ac:dyDescent="0.2">
      <c r="A236" s="237"/>
      <c r="B236" s="237"/>
      <c r="C236" s="237"/>
      <c r="D236" s="132"/>
      <c r="E236" s="132"/>
      <c r="G236" s="243"/>
      <c r="H236" s="243"/>
      <c r="I236" s="243"/>
      <c r="J236" s="243"/>
      <c r="K236" s="133"/>
    </row>
    <row r="237" spans="1:13" ht="29.25" customHeight="1" x14ac:dyDescent="0.2">
      <c r="A237" s="349" t="s">
        <v>128</v>
      </c>
      <c r="B237" s="349"/>
      <c r="C237" s="350"/>
      <c r="D237" s="452"/>
      <c r="E237" s="440"/>
      <c r="F237" s="441"/>
      <c r="G237" s="434" t="s">
        <v>186</v>
      </c>
      <c r="H237" s="434"/>
      <c r="I237" s="434"/>
      <c r="J237" s="434"/>
      <c r="K237" s="397"/>
      <c r="L237" s="398"/>
      <c r="M237" s="399"/>
    </row>
    <row r="238" spans="1:13" x14ac:dyDescent="0.2">
      <c r="A238" s="241"/>
      <c r="B238" s="241"/>
      <c r="C238" s="241"/>
      <c r="D238" s="132"/>
      <c r="E238" s="132"/>
      <c r="G238" s="242"/>
      <c r="H238" s="242"/>
      <c r="I238" s="242"/>
      <c r="J238" s="242"/>
      <c r="K238" s="400"/>
      <c r="L238" s="401"/>
      <c r="M238" s="402"/>
    </row>
    <row r="239" spans="1:13" x14ac:dyDescent="0.2">
      <c r="A239" s="241"/>
      <c r="B239" s="241"/>
      <c r="C239" s="241"/>
      <c r="D239" s="132"/>
      <c r="E239" s="132"/>
      <c r="G239" s="242"/>
      <c r="H239" s="242"/>
      <c r="I239" s="242"/>
      <c r="J239" s="242"/>
      <c r="K239" s="400"/>
      <c r="L239" s="401"/>
      <c r="M239" s="402"/>
    </row>
    <row r="240" spans="1:13" x14ac:dyDescent="0.2">
      <c r="A240" s="241"/>
      <c r="B240" s="241"/>
      <c r="C240" s="241"/>
      <c r="D240" s="132"/>
      <c r="E240" s="132"/>
      <c r="G240" s="242"/>
      <c r="H240" s="242"/>
      <c r="I240" s="242"/>
      <c r="J240" s="242"/>
      <c r="K240" s="400"/>
      <c r="L240" s="401"/>
      <c r="M240" s="402"/>
    </row>
    <row r="241" spans="1:16" x14ac:dyDescent="0.2">
      <c r="A241" s="241"/>
      <c r="B241" s="241"/>
      <c r="C241" s="241"/>
      <c r="D241" s="132"/>
      <c r="E241" s="132"/>
      <c r="G241" s="242"/>
      <c r="H241" s="242"/>
      <c r="I241" s="242"/>
      <c r="J241" s="242"/>
      <c r="K241" s="403"/>
      <c r="L241" s="404"/>
      <c r="M241" s="405"/>
    </row>
    <row r="242" spans="1:16" x14ac:dyDescent="0.2">
      <c r="A242" s="241"/>
      <c r="B242" s="241"/>
      <c r="C242" s="241"/>
      <c r="D242" s="132"/>
      <c r="E242" s="132"/>
      <c r="G242" s="242"/>
      <c r="H242" s="242"/>
      <c r="I242" s="242"/>
      <c r="J242" s="242"/>
      <c r="K242" s="133"/>
    </row>
    <row r="243" spans="1:16" ht="12.75" customHeight="1" x14ac:dyDescent="0.2">
      <c r="A243" s="349" t="s">
        <v>187</v>
      </c>
      <c r="B243" s="349"/>
      <c r="C243" s="350"/>
      <c r="D243" s="397"/>
      <c r="E243" s="398"/>
      <c r="F243" s="399"/>
      <c r="G243" s="410" t="s">
        <v>185</v>
      </c>
      <c r="H243" s="349"/>
      <c r="I243" s="349"/>
      <c r="J243" s="350"/>
      <c r="K243" s="397"/>
      <c r="L243" s="398"/>
      <c r="M243" s="399"/>
    </row>
    <row r="244" spans="1:16" x14ac:dyDescent="0.2">
      <c r="A244" s="349"/>
      <c r="B244" s="349"/>
      <c r="C244" s="350"/>
      <c r="D244" s="400"/>
      <c r="E244" s="401"/>
      <c r="F244" s="402"/>
      <c r="G244" s="410"/>
      <c r="H244" s="349"/>
      <c r="I244" s="349"/>
      <c r="J244" s="350"/>
      <c r="K244" s="400"/>
      <c r="L244" s="401"/>
      <c r="M244" s="402"/>
    </row>
    <row r="245" spans="1:16" x14ac:dyDescent="0.2">
      <c r="A245" s="349"/>
      <c r="B245" s="349"/>
      <c r="C245" s="350"/>
      <c r="D245" s="400"/>
      <c r="E245" s="401"/>
      <c r="F245" s="402"/>
      <c r="G245" s="410"/>
      <c r="H245" s="349"/>
      <c r="I245" s="349"/>
      <c r="J245" s="350"/>
      <c r="K245" s="400"/>
      <c r="L245" s="401"/>
      <c r="M245" s="402"/>
    </row>
    <row r="246" spans="1:16" x14ac:dyDescent="0.2">
      <c r="A246" s="349"/>
      <c r="B246" s="349"/>
      <c r="C246" s="350"/>
      <c r="D246" s="400"/>
      <c r="E246" s="401"/>
      <c r="F246" s="402"/>
      <c r="G246" s="410"/>
      <c r="H246" s="349"/>
      <c r="I246" s="349"/>
      <c r="J246" s="350"/>
      <c r="K246" s="400"/>
      <c r="L246" s="401"/>
      <c r="M246" s="402"/>
    </row>
    <row r="247" spans="1:16" x14ac:dyDescent="0.2">
      <c r="A247" s="349"/>
      <c r="B247" s="349"/>
      <c r="C247" s="350"/>
      <c r="D247" s="403"/>
      <c r="E247" s="404"/>
      <c r="F247" s="405"/>
      <c r="G247" s="410"/>
      <c r="H247" s="349"/>
      <c r="I247" s="349"/>
      <c r="J247" s="350"/>
      <c r="K247" s="403"/>
      <c r="L247" s="404"/>
      <c r="M247" s="405"/>
    </row>
    <row r="248" spans="1:16" x14ac:dyDescent="0.2">
      <c r="A248" s="241"/>
      <c r="B248" s="241"/>
      <c r="C248" s="241"/>
      <c r="D248" s="132"/>
      <c r="E248" s="132"/>
      <c r="G248" s="242"/>
      <c r="H248" s="242"/>
      <c r="I248" s="242"/>
      <c r="J248" s="242"/>
      <c r="K248" s="133"/>
    </row>
    <row r="249" spans="1:16" ht="52.5" customHeight="1" x14ac:dyDescent="0.2">
      <c r="A249" s="349" t="s">
        <v>188</v>
      </c>
      <c r="B249" s="349"/>
      <c r="C249" s="349"/>
      <c r="D249" s="252"/>
      <c r="E249" s="132"/>
      <c r="G249" s="349" t="s">
        <v>189</v>
      </c>
      <c r="H249" s="349"/>
      <c r="I249" s="349"/>
      <c r="J249" s="350"/>
      <c r="K249" s="252"/>
    </row>
    <row r="250" spans="1:16" x14ac:dyDescent="0.2">
      <c r="A250" s="241"/>
      <c r="B250" s="241"/>
      <c r="C250" s="241"/>
      <c r="D250" s="132"/>
      <c r="E250" s="132"/>
      <c r="G250" s="242"/>
      <c r="H250" s="242"/>
      <c r="I250" s="242"/>
      <c r="J250" s="242"/>
      <c r="K250" s="133"/>
    </row>
    <row r="251" spans="1:16" ht="51.75" customHeight="1" x14ac:dyDescent="0.2">
      <c r="A251" s="349" t="s">
        <v>224</v>
      </c>
      <c r="B251" s="349"/>
      <c r="C251" s="349"/>
      <c r="D251" s="252"/>
      <c r="E251" s="132"/>
      <c r="G251" s="242"/>
      <c r="H251" s="242"/>
      <c r="I251" s="242"/>
      <c r="J251" s="242"/>
      <c r="K251" s="133"/>
    </row>
    <row r="252" spans="1:16" x14ac:dyDescent="0.2">
      <c r="A252" s="241"/>
      <c r="B252" s="241"/>
      <c r="C252" s="241"/>
      <c r="D252" s="132"/>
      <c r="E252" s="132"/>
      <c r="G252" s="242"/>
      <c r="H252" s="242"/>
      <c r="I252" s="242"/>
      <c r="J252" s="242"/>
      <c r="K252" s="133"/>
    </row>
    <row r="253" spans="1:16" x14ac:dyDescent="0.2">
      <c r="A253" s="241"/>
      <c r="B253" s="241"/>
      <c r="C253" s="241"/>
      <c r="D253" s="132"/>
      <c r="E253" s="132"/>
      <c r="G253" s="242"/>
      <c r="H253" s="242"/>
      <c r="I253" s="242"/>
      <c r="J253" s="242"/>
      <c r="K253" s="133"/>
    </row>
    <row r="254" spans="1:16" ht="18" x14ac:dyDescent="0.25">
      <c r="A254" s="321" t="s">
        <v>59</v>
      </c>
      <c r="B254" s="321"/>
      <c r="C254" s="321"/>
      <c r="D254" s="321"/>
      <c r="E254" s="321"/>
      <c r="F254" s="321"/>
      <c r="G254" s="321"/>
      <c r="H254" s="321"/>
      <c r="I254" s="321"/>
      <c r="J254" s="321"/>
      <c r="K254" s="321"/>
      <c r="L254" s="321"/>
      <c r="M254" s="321"/>
      <c r="N254" s="321"/>
      <c r="O254" s="104"/>
      <c r="P254" s="104"/>
    </row>
    <row r="255" spans="1:16" x14ac:dyDescent="0.2">
      <c r="A255" s="5"/>
    </row>
    <row r="256" spans="1:16" x14ac:dyDescent="0.2">
      <c r="B256" s="322" t="s">
        <v>60</v>
      </c>
      <c r="C256" s="322"/>
      <c r="D256" s="162"/>
      <c r="E256" s="162"/>
      <c r="F256" s="162"/>
      <c r="G256" s="162"/>
      <c r="H256" s="63" t="s">
        <v>61</v>
      </c>
      <c r="I256" s="36"/>
      <c r="J256" s="36"/>
      <c r="K256"/>
    </row>
    <row r="257" spans="1:16" x14ac:dyDescent="0.2">
      <c r="B257" s="323"/>
      <c r="C257" s="324"/>
      <c r="D257" s="324"/>
      <c r="E257" s="324"/>
      <c r="F257" s="325"/>
      <c r="G257" s="4"/>
      <c r="H257" s="323"/>
      <c r="I257" s="324"/>
      <c r="J257" s="324"/>
      <c r="K257" s="324"/>
      <c r="L257" s="324"/>
      <c r="M257" s="325"/>
    </row>
    <row r="258" spans="1:16" x14ac:dyDescent="0.2">
      <c r="B258" s="326"/>
      <c r="C258" s="327"/>
      <c r="D258" s="327"/>
      <c r="E258" s="327"/>
      <c r="F258" s="328"/>
      <c r="G258" s="4"/>
      <c r="H258" s="326"/>
      <c r="I258" s="327"/>
      <c r="J258" s="327"/>
      <c r="K258" s="327"/>
      <c r="L258" s="327"/>
      <c r="M258" s="328"/>
    </row>
    <row r="259" spans="1:16" x14ac:dyDescent="0.2">
      <c r="B259" s="326"/>
      <c r="C259" s="327"/>
      <c r="D259" s="327"/>
      <c r="E259" s="327"/>
      <c r="F259" s="328"/>
      <c r="G259" s="4"/>
      <c r="H259" s="326"/>
      <c r="I259" s="327"/>
      <c r="J259" s="327"/>
      <c r="K259" s="327"/>
      <c r="L259" s="327"/>
      <c r="M259" s="328"/>
    </row>
    <row r="260" spans="1:16" x14ac:dyDescent="0.2">
      <c r="B260" s="326"/>
      <c r="C260" s="327"/>
      <c r="D260" s="327"/>
      <c r="E260" s="327"/>
      <c r="F260" s="328"/>
      <c r="G260" s="4"/>
      <c r="H260" s="326"/>
      <c r="I260" s="327"/>
      <c r="J260" s="327"/>
      <c r="K260" s="327"/>
      <c r="L260" s="327"/>
      <c r="M260" s="328"/>
    </row>
    <row r="261" spans="1:16" x14ac:dyDescent="0.2">
      <c r="B261" s="326"/>
      <c r="C261" s="327"/>
      <c r="D261" s="327"/>
      <c r="E261" s="327"/>
      <c r="F261" s="328"/>
      <c r="G261" s="4"/>
      <c r="H261" s="326"/>
      <c r="I261" s="327"/>
      <c r="J261" s="327"/>
      <c r="K261" s="327"/>
      <c r="L261" s="327"/>
      <c r="M261" s="328"/>
    </row>
    <row r="262" spans="1:16" x14ac:dyDescent="0.2">
      <c r="B262" s="326"/>
      <c r="C262" s="327"/>
      <c r="D262" s="327"/>
      <c r="E262" s="327"/>
      <c r="F262" s="328"/>
      <c r="G262" s="4"/>
      <c r="H262" s="326"/>
      <c r="I262" s="327"/>
      <c r="J262" s="327"/>
      <c r="K262" s="327"/>
      <c r="L262" s="327"/>
      <c r="M262" s="328"/>
    </row>
    <row r="263" spans="1:16" x14ac:dyDescent="0.2">
      <c r="B263" s="329"/>
      <c r="C263" s="330"/>
      <c r="D263" s="330"/>
      <c r="E263" s="330"/>
      <c r="F263" s="331"/>
      <c r="G263" s="4"/>
      <c r="H263" s="329"/>
      <c r="I263" s="330"/>
      <c r="J263" s="330"/>
      <c r="K263" s="330"/>
      <c r="L263" s="330"/>
      <c r="M263" s="331"/>
    </row>
    <row r="264" spans="1:16" x14ac:dyDescent="0.2">
      <c r="B264" s="163"/>
      <c r="C264" s="163"/>
      <c r="D264" s="163"/>
      <c r="E264" s="163"/>
      <c r="F264" s="163"/>
      <c r="G264" s="4"/>
      <c r="H264" s="163"/>
      <c r="I264" s="163"/>
      <c r="J264" s="163"/>
      <c r="K264" s="163"/>
      <c r="L264" s="163"/>
    </row>
    <row r="265" spans="1:16" x14ac:dyDescent="0.2">
      <c r="B265" s="163"/>
      <c r="C265" s="163"/>
      <c r="D265" s="4"/>
      <c r="E265" s="163"/>
      <c r="F265" s="163"/>
      <c r="G265" s="163"/>
      <c r="H265" s="163"/>
      <c r="I265" s="163"/>
      <c r="J265" s="5"/>
    </row>
    <row r="266" spans="1:16" x14ac:dyDescent="0.2">
      <c r="C266" s="5"/>
      <c r="D266" s="5"/>
      <c r="F266"/>
      <c r="G266"/>
      <c r="H266" s="5"/>
      <c r="I266" s="5"/>
      <c r="J266" s="5"/>
    </row>
    <row r="267" spans="1:16" ht="18" x14ac:dyDescent="0.25">
      <c r="A267" s="321" t="s">
        <v>65</v>
      </c>
      <c r="B267" s="321"/>
      <c r="C267" s="321"/>
      <c r="D267" s="321"/>
      <c r="E267" s="321"/>
      <c r="F267" s="321"/>
      <c r="G267" s="321"/>
      <c r="H267" s="321"/>
      <c r="I267" s="321"/>
      <c r="J267" s="321"/>
      <c r="K267" s="321"/>
      <c r="L267" s="321"/>
      <c r="M267" s="321"/>
      <c r="N267" s="321"/>
      <c r="O267" s="104"/>
      <c r="P267" s="104"/>
    </row>
    <row r="269" spans="1:16" x14ac:dyDescent="0.2">
      <c r="F269"/>
      <c r="H269" s="5"/>
      <c r="K269"/>
    </row>
    <row r="270" spans="1:16" ht="15" x14ac:dyDescent="0.2">
      <c r="B270" s="358" t="s">
        <v>172</v>
      </c>
      <c r="C270" s="359"/>
      <c r="E270" s="360" t="s">
        <v>190</v>
      </c>
      <c r="F270" s="360"/>
      <c r="H270" s="233" t="s">
        <v>191</v>
      </c>
      <c r="K270"/>
    </row>
    <row r="271" spans="1:16" x14ac:dyDescent="0.2">
      <c r="B271" s="449"/>
      <c r="C271" s="362"/>
      <c r="E271" s="367"/>
      <c r="F271" s="367"/>
      <c r="H271" s="253"/>
      <c r="K271"/>
    </row>
    <row r="272" spans="1:16" x14ac:dyDescent="0.2">
      <c r="B272" s="363"/>
      <c r="C272" s="364"/>
      <c r="F272"/>
      <c r="H272" s="5"/>
      <c r="K272"/>
    </row>
    <row r="273" spans="2:11" x14ac:dyDescent="0.2">
      <c r="B273" s="363"/>
      <c r="C273" s="364"/>
      <c r="F273"/>
      <c r="H273" s="5"/>
      <c r="K273"/>
    </row>
    <row r="274" spans="2:11" x14ac:dyDescent="0.2">
      <c r="B274" s="365"/>
      <c r="C274" s="366"/>
      <c r="F274"/>
      <c r="H274" s="5"/>
      <c r="K274"/>
    </row>
    <row r="275" spans="2:11" x14ac:dyDescent="0.2">
      <c r="F275"/>
      <c r="H275" s="5"/>
      <c r="K275"/>
    </row>
    <row r="276" spans="2:11" x14ac:dyDescent="0.2">
      <c r="F276"/>
      <c r="H276" s="5"/>
      <c r="K276"/>
    </row>
    <row r="277" spans="2:11" ht="30" x14ac:dyDescent="0.2">
      <c r="B277" s="233" t="s">
        <v>192</v>
      </c>
      <c r="C277" s="233" t="s">
        <v>193</v>
      </c>
      <c r="D277" s="233" t="s">
        <v>194</v>
      </c>
      <c r="E277" s="358" t="s">
        <v>195</v>
      </c>
      <c r="F277" s="359"/>
      <c r="G277" s="233" t="s">
        <v>196</v>
      </c>
      <c r="H277" s="233" t="s">
        <v>197</v>
      </c>
      <c r="K277"/>
    </row>
    <row r="278" spans="2:11" x14ac:dyDescent="0.2">
      <c r="B278" s="234">
        <v>1</v>
      </c>
      <c r="C278" s="254"/>
      <c r="D278" s="254"/>
      <c r="E278" s="344"/>
      <c r="F278" s="345"/>
      <c r="G278" s="255"/>
      <c r="H278" s="235" t="str">
        <f t="shared" ref="H278" si="10">IF(OR(ISNUMBER(G277),G278=""),IF(G278="","",1-(G278/G277)),"N/A")</f>
        <v/>
      </c>
      <c r="K278"/>
    </row>
    <row r="279" spans="2:11" x14ac:dyDescent="0.2">
      <c r="B279" s="234">
        <v>2</v>
      </c>
      <c r="C279" s="254"/>
      <c r="D279" s="254"/>
      <c r="E279" s="344"/>
      <c r="F279" s="345"/>
      <c r="G279" s="255"/>
      <c r="H279" s="235" t="str">
        <f>IF(OR(ISNUMBER(G278),G279=""),IF(G279="","",1-(G279/G278)),"N/A")</f>
        <v/>
      </c>
      <c r="K279"/>
    </row>
    <row r="280" spans="2:11" x14ac:dyDescent="0.2">
      <c r="B280" s="234">
        <v>3</v>
      </c>
      <c r="C280" s="254"/>
      <c r="D280" s="254"/>
      <c r="E280" s="344"/>
      <c r="F280" s="345"/>
      <c r="G280" s="255"/>
      <c r="H280" s="235" t="str">
        <f t="shared" ref="H280:H282" si="11">IF(OR(ISNUMBER(G279),G280=""),IF(G280="","",1-(G280/G279)),"N/A")</f>
        <v/>
      </c>
      <c r="K280"/>
    </row>
    <row r="281" spans="2:11" x14ac:dyDescent="0.2">
      <c r="B281" s="234">
        <v>4</v>
      </c>
      <c r="C281" s="254"/>
      <c r="D281" s="254"/>
      <c r="E281" s="344"/>
      <c r="F281" s="345"/>
      <c r="G281" s="255"/>
      <c r="H281" s="235" t="str">
        <f t="shared" si="11"/>
        <v/>
      </c>
      <c r="K281"/>
    </row>
    <row r="282" spans="2:11" x14ac:dyDescent="0.2">
      <c r="B282" s="234">
        <v>5</v>
      </c>
      <c r="C282" s="254"/>
      <c r="D282" s="254"/>
      <c r="E282" s="344"/>
      <c r="F282" s="345"/>
      <c r="G282" s="255"/>
      <c r="H282" s="235" t="str">
        <f t="shared" si="11"/>
        <v/>
      </c>
      <c r="K282"/>
    </row>
    <row r="283" spans="2:11" ht="12" customHeight="1" x14ac:dyDescent="0.2">
      <c r="F283"/>
      <c r="H283" s="5"/>
      <c r="K283"/>
    </row>
    <row r="284" spans="2:11" x14ac:dyDescent="0.2">
      <c r="B284" s="236" t="s">
        <v>198</v>
      </c>
      <c r="C284" s="236"/>
      <c r="D284" s="232"/>
      <c r="E284" s="232"/>
      <c r="F284" s="232"/>
      <c r="H284" s="5"/>
      <c r="K284"/>
    </row>
  </sheetData>
  <mergeCells count="150">
    <mergeCell ref="A249:C249"/>
    <mergeCell ref="G249:J249"/>
    <mergeCell ref="A251:C251"/>
    <mergeCell ref="A229:C229"/>
    <mergeCell ref="G229:J229"/>
    <mergeCell ref="A231:C231"/>
    <mergeCell ref="D231:F235"/>
    <mergeCell ref="G231:J231"/>
    <mergeCell ref="K231:M231"/>
    <mergeCell ref="A237:C237"/>
    <mergeCell ref="D237:F237"/>
    <mergeCell ref="G237:J237"/>
    <mergeCell ref="K237:M241"/>
    <mergeCell ref="A219:C219"/>
    <mergeCell ref="G219:J219"/>
    <mergeCell ref="A221:C221"/>
    <mergeCell ref="D221:F225"/>
    <mergeCell ref="H221:J221"/>
    <mergeCell ref="K221:M225"/>
    <mergeCell ref="A227:C227"/>
    <mergeCell ref="G227:J227"/>
    <mergeCell ref="A243:C247"/>
    <mergeCell ref="D243:F247"/>
    <mergeCell ref="G243:J247"/>
    <mergeCell ref="K243:M247"/>
    <mergeCell ref="D210:F214"/>
    <mergeCell ref="K210:M214"/>
    <mergeCell ref="A217:N217"/>
    <mergeCell ref="A210:C211"/>
    <mergeCell ref="A184:C184"/>
    <mergeCell ref="G184:J184"/>
    <mergeCell ref="K184:M188"/>
    <mergeCell ref="B165:E165"/>
    <mergeCell ref="A167:N167"/>
    <mergeCell ref="A182:N182"/>
    <mergeCell ref="A155:C155"/>
    <mergeCell ref="A204:C206"/>
    <mergeCell ref="D204:F208"/>
    <mergeCell ref="G204:J206"/>
    <mergeCell ref="K204:M208"/>
    <mergeCell ref="B163:E163"/>
    <mergeCell ref="B164:E164"/>
    <mergeCell ref="D157:F160"/>
    <mergeCell ref="B138:C138"/>
    <mergeCell ref="D138:E142"/>
    <mergeCell ref="D144:F151"/>
    <mergeCell ref="K144:M151"/>
    <mergeCell ref="A153:C153"/>
    <mergeCell ref="B106:C106"/>
    <mergeCell ref="B109:C109"/>
    <mergeCell ref="B105:C105"/>
    <mergeCell ref="B107:C107"/>
    <mergeCell ref="B108:C108"/>
    <mergeCell ref="K136:M136"/>
    <mergeCell ref="K134:M134"/>
    <mergeCell ref="B136:C136"/>
    <mergeCell ref="B111:C111"/>
    <mergeCell ref="B112:C112"/>
    <mergeCell ref="B113:C113"/>
    <mergeCell ref="B119:E119"/>
    <mergeCell ref="B120:E120"/>
    <mergeCell ref="A124:E124"/>
    <mergeCell ref="B116:C116"/>
    <mergeCell ref="B114:C114"/>
    <mergeCell ref="B115:C115"/>
    <mergeCell ref="B130:E130"/>
    <mergeCell ref="A132:C132"/>
    <mergeCell ref="A134:C134"/>
    <mergeCell ref="B122:E122"/>
    <mergeCell ref="B129:E129"/>
    <mergeCell ref="F124:J126"/>
    <mergeCell ref="B76:D76"/>
    <mergeCell ref="B79:E79"/>
    <mergeCell ref="B88:C88"/>
    <mergeCell ref="A100:D100"/>
    <mergeCell ref="B94:C94"/>
    <mergeCell ref="B95:C95"/>
    <mergeCell ref="B96:C96"/>
    <mergeCell ref="B97:C97"/>
    <mergeCell ref="B78:E78"/>
    <mergeCell ref="B92:C92"/>
    <mergeCell ref="B93:C93"/>
    <mergeCell ref="B89:C89"/>
    <mergeCell ref="B90:C90"/>
    <mergeCell ref="B86:C86"/>
    <mergeCell ref="B87:C87"/>
    <mergeCell ref="A81:D81"/>
    <mergeCell ref="B91:C91"/>
    <mergeCell ref="B42:E42"/>
    <mergeCell ref="B44:E44"/>
    <mergeCell ref="B52:E52"/>
    <mergeCell ref="A55:N55"/>
    <mergeCell ref="B34:E34"/>
    <mergeCell ref="B32:E32"/>
    <mergeCell ref="B47:E47"/>
    <mergeCell ref="B48:E48"/>
    <mergeCell ref="B49:E49"/>
    <mergeCell ref="B50:E50"/>
    <mergeCell ref="B28:E28"/>
    <mergeCell ref="B15:E15"/>
    <mergeCell ref="B16:E16"/>
    <mergeCell ref="B17:E17"/>
    <mergeCell ref="B18:E18"/>
    <mergeCell ref="A21:M21"/>
    <mergeCell ref="B36:E36"/>
    <mergeCell ref="B38:E38"/>
    <mergeCell ref="B40:E40"/>
    <mergeCell ref="B29:E29"/>
    <mergeCell ref="A2:N5"/>
    <mergeCell ref="E8:I8"/>
    <mergeCell ref="A10:N10"/>
    <mergeCell ref="B12:E12"/>
    <mergeCell ref="B14:E14"/>
    <mergeCell ref="B23:E23"/>
    <mergeCell ref="B25:E25"/>
    <mergeCell ref="B26:E26"/>
    <mergeCell ref="B27:E27"/>
    <mergeCell ref="E282:F282"/>
    <mergeCell ref="B270:C270"/>
    <mergeCell ref="E270:F270"/>
    <mergeCell ref="B271:C274"/>
    <mergeCell ref="E271:F271"/>
    <mergeCell ref="E277:F277"/>
    <mergeCell ref="E278:F278"/>
    <mergeCell ref="E279:F279"/>
    <mergeCell ref="E280:F280"/>
    <mergeCell ref="G81:J81"/>
    <mergeCell ref="A267:N267"/>
    <mergeCell ref="A254:N254"/>
    <mergeCell ref="B256:C256"/>
    <mergeCell ref="B257:F263"/>
    <mergeCell ref="H257:M263"/>
    <mergeCell ref="B46:E46"/>
    <mergeCell ref="K70:M72"/>
    <mergeCell ref="E281:F281"/>
    <mergeCell ref="G76:J76"/>
    <mergeCell ref="B74:D74"/>
    <mergeCell ref="G74:J74"/>
    <mergeCell ref="B70:D70"/>
    <mergeCell ref="I70:J70"/>
    <mergeCell ref="B57:E57"/>
    <mergeCell ref="B60:D60"/>
    <mergeCell ref="G60:J60"/>
    <mergeCell ref="B62:D62"/>
    <mergeCell ref="E62:J63"/>
    <mergeCell ref="B65:E65"/>
    <mergeCell ref="B66:E66"/>
    <mergeCell ref="A68:D68"/>
    <mergeCell ref="B58:E58"/>
    <mergeCell ref="B110:C110"/>
  </mergeCells>
  <conditionalFormatting sqref="K13">
    <cfRule type="cellIs" dxfId="65" priority="1" stopIfTrue="1" operator="equal">
      <formula>"Não Atende"</formula>
    </cfRule>
    <cfRule type="cellIs" dxfId="64" priority="2" stopIfTrue="1" operator="equal">
      <formula>"Atende"</formula>
    </cfRule>
  </conditionalFormatting>
  <dataValidations count="8">
    <dataValidation type="list" allowBlank="1" showInputMessage="1" showErrorMessage="1" sqref="WVF163:WVF173 IT163:IT173 SP163:SP173 ACL163:ACL173 AMH163:AMH173 AWD163:AWD173 BFZ163:BFZ173 BPV163:BPV173 BZR163:BZR173 CJN163:CJN173 CTJ163:CTJ173 DDF163:DDF173 DNB163:DNB173 DWX163:DWX173 EGT163:EGT173 EQP163:EQP173 FAL163:FAL173 FKH163:FKH173 FUD163:FUD173 GDZ163:GDZ173 GNV163:GNV173 GXR163:GXR173 HHN163:HHN173 HRJ163:HRJ173 IBF163:IBF173 ILB163:ILB173 IUX163:IUX173 JET163:JET173 JOP163:JOP173 JYL163:JYL173 KIH163:KIH173 KSD163:KSD173 LBZ163:LBZ173 LLV163:LLV173 LVR163:LVR173 MFN163:MFN173 MPJ163:MPJ173 MZF163:MZF173 NJB163:NJB173 NSX163:NSX173 OCT163:OCT173 OMP163:OMP173 OWL163:OWL173 PGH163:PGH173 PQD163:PQD173 PZZ163:PZZ173 QJV163:QJV173 QTR163:QTR173 RDN163:RDN173 RNJ163:RNJ173 RXF163:RXF173 SHB163:SHB173 SQX163:SQX173 TAT163:TAT173 TKP163:TKP173 TUL163:TUL173 UEH163:UEH173 UOD163:UOD173 UXZ163:UXZ173 VHV163:VHV173 VRR163:VRR173 WBN163:WBN173 WLJ163:WLJ173 B170:B180">
      <formula1>"Produção, Disaster Recovery, Desenvolvimento, Homologação, Testes"</formula1>
    </dataValidation>
    <dataValidation type="list" allowBlank="1" showInputMessage="1" showErrorMessage="1" sqref="WVH163:WVH173 IV163:IV173 SR163:SR173 ACN163:ACN173 AMJ163:AMJ173 AWF163:AWF173 BGB163:BGB173 BPX163:BPX173 BZT163:BZT173 CJP163:CJP173 CTL163:CTL173 DDH163:DDH173 DND163:DND173 DWZ163:DWZ173 EGV163:EGV173 EQR163:EQR173 FAN163:FAN173 FKJ163:FKJ173 FUF163:FUF173 GEB163:GEB173 GNX163:GNX173 GXT163:GXT173 HHP163:HHP173 HRL163:HRL173 IBH163:IBH173 ILD163:ILD173 IUZ163:IUZ173 JEV163:JEV173 JOR163:JOR173 JYN163:JYN173 KIJ163:KIJ173 KSF163:KSF173 LCB163:LCB173 LLX163:LLX173 LVT163:LVT173 MFP163:MFP173 MPL163:MPL173 MZH163:MZH173 NJD163:NJD173 NSZ163:NSZ173 OCV163:OCV173 OMR163:OMR173 OWN163:OWN173 PGJ163:PGJ173 PQF163:PQF173 QAB163:QAB173 QJX163:QJX173 QTT163:QTT173 RDP163:RDP173 RNL163:RNL173 RXH163:RXH173 SHD163:SHD173 SQZ163:SQZ173 TAV163:TAV173 TKR163:TKR173 TUN163:TUN173 UEJ163:UEJ173 UOF163:UOF173 UYB163:UYB173 VHX163:VHX173 VRT163:VRT173 WBP163:WBP173 WLL163:WLL173 D170:D180">
      <formula1>"On Line, Batch, Misto"</formula1>
    </dataValidation>
    <dataValidation type="list" allowBlank="1" showInputMessage="1" showErrorMessage="1" sqref="WVG163:WVG173 IU163:IU173 SQ163:SQ173 ACM163:ACM173 AMI163:AMI173 AWE163:AWE173 BGA163:BGA173 BPW163:BPW173 BZS163:BZS173 CJO163:CJO173 CTK163:CTK173 DDG163:DDG173 DNC163:DNC173 DWY163:DWY173 EGU163:EGU173 EQQ163:EQQ173 FAM163:FAM173 FKI163:FKI173 FUE163:FUE173 GEA163:GEA173 GNW163:GNW173 GXS163:GXS173 HHO163:HHO173 HRK163:HRK173 IBG163:IBG173 ILC163:ILC173 IUY163:IUY173 JEU163:JEU173 JOQ163:JOQ173 JYM163:JYM173 KII163:KII173 KSE163:KSE173 LCA163:LCA173 LLW163:LLW173 LVS163:LVS173 MFO163:MFO173 MPK163:MPK173 MZG163:MZG173 NJC163:NJC173 NSY163:NSY173 OCU163:OCU173 OMQ163:OMQ173 OWM163:OWM173 PGI163:PGI173 PQE163:PQE173 QAA163:QAA173 QJW163:QJW173 QTS163:QTS173 RDO163:RDO173 RNK163:RNK173 RXG163:RXG173 SHC163:SHC173 SQY163:SQY173 TAU163:TAU173 TKQ163:TKQ173 TUM163:TUM173 UEI163:UEI173 UOE163:UOE173 UYA163:UYA173 VHW163:VHW173 VRS163:VRS173 WBO163:WBO173 WLK163:WLK173 C170:C180">
      <formula1>"Aplicação, Apresentação, Banco de Dados"</formula1>
    </dataValidation>
    <dataValidation type="list" allowBlank="1" showInputMessage="1" showErrorMessage="1" sqref="WVI163:WVI173 IW163:IW173 SS163:SS173 ACO163:ACO173 AMK163:AMK173 AWG163:AWG173 BGC163:BGC173 BPY163:BPY173 BZU163:BZU173 CJQ163:CJQ173 CTM163:CTM173 DDI163:DDI173 DNE163:DNE173 DXA163:DXA173 EGW163:EGW173 EQS163:EQS173 FAO163:FAO173 FKK163:FKK173 FUG163:FUG173 GEC163:GEC173 GNY163:GNY173 GXU163:GXU173 HHQ163:HHQ173 HRM163:HRM173 IBI163:IBI173 ILE163:ILE173 IVA163:IVA173 JEW163:JEW173 JOS163:JOS173 JYO163:JYO173 KIK163:KIK173 KSG163:KSG173 LCC163:LCC173 LLY163:LLY173 LVU163:LVU173 MFQ163:MFQ173 MPM163:MPM173 MZI163:MZI173 NJE163:NJE173 NTA163:NTA173 OCW163:OCW173 OMS163:OMS173 OWO163:OWO173 PGK163:PGK173 PQG163:PQG173 QAC163:QAC173 QJY163:QJY173 QTU163:QTU173 RDQ163:RDQ173 RNM163:RNM173 RXI163:RXI173 SHE163:SHE173 SRA163:SRA173 TAW163:TAW173 TKS163:TKS173 TUO163:TUO173 UEK163:UEK173 UOG163:UOG173 UYC163:UYC173 VHY163:VHY173 VRU163:VRU173 WBQ163:WBQ173 WLM163:WLM173 E170:E180">
      <formula1>"RISC, x86"</formula1>
    </dataValidation>
    <dataValidation type="list" allowBlank="1" showInputMessage="1" showErrorMessage="1" sqref="F19:F20 F22 I14:I18">
      <formula1>Req_exclusão</formula1>
    </dataValidation>
    <dataValidation type="list" allowBlank="1" showInputMessage="1" showErrorMessage="1" sqref="I130 I58 I66 I79 I120 I52 I46:I50 I25:I29 I32 I34:I44">
      <formula1>requerimentos</formula1>
    </dataValidation>
    <dataValidation type="list" allowBlank="1" showInputMessage="1" showErrorMessage="1" sqref="E60 E68 E81 F122 E100 E76 D132 D155 K153 K155 D184:D189 K138 K140 K229 K219 D227 K227 D229 D219 D249 D251">
      <formula1>"Sim,Não"</formula1>
    </dataValidation>
    <dataValidation type="list" allowBlank="1" showInputMessage="1" showErrorMessage="1" sqref="K249">
      <formula1>"Sim,Não,N/A"</formula1>
    </dataValidation>
  </dataValidations>
  <pageMargins left="0.78740157499999996" right="0.78740157499999996" top="0.984251969" bottom="0.984251969" header="0.49212598499999999" footer="0.49212598499999999"/>
  <pageSetup scale="47" fitToHeight="0" orientation="landscape"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Parâmetros!$E$3:$E$5</xm:f>
          </x14:formula1>
          <xm:sqref>E167 E126 F168 H25:H29 H46:H50 H52 H32 H34:H44</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dimension ref="A1:R24"/>
  <sheetViews>
    <sheetView showGridLines="0" showRowColHeaders="0" workbookViewId="0">
      <selection activeCell="B25" sqref="B25:E25"/>
    </sheetView>
  </sheetViews>
  <sheetFormatPr defaultRowHeight="12.75" x14ac:dyDescent="0.2"/>
  <cols>
    <col min="1" max="1" width="12.28515625" customWidth="1"/>
    <col min="2" max="2" width="71.140625" customWidth="1"/>
    <col min="3" max="3" width="1.42578125" customWidth="1"/>
    <col min="4" max="4" width="1.85546875" customWidth="1"/>
    <col min="5" max="5" width="1.5703125" customWidth="1"/>
    <col min="6" max="6" width="18.5703125" customWidth="1"/>
    <col min="7" max="7" width="16.140625" hidden="1" customWidth="1"/>
    <col min="8" max="8" width="19.5703125" customWidth="1"/>
    <col min="9" max="9" width="21.5703125" customWidth="1"/>
    <col min="10" max="10" width="36.85546875" customWidth="1"/>
    <col min="11" max="11" width="17" hidden="1" customWidth="1"/>
    <col min="12" max="12" width="20.28515625" bestFit="1" customWidth="1"/>
    <col min="13" max="13" width="17.7109375" customWidth="1"/>
    <col min="16" max="16" width="23.7109375" hidden="1" customWidth="1"/>
    <col min="17" max="17" width="0" hidden="1" customWidth="1"/>
    <col min="18" max="18" width="18.5703125" hidden="1" customWidth="1"/>
  </cols>
  <sheetData>
    <row r="1" spans="1:18" ht="13.5" thickBot="1" x14ac:dyDescent="0.25">
      <c r="A1" s="203"/>
      <c r="B1" s="17"/>
      <c r="C1" s="17"/>
      <c r="D1" s="17"/>
      <c r="E1" s="17"/>
      <c r="F1" s="17"/>
      <c r="G1" s="17"/>
      <c r="H1" s="17"/>
      <c r="I1" s="17"/>
      <c r="J1" s="17"/>
      <c r="P1" s="15" t="s">
        <v>15</v>
      </c>
      <c r="R1" s="10" t="s">
        <v>29</v>
      </c>
    </row>
    <row r="2" spans="1:18" ht="15.75" thickBot="1" x14ac:dyDescent="0.25">
      <c r="A2" s="203"/>
      <c r="B2" s="204" t="s">
        <v>31</v>
      </c>
      <c r="C2" s="213"/>
      <c r="D2" s="213"/>
      <c r="E2" s="213"/>
      <c r="F2" s="315" t="s">
        <v>32</v>
      </c>
      <c r="G2" s="442"/>
      <c r="H2" s="316"/>
      <c r="I2" s="14" t="str">
        <f>IF(ISERR(SUM(G8:G9,G12:G13,G16:G17,G20:G21,G24:G25)/(SUM(K8:K9,K12:K13,K16:K17,K20:K21,K24:K25))),"N/A",SUM(G8:G9,G12:G13,G16:G17,G20:G21,G24:G25)/(SUM(K8:K9,K12:K13,K16:K17,K20:K21,K24:K25)))</f>
        <v>N/A</v>
      </c>
      <c r="J2" s="17"/>
      <c r="P2" s="8" t="s">
        <v>19</v>
      </c>
      <c r="R2" s="9" t="s">
        <v>4</v>
      </c>
    </row>
    <row r="3" spans="1:18" ht="15" x14ac:dyDescent="0.25">
      <c r="A3" s="203"/>
      <c r="B3" s="205" t="s">
        <v>217</v>
      </c>
      <c r="C3" s="214"/>
      <c r="D3" s="214"/>
      <c r="E3" s="214"/>
      <c r="F3" s="206"/>
      <c r="G3" s="206"/>
      <c r="H3" s="17"/>
      <c r="I3" s="17"/>
      <c r="J3" s="17"/>
      <c r="P3" s="8" t="s">
        <v>20</v>
      </c>
      <c r="R3" s="9" t="s">
        <v>11</v>
      </c>
    </row>
    <row r="4" spans="1:18" ht="15" x14ac:dyDescent="0.25">
      <c r="A4" s="203"/>
      <c r="B4" s="207" t="e">
        <f>'Prop I'!$E$8</f>
        <v>#REF!</v>
      </c>
      <c r="C4" s="215"/>
      <c r="D4" s="215"/>
      <c r="E4" s="215"/>
      <c r="F4" s="18"/>
      <c r="G4" s="18"/>
      <c r="H4" s="18"/>
      <c r="I4" s="18"/>
      <c r="J4" s="18"/>
      <c r="P4" s="8" t="s">
        <v>21</v>
      </c>
      <c r="R4" s="8" t="s">
        <v>5</v>
      </c>
    </row>
    <row r="5" spans="1:18" ht="15" x14ac:dyDescent="0.2">
      <c r="A5" s="203"/>
      <c r="B5" s="17"/>
      <c r="C5" s="17"/>
      <c r="D5" s="17"/>
      <c r="E5" s="17"/>
      <c r="F5" s="18"/>
      <c r="G5" s="18"/>
      <c r="H5" s="18"/>
      <c r="I5" s="18"/>
      <c r="J5" s="18"/>
      <c r="P5" s="8" t="s">
        <v>22</v>
      </c>
    </row>
    <row r="6" spans="1:18" ht="13.5" thickBot="1" x14ac:dyDescent="0.25">
      <c r="A6" s="203"/>
      <c r="B6" s="19" t="s">
        <v>33</v>
      </c>
      <c r="C6" s="19"/>
      <c r="D6" s="19"/>
      <c r="E6" s="19"/>
      <c r="F6" s="19" t="s">
        <v>34</v>
      </c>
      <c r="G6" s="19"/>
      <c r="H6" s="17"/>
      <c r="I6" s="17"/>
      <c r="J6" s="17"/>
      <c r="P6" s="8" t="s">
        <v>23</v>
      </c>
    </row>
    <row r="7" spans="1:18" ht="26.25" thickBot="1" x14ac:dyDescent="0.25">
      <c r="A7" s="20" t="s">
        <v>35</v>
      </c>
      <c r="B7" s="22" t="s">
        <v>130</v>
      </c>
      <c r="C7" s="216"/>
      <c r="D7" s="216"/>
      <c r="E7" s="217"/>
      <c r="F7" s="21" t="s">
        <v>4</v>
      </c>
      <c r="G7" s="21" t="s">
        <v>38</v>
      </c>
      <c r="H7" s="21" t="s">
        <v>15</v>
      </c>
      <c r="I7" s="22" t="s">
        <v>36</v>
      </c>
      <c r="J7" s="21" t="s">
        <v>37</v>
      </c>
      <c r="K7" s="24" t="s">
        <v>39</v>
      </c>
      <c r="L7" s="274" t="s">
        <v>215</v>
      </c>
      <c r="M7" s="23" t="s">
        <v>216</v>
      </c>
      <c r="P7" s="8" t="s">
        <v>24</v>
      </c>
    </row>
    <row r="8" spans="1:18" x14ac:dyDescent="0.2">
      <c r="A8" s="223" t="str">
        <f>IF(LEFT(A7,2)="ID",CONCATENATE(MID($A$7,SEARCH(" ",$A$7)+1,10),"001"),CONCATENATE(MID($A$7,SEARCH(" ",$A$7)+1,10),TEXT(RIGHT(A7,3)+1,"000")))</f>
        <v>RQF001</v>
      </c>
      <c r="B8" s="443" t="s">
        <v>162</v>
      </c>
      <c r="C8" s="444"/>
      <c r="D8" s="444"/>
      <c r="E8" s="445"/>
      <c r="F8" s="220"/>
      <c r="G8" s="220">
        <f>IF(H8="",0,VLOOKUP(H8,Parâmetros!$N$3:$O$8,2,0)*I8)</f>
        <v>0</v>
      </c>
      <c r="H8" s="221"/>
      <c r="I8" s="222"/>
      <c r="J8" s="273"/>
      <c r="K8" s="25" t="str">
        <f t="shared" ref="K8" si="0">IF(I8="","",I8*100)</f>
        <v/>
      </c>
      <c r="L8" s="272"/>
      <c r="M8" s="271"/>
    </row>
    <row r="9" spans="1:18" x14ac:dyDescent="0.2">
      <c r="A9" s="80"/>
    </row>
    <row r="10" spans="1:18" ht="13.5" thickBot="1" x14ac:dyDescent="0.25">
      <c r="A10" s="203"/>
      <c r="B10" s="19" t="s">
        <v>33</v>
      </c>
      <c r="C10" s="19"/>
      <c r="D10" s="19"/>
      <c r="E10" s="19"/>
      <c r="F10" s="19" t="s">
        <v>34</v>
      </c>
      <c r="G10" s="19"/>
      <c r="H10" s="17"/>
      <c r="I10" s="17"/>
      <c r="J10" s="17"/>
    </row>
    <row r="11" spans="1:18" ht="26.25" thickBot="1" x14ac:dyDescent="0.25">
      <c r="A11" s="20" t="s">
        <v>164</v>
      </c>
      <c r="B11" s="22" t="s">
        <v>131</v>
      </c>
      <c r="C11" s="216"/>
      <c r="D11" s="216"/>
      <c r="E11" s="217"/>
      <c r="F11" s="21" t="s">
        <v>4</v>
      </c>
      <c r="G11" s="21" t="s">
        <v>38</v>
      </c>
      <c r="H11" s="21" t="s">
        <v>15</v>
      </c>
      <c r="I11" s="22" t="s">
        <v>36</v>
      </c>
      <c r="J11" s="21" t="s">
        <v>37</v>
      </c>
      <c r="K11" s="24" t="s">
        <v>39</v>
      </c>
      <c r="L11" s="274" t="s">
        <v>215</v>
      </c>
      <c r="M11" s="23" t="s">
        <v>216</v>
      </c>
    </row>
    <row r="12" spans="1:18" ht="12.75" customHeight="1" x14ac:dyDescent="0.2">
      <c r="A12" s="223" t="str">
        <f>IF(LEFT(A11,2)="ID",CONCATENATE(MID($A$11,SEARCH(" ",$A$11)+1,10),"001"),CONCATENATE(MID($A$11,SEARCH(" ",$A$11)+1,10),TEXT(RIGHT(A11,3)+1,"000")))</f>
        <v>RQNF001</v>
      </c>
      <c r="B12" s="446" t="s">
        <v>209</v>
      </c>
      <c r="C12" s="447"/>
      <c r="D12" s="447"/>
      <c r="E12" s="448"/>
      <c r="F12" s="220"/>
      <c r="G12" s="220">
        <f>IF(H12="",0,VLOOKUP(H12,Parâmetros!$N$3:$O$8,2,0)*I12)</f>
        <v>0</v>
      </c>
      <c r="H12" s="221"/>
      <c r="I12" s="222"/>
      <c r="J12" s="273"/>
      <c r="K12" s="25" t="str">
        <f t="shared" ref="K12" si="1">IF(I12="","",I12*100)</f>
        <v/>
      </c>
      <c r="L12" s="272"/>
      <c r="M12" s="271"/>
    </row>
    <row r="14" spans="1:18" ht="13.5" thickBot="1" x14ac:dyDescent="0.25">
      <c r="A14" s="203"/>
      <c r="B14" s="19" t="s">
        <v>33</v>
      </c>
      <c r="C14" s="19"/>
      <c r="D14" s="19"/>
      <c r="E14" s="19"/>
      <c r="F14" s="19" t="s">
        <v>34</v>
      </c>
      <c r="G14" s="19"/>
      <c r="H14" s="17"/>
      <c r="I14" s="17"/>
      <c r="J14" s="17"/>
    </row>
    <row r="15" spans="1:18" ht="26.25" thickBot="1" x14ac:dyDescent="0.25">
      <c r="A15" s="20" t="s">
        <v>165</v>
      </c>
      <c r="B15" s="22" t="s">
        <v>132</v>
      </c>
      <c r="C15" s="218"/>
      <c r="D15" s="218"/>
      <c r="E15" s="219"/>
      <c r="F15" s="21" t="s">
        <v>4</v>
      </c>
      <c r="G15" s="21" t="s">
        <v>38</v>
      </c>
      <c r="H15" s="21" t="s">
        <v>15</v>
      </c>
      <c r="I15" s="22" t="s">
        <v>36</v>
      </c>
      <c r="J15" s="21" t="s">
        <v>37</v>
      </c>
      <c r="K15" s="24" t="s">
        <v>39</v>
      </c>
      <c r="L15" s="274" t="s">
        <v>215</v>
      </c>
      <c r="M15" s="23" t="s">
        <v>216</v>
      </c>
    </row>
    <row r="16" spans="1:18" x14ac:dyDescent="0.2">
      <c r="A16" s="223" t="str">
        <f>IF(LEFT(A15,2)="ID",CONCATENATE(MID($A$15,SEARCH(" ",$A$15)+1,10),"001"),CONCATENATE(MID($A$15,SEARCH(" ",$A$15)+1,10),TEXT(RIGHT(A15,3)+1,"000")))</f>
        <v>RQS001</v>
      </c>
      <c r="B16" s="446" t="s">
        <v>212</v>
      </c>
      <c r="C16" s="447"/>
      <c r="D16" s="447"/>
      <c r="E16" s="448"/>
      <c r="F16" s="220"/>
      <c r="G16" s="220">
        <f>IF(H16="",0,VLOOKUP(H16,Parâmetros!$N$3:$O$8,2,0)*I16)</f>
        <v>0</v>
      </c>
      <c r="H16" s="221"/>
      <c r="I16" s="222"/>
      <c r="J16" s="273"/>
      <c r="K16" s="25" t="str">
        <f t="shared" ref="K16" si="2">IF(I16="","",I16*100)</f>
        <v/>
      </c>
      <c r="L16" s="272"/>
      <c r="M16" s="271"/>
    </row>
    <row r="18" spans="1:13" ht="13.5" thickBot="1" x14ac:dyDescent="0.25">
      <c r="A18" s="203"/>
      <c r="B18" s="19" t="s">
        <v>33</v>
      </c>
      <c r="C18" s="19"/>
      <c r="D18" s="19"/>
      <c r="E18" s="19"/>
      <c r="F18" s="19" t="s">
        <v>34</v>
      </c>
      <c r="G18" s="19"/>
      <c r="H18" s="17"/>
      <c r="I18" s="17"/>
      <c r="J18" s="17"/>
    </row>
    <row r="19" spans="1:13" ht="26.25" thickBot="1" x14ac:dyDescent="0.25">
      <c r="A19" s="20" t="s">
        <v>166</v>
      </c>
      <c r="B19" s="22" t="s">
        <v>133</v>
      </c>
      <c r="C19" s="218"/>
      <c r="D19" s="218"/>
      <c r="E19" s="219"/>
      <c r="F19" s="21" t="s">
        <v>4</v>
      </c>
      <c r="G19" s="21" t="s">
        <v>38</v>
      </c>
      <c r="H19" s="21" t="s">
        <v>15</v>
      </c>
      <c r="I19" s="22" t="s">
        <v>36</v>
      </c>
      <c r="J19" s="21" t="s">
        <v>37</v>
      </c>
      <c r="K19" s="24" t="s">
        <v>39</v>
      </c>
      <c r="L19" s="274" t="s">
        <v>215</v>
      </c>
      <c r="M19" s="23" t="s">
        <v>216</v>
      </c>
    </row>
    <row r="20" spans="1:13" ht="12.75" customHeight="1" x14ac:dyDescent="0.2">
      <c r="A20" s="223" t="str">
        <f>IF(LEFT(A19,2)="ID",CONCATENATE(MID($A$19,SEARCH(" ",$A$19)+1,10),"001"),CONCATENATE(MID($A$19,SEARCH(" ",$A$19)+1,10),TEXT(RIGHT(A19,3)+1,"000")))</f>
        <v>RQMC001</v>
      </c>
      <c r="B20" s="446" t="s">
        <v>214</v>
      </c>
      <c r="C20" s="447"/>
      <c r="D20" s="447"/>
      <c r="E20" s="448"/>
      <c r="F20" s="220"/>
      <c r="G20" s="220">
        <f>IF(H20="",0,VLOOKUP(H20,Parâmetros!$N$3:$O$8,2,0)*I20)</f>
        <v>0</v>
      </c>
      <c r="H20" s="221"/>
      <c r="I20" s="222"/>
      <c r="J20" s="273"/>
      <c r="K20" s="25" t="str">
        <f t="shared" ref="K20" si="3">IF(I20="","",I20*100)</f>
        <v/>
      </c>
      <c r="L20" s="272"/>
      <c r="M20" s="271"/>
    </row>
    <row r="22" spans="1:13" ht="13.5" thickBot="1" x14ac:dyDescent="0.25">
      <c r="A22" s="203"/>
      <c r="B22" s="19" t="s">
        <v>33</v>
      </c>
      <c r="C22" s="19"/>
      <c r="D22" s="19"/>
      <c r="E22" s="19"/>
      <c r="F22" s="19" t="s">
        <v>34</v>
      </c>
      <c r="G22" s="19"/>
      <c r="H22" s="17"/>
      <c r="I22" s="17"/>
      <c r="J22" s="17"/>
    </row>
    <row r="23" spans="1:13" ht="26.25" thickBot="1" x14ac:dyDescent="0.25">
      <c r="A23" s="20" t="s">
        <v>167</v>
      </c>
      <c r="B23" s="22" t="s">
        <v>134</v>
      </c>
      <c r="C23" s="218"/>
      <c r="D23" s="218"/>
      <c r="E23" s="219"/>
      <c r="F23" s="21" t="s">
        <v>4</v>
      </c>
      <c r="G23" s="21" t="s">
        <v>38</v>
      </c>
      <c r="H23" s="21" t="s">
        <v>15</v>
      </c>
      <c r="I23" s="22" t="s">
        <v>36</v>
      </c>
      <c r="J23" s="21" t="s">
        <v>37</v>
      </c>
      <c r="K23" s="24" t="s">
        <v>39</v>
      </c>
      <c r="L23" s="274" t="s">
        <v>215</v>
      </c>
      <c r="M23" s="23" t="s">
        <v>216</v>
      </c>
    </row>
    <row r="24" spans="1:13" x14ac:dyDescent="0.2">
      <c r="A24" s="223" t="str">
        <f>IF(LEFT(A23,2)="ID",CONCATENATE(MID($A$23,SEARCH(" ",$A$23)+1,10),"001"),CONCATENATE(MID($A$23,SEARCH(" ",$A$23)+1,10),TEXT(RIGHT(A23,3)+1,"000")))</f>
        <v>RQI001</v>
      </c>
      <c r="B24" s="446" t="s">
        <v>213</v>
      </c>
      <c r="C24" s="447"/>
      <c r="D24" s="447"/>
      <c r="E24" s="448"/>
      <c r="F24" s="220"/>
      <c r="G24" s="220">
        <f>IF(H24="",0,VLOOKUP(H24,Parâmetros!$N$3:$O$8,2,0)*I24)</f>
        <v>0</v>
      </c>
      <c r="H24" s="221"/>
      <c r="I24" s="222"/>
      <c r="J24" s="273"/>
      <c r="K24" s="25" t="str">
        <f t="shared" ref="K24" si="4">IF(I24="","",I24*100)</f>
        <v/>
      </c>
      <c r="L24" s="272"/>
      <c r="M24" s="271"/>
    </row>
  </sheetData>
  <mergeCells count="6">
    <mergeCell ref="F2:H2"/>
    <mergeCell ref="B8:E8"/>
    <mergeCell ref="B20:E20"/>
    <mergeCell ref="B24:E24"/>
    <mergeCell ref="B12:E12"/>
    <mergeCell ref="B16:E16"/>
  </mergeCells>
  <dataValidations count="2">
    <dataValidation type="list" allowBlank="1" showInputMessage="1" showErrorMessage="1" sqref="F20 F12 F8 F16 F24">
      <formula1>$R$2:$R$4</formula1>
    </dataValidation>
    <dataValidation type="list" allowBlank="1" showInputMessage="1" showErrorMessage="1" sqref="H20 H12 H8 H16 H24">
      <formula1>$P$2:$P$7</formula1>
    </dataValidation>
  </dataValidations>
  <pageMargins left="0.511811024" right="0.511811024" top="0.78740157499999996" bottom="0.78740157499999996" header="0.31496062000000002" footer="0.31496062000000002"/>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6">
    <pageSetUpPr fitToPage="1"/>
  </sheetPr>
  <dimension ref="A2:P284"/>
  <sheetViews>
    <sheetView showGridLines="0" zoomScale="85" zoomScaleNormal="85" workbookViewId="0">
      <selection activeCell="K13" sqref="K13"/>
    </sheetView>
  </sheetViews>
  <sheetFormatPr defaultRowHeight="12.75" outlineLevelRow="1" x14ac:dyDescent="0.2"/>
  <cols>
    <col min="1" max="1" width="7.28515625" customWidth="1"/>
    <col min="2" max="2" width="31.42578125" customWidth="1"/>
    <col min="3" max="5" width="15.85546875" customWidth="1"/>
    <col min="6" max="6" width="15.85546875" style="5" customWidth="1"/>
    <col min="7" max="7" width="16.7109375" style="5" customWidth="1"/>
    <col min="8" max="8" width="16.140625" customWidth="1"/>
    <col min="9" max="9" width="16.85546875" customWidth="1"/>
    <col min="10" max="10" width="15.85546875" customWidth="1"/>
    <col min="11" max="15" width="15.85546875" style="5" customWidth="1"/>
    <col min="16" max="16384" width="9.140625" style="5"/>
  </cols>
  <sheetData>
    <row r="2" spans="1:16" ht="12.75" customHeight="1" x14ac:dyDescent="0.2">
      <c r="A2" s="368" t="s">
        <v>56</v>
      </c>
      <c r="B2" s="368"/>
      <c r="C2" s="368"/>
      <c r="D2" s="368"/>
      <c r="E2" s="368"/>
      <c r="F2" s="368"/>
      <c r="G2" s="368"/>
      <c r="H2" s="368"/>
      <c r="I2" s="368"/>
      <c r="J2" s="368"/>
      <c r="K2" s="368"/>
      <c r="L2" s="368"/>
      <c r="M2" s="368"/>
      <c r="N2" s="368"/>
      <c r="O2" s="104"/>
      <c r="P2" s="104"/>
    </row>
    <row r="3" spans="1:16" ht="12.75" customHeight="1" x14ac:dyDescent="0.2">
      <c r="A3" s="368"/>
      <c r="B3" s="368"/>
      <c r="C3" s="368"/>
      <c r="D3" s="368"/>
      <c r="E3" s="368"/>
      <c r="F3" s="368"/>
      <c r="G3" s="368"/>
      <c r="H3" s="368"/>
      <c r="I3" s="368"/>
      <c r="J3" s="368"/>
      <c r="K3" s="368"/>
      <c r="L3" s="368"/>
      <c r="M3" s="368"/>
      <c r="N3" s="368"/>
      <c r="O3" s="104"/>
      <c r="P3" s="104"/>
    </row>
    <row r="4" spans="1:16" ht="12.75" customHeight="1" x14ac:dyDescent="0.2">
      <c r="A4" s="368"/>
      <c r="B4" s="368"/>
      <c r="C4" s="368"/>
      <c r="D4" s="368"/>
      <c r="E4" s="368"/>
      <c r="F4" s="368"/>
      <c r="G4" s="368"/>
      <c r="H4" s="368"/>
      <c r="I4" s="368"/>
      <c r="J4" s="368"/>
      <c r="K4" s="368"/>
      <c r="L4" s="368"/>
      <c r="M4" s="368"/>
      <c r="N4" s="368"/>
      <c r="O4" s="104"/>
      <c r="P4" s="104"/>
    </row>
    <row r="5" spans="1:16" ht="12.75" customHeight="1" x14ac:dyDescent="0.2">
      <c r="A5" s="368"/>
      <c r="B5" s="368"/>
      <c r="C5" s="368"/>
      <c r="D5" s="368"/>
      <c r="E5" s="368"/>
      <c r="F5" s="368"/>
      <c r="G5" s="368"/>
      <c r="H5" s="368"/>
      <c r="I5" s="368"/>
      <c r="J5" s="368"/>
      <c r="K5" s="368"/>
      <c r="L5" s="368"/>
      <c r="M5" s="368"/>
      <c r="N5" s="368"/>
      <c r="O5" s="104"/>
      <c r="P5" s="104"/>
    </row>
    <row r="7" spans="1:16" x14ac:dyDescent="0.2">
      <c r="F7"/>
      <c r="G7"/>
      <c r="K7"/>
      <c r="L7"/>
      <c r="M7"/>
      <c r="N7"/>
      <c r="O7"/>
    </row>
    <row r="8" spans="1:16" ht="15.75" x14ac:dyDescent="0.2">
      <c r="A8" s="5"/>
      <c r="B8" s="5"/>
      <c r="C8" s="5"/>
      <c r="D8" s="60" t="s">
        <v>3</v>
      </c>
      <c r="E8" s="369" t="e">
        <f>IF(#REF!="","Prop J",#REF!)</f>
        <v>#REF!</v>
      </c>
      <c r="F8" s="370"/>
      <c r="G8" s="370"/>
      <c r="H8" s="370"/>
      <c r="I8" s="371"/>
      <c r="K8"/>
      <c r="L8" s="2"/>
    </row>
    <row r="9" spans="1:16" x14ac:dyDescent="0.2">
      <c r="A9" s="1"/>
      <c r="F9"/>
      <c r="G9"/>
      <c r="J9" s="1"/>
    </row>
    <row r="10" spans="1:16" ht="18" x14ac:dyDescent="0.25">
      <c r="A10" s="321" t="s">
        <v>66</v>
      </c>
      <c r="B10" s="321"/>
      <c r="C10" s="321"/>
      <c r="D10" s="321"/>
      <c r="E10" s="321"/>
      <c r="F10" s="321"/>
      <c r="G10" s="321"/>
      <c r="H10" s="321"/>
      <c r="I10" s="321"/>
      <c r="J10" s="321"/>
      <c r="K10" s="321"/>
      <c r="L10" s="321"/>
      <c r="M10" s="321"/>
      <c r="N10" s="321"/>
      <c r="O10" s="104"/>
      <c r="P10" s="104"/>
    </row>
    <row r="11" spans="1:16" x14ac:dyDescent="0.2">
      <c r="A11" s="1"/>
      <c r="F11"/>
      <c r="G11"/>
      <c r="J11" s="1"/>
    </row>
    <row r="12" spans="1:16" ht="25.5" x14ac:dyDescent="0.2">
      <c r="A12" s="166" t="s">
        <v>2</v>
      </c>
      <c r="B12" s="348" t="s">
        <v>1</v>
      </c>
      <c r="C12" s="348"/>
      <c r="D12" s="348"/>
      <c r="E12" s="348"/>
      <c r="F12" s="90" t="s">
        <v>13</v>
      </c>
      <c r="G12" s="91" t="s">
        <v>14</v>
      </c>
      <c r="H12" s="171" t="s">
        <v>40</v>
      </c>
      <c r="I12" s="171" t="s">
        <v>7</v>
      </c>
      <c r="J12" s="92" t="s">
        <v>0</v>
      </c>
      <c r="K12" s="93" t="s">
        <v>9</v>
      </c>
      <c r="L12" s="166" t="s">
        <v>57</v>
      </c>
      <c r="M12" s="166" t="s">
        <v>58</v>
      </c>
    </row>
    <row r="13" spans="1:16" ht="18" x14ac:dyDescent="0.2">
      <c r="A13" s="46" t="e">
        <f>#REF!</f>
        <v>#REF!</v>
      </c>
      <c r="B13" s="181" t="e">
        <f>#REF!</f>
        <v>#REF!</v>
      </c>
      <c r="C13" s="182"/>
      <c r="D13" s="182"/>
      <c r="E13" s="183"/>
      <c r="F13" s="47" t="s">
        <v>8</v>
      </c>
      <c r="G13" s="47" t="s">
        <v>8</v>
      </c>
      <c r="H13" s="48"/>
      <c r="I13" s="48"/>
      <c r="J13" s="48"/>
      <c r="K13" s="49" t="str">
        <f>IF(COUNTA(I14:I19)=0,"",IF(COUNTIF(I14:I19,"Não Atende")&lt;&gt;0,"Não Atende","Atende"))</f>
        <v/>
      </c>
      <c r="L13" s="169"/>
      <c r="M13" s="170"/>
    </row>
    <row r="14" spans="1:16" ht="12.75" customHeight="1" outlineLevel="1" x14ac:dyDescent="0.2">
      <c r="A14" s="62" t="e">
        <f>#REF!</f>
        <v>#REF!</v>
      </c>
      <c r="B14" s="372" t="e">
        <f>#REF!</f>
        <v>#REF!</v>
      </c>
      <c r="C14" s="372"/>
      <c r="D14" s="372"/>
      <c r="E14" s="372"/>
      <c r="F14" s="53" t="s">
        <v>8</v>
      </c>
      <c r="G14" s="53" t="s">
        <v>8</v>
      </c>
      <c r="H14" s="54" t="s">
        <v>8</v>
      </c>
      <c r="I14" s="28"/>
      <c r="J14" s="54" t="s">
        <v>8</v>
      </c>
      <c r="K14" s="56" t="s">
        <v>8</v>
      </c>
      <c r="L14" s="3"/>
      <c r="M14" s="29"/>
    </row>
    <row r="15" spans="1:16" ht="12.75" customHeight="1" outlineLevel="1" x14ac:dyDescent="0.2">
      <c r="A15" s="62" t="e">
        <f>#REF!</f>
        <v>#REF!</v>
      </c>
      <c r="B15" s="379" t="e">
        <f>#REF!</f>
        <v>#REF!</v>
      </c>
      <c r="C15" s="380"/>
      <c r="D15" s="380"/>
      <c r="E15" s="381"/>
      <c r="F15" s="53" t="s">
        <v>8</v>
      </c>
      <c r="G15" s="53" t="s">
        <v>8</v>
      </c>
      <c r="H15" s="54" t="s">
        <v>8</v>
      </c>
      <c r="I15" s="28"/>
      <c r="J15" s="54" t="s">
        <v>8</v>
      </c>
      <c r="K15" s="56" t="s">
        <v>8</v>
      </c>
      <c r="L15" s="3"/>
      <c r="M15" s="29"/>
    </row>
    <row r="16" spans="1:16" ht="12.75" customHeight="1" outlineLevel="1" x14ac:dyDescent="0.2">
      <c r="A16" s="62" t="e">
        <f>#REF!</f>
        <v>#REF!</v>
      </c>
      <c r="B16" s="379" t="e">
        <f>#REF!</f>
        <v>#REF!</v>
      </c>
      <c r="C16" s="380"/>
      <c r="D16" s="380"/>
      <c r="E16" s="381"/>
      <c r="F16" s="53" t="s">
        <v>8</v>
      </c>
      <c r="G16" s="53" t="s">
        <v>8</v>
      </c>
      <c r="H16" s="54" t="s">
        <v>8</v>
      </c>
      <c r="I16" s="28"/>
      <c r="J16" s="54" t="s">
        <v>8</v>
      </c>
      <c r="K16" s="56" t="s">
        <v>8</v>
      </c>
      <c r="L16" s="3"/>
      <c r="M16" s="29"/>
    </row>
    <row r="17" spans="1:16" ht="12.75" customHeight="1" outlineLevel="1" x14ac:dyDescent="0.2">
      <c r="A17" s="62" t="e">
        <f>#REF!</f>
        <v>#REF!</v>
      </c>
      <c r="B17" s="379" t="e">
        <f>#REF!</f>
        <v>#REF!</v>
      </c>
      <c r="C17" s="380"/>
      <c r="D17" s="380"/>
      <c r="E17" s="381"/>
      <c r="F17" s="53" t="s">
        <v>8</v>
      </c>
      <c r="G17" s="53" t="s">
        <v>8</v>
      </c>
      <c r="H17" s="54" t="s">
        <v>8</v>
      </c>
      <c r="I17" s="28"/>
      <c r="J17" s="54" t="s">
        <v>8</v>
      </c>
      <c r="K17" s="56" t="s">
        <v>8</v>
      </c>
      <c r="L17" s="3"/>
      <c r="M17" s="29"/>
    </row>
    <row r="18" spans="1:16" ht="12.75" customHeight="1" outlineLevel="1" x14ac:dyDescent="0.2">
      <c r="A18" s="62" t="e">
        <f>#REF!</f>
        <v>#REF!</v>
      </c>
      <c r="B18" s="379" t="e">
        <f>#REF!</f>
        <v>#REF!</v>
      </c>
      <c r="C18" s="380"/>
      <c r="D18" s="380"/>
      <c r="E18" s="381"/>
      <c r="F18" s="53" t="s">
        <v>8</v>
      </c>
      <c r="G18" s="53" t="s">
        <v>8</v>
      </c>
      <c r="H18" s="54" t="s">
        <v>8</v>
      </c>
      <c r="I18" s="28"/>
      <c r="J18" s="54" t="s">
        <v>8</v>
      </c>
      <c r="K18" s="56" t="s">
        <v>8</v>
      </c>
      <c r="L18" s="3"/>
      <c r="M18" s="29"/>
    </row>
    <row r="19" spans="1:16" outlineLevel="1" x14ac:dyDescent="0.2">
      <c r="A19" s="26"/>
      <c r="B19" s="26"/>
      <c r="C19" s="26"/>
      <c r="D19" s="26"/>
      <c r="E19" s="26"/>
      <c r="F19" s="89"/>
      <c r="G19" s="89"/>
      <c r="H19" s="26"/>
      <c r="I19" s="26"/>
      <c r="J19" s="26"/>
    </row>
    <row r="20" spans="1:16" outlineLevel="1" x14ac:dyDescent="0.2"/>
    <row r="21" spans="1:16" ht="18" outlineLevel="1" x14ac:dyDescent="0.25">
      <c r="A21" s="321" t="s">
        <v>103</v>
      </c>
      <c r="B21" s="321"/>
      <c r="C21" s="321"/>
      <c r="D21" s="321"/>
      <c r="E21" s="321"/>
      <c r="F21" s="321"/>
      <c r="G21" s="321"/>
      <c r="H21" s="321"/>
      <c r="I21" s="321"/>
      <c r="J21" s="321"/>
      <c r="K21" s="321"/>
      <c r="L21" s="321"/>
      <c r="M21" s="321"/>
      <c r="N21" s="104"/>
      <c r="O21" s="104"/>
      <c r="P21" s="104"/>
    </row>
    <row r="22" spans="1:16" outlineLevel="1" x14ac:dyDescent="0.2"/>
    <row r="23" spans="1:16" ht="25.5" outlineLevel="1" x14ac:dyDescent="0.2">
      <c r="A23" s="68" t="s">
        <v>2</v>
      </c>
      <c r="B23" s="373" t="s">
        <v>1</v>
      </c>
      <c r="C23" s="374"/>
      <c r="D23" s="374"/>
      <c r="E23" s="375"/>
      <c r="F23" s="69" t="s">
        <v>13</v>
      </c>
      <c r="G23" s="70" t="s">
        <v>14</v>
      </c>
      <c r="H23" s="71" t="s">
        <v>40</v>
      </c>
      <c r="I23" s="71" t="s">
        <v>7</v>
      </c>
      <c r="J23" s="72" t="s">
        <v>0</v>
      </c>
      <c r="K23" s="73" t="s">
        <v>9</v>
      </c>
      <c r="L23" s="68" t="s">
        <v>57</v>
      </c>
      <c r="M23" s="74" t="s">
        <v>58</v>
      </c>
    </row>
    <row r="24" spans="1:16" ht="18" customHeight="1" x14ac:dyDescent="0.2">
      <c r="A24" s="75" t="e">
        <f>#REF!</f>
        <v>#REF!</v>
      </c>
      <c r="B24" s="181" t="e">
        <f>#REF!</f>
        <v>#REF!</v>
      </c>
      <c r="C24" s="182"/>
      <c r="D24" s="182"/>
      <c r="E24" s="183"/>
      <c r="F24" s="50" t="e">
        <f>IF(#REF!="","",#REF!)</f>
        <v>#REF!</v>
      </c>
      <c r="G24" s="50" t="e">
        <f>IF(#REF!="","",#REF!)</f>
        <v>#REF!</v>
      </c>
      <c r="H24" s="76" t="e">
        <f>IF(#REF!="","",#REF!)</f>
        <v>#REF!</v>
      </c>
      <c r="I24" s="76"/>
      <c r="J24" s="79"/>
      <c r="K24" s="52">
        <f>SUM(K25:K30)-K30</f>
        <v>0</v>
      </c>
      <c r="L24" s="77"/>
      <c r="M24" s="61"/>
    </row>
    <row r="25" spans="1:16" ht="12.75" customHeight="1" outlineLevel="1" x14ac:dyDescent="0.2">
      <c r="A25" s="62" t="e">
        <f>#REF!</f>
        <v>#REF!</v>
      </c>
      <c r="B25" s="376" t="e">
        <f>#REF!</f>
        <v>#REF!</v>
      </c>
      <c r="C25" s="377"/>
      <c r="D25" s="377"/>
      <c r="E25" s="378"/>
      <c r="F25" s="78" t="e">
        <f>IF(#REF!="","",#REF!)</f>
        <v>#REF!</v>
      </c>
      <c r="G25" s="57" t="e">
        <f>#REF!</f>
        <v>#REF!</v>
      </c>
      <c r="H25" s="55" t="e">
        <f>IF(#REF!="","",#REF!)</f>
        <v>#REF!</v>
      </c>
      <c r="I25" s="28"/>
      <c r="J25" s="58" t="str">
        <f>IF($K$13="Não Atende",0,IF(I25="","",IF(H25="",VLOOKUP(I25,Parâmetros!$B$3:$C$6,2,0),VLOOKUP(I25,Parâmetros!$B$3:$C$6,2,0)*VLOOKUP(H25,Parâmetros!$E$3:$G$5,2,0))))</f>
        <v/>
      </c>
      <c r="K25" s="59">
        <f>IF(J25="",0,((G25*J25)*$F$24)*0.9*100)</f>
        <v>0</v>
      </c>
      <c r="L25" s="3"/>
      <c r="M25" s="29"/>
    </row>
    <row r="26" spans="1:16" ht="12.75" customHeight="1" outlineLevel="1" x14ac:dyDescent="0.2">
      <c r="A26" s="122" t="e">
        <f>#REF!</f>
        <v>#REF!</v>
      </c>
      <c r="B26" s="376" t="e">
        <f>#REF!</f>
        <v>#REF!</v>
      </c>
      <c r="C26" s="377"/>
      <c r="D26" s="377"/>
      <c r="E26" s="378"/>
      <c r="F26" s="78" t="e">
        <f>IF(#REF!="","",#REF!)</f>
        <v>#REF!</v>
      </c>
      <c r="G26" s="57" t="e">
        <f>#REF!</f>
        <v>#REF!</v>
      </c>
      <c r="H26" s="55" t="e">
        <f>IF(#REF!="","",#REF!)</f>
        <v>#REF!</v>
      </c>
      <c r="I26" s="28"/>
      <c r="J26" s="58" t="str">
        <f>IF($K$13="Não Atende",0,IF(I26="","",IF(H26="",VLOOKUP(I26,Parâmetros!$B$3:$C$6,2,0),VLOOKUP(I26,Parâmetros!$B$3:$C$6,2,0)*VLOOKUP(H26,Parâmetros!$E$3:$G$5,2,0))))</f>
        <v/>
      </c>
      <c r="K26" s="59">
        <f t="shared" ref="K26:K29" si="0">IF(J26="",0,((G26*J26)*$F$24)*0.9*100)</f>
        <v>0</v>
      </c>
      <c r="L26" s="3"/>
      <c r="M26" s="29"/>
    </row>
    <row r="27" spans="1:16" ht="12.75" customHeight="1" outlineLevel="1" x14ac:dyDescent="0.2">
      <c r="A27" s="62" t="e">
        <f>#REF!</f>
        <v>#REF!</v>
      </c>
      <c r="B27" s="376" t="e">
        <f>#REF!</f>
        <v>#REF!</v>
      </c>
      <c r="C27" s="377"/>
      <c r="D27" s="377"/>
      <c r="E27" s="378"/>
      <c r="F27" s="78" t="e">
        <f>IF(#REF!="","",#REF!)</f>
        <v>#REF!</v>
      </c>
      <c r="G27" s="57" t="e">
        <f>#REF!</f>
        <v>#REF!</v>
      </c>
      <c r="H27" s="55" t="e">
        <f>IF(#REF!="","",#REF!)</f>
        <v>#REF!</v>
      </c>
      <c r="I27" s="28"/>
      <c r="J27" s="58" t="str">
        <f>IF($K$13="Não Atende",0,IF(I27="","",IF(H27="",VLOOKUP(I27,Parâmetros!$B$3:$C$6,2,0),VLOOKUP(I27,Parâmetros!$B$3:$C$6,2,0)*VLOOKUP(H27,Parâmetros!$E$3:$G$5,2,0))))</f>
        <v/>
      </c>
      <c r="K27" s="59">
        <f t="shared" si="0"/>
        <v>0</v>
      </c>
      <c r="L27" s="3"/>
      <c r="M27" s="29"/>
    </row>
    <row r="28" spans="1:16" ht="12.75" customHeight="1" outlineLevel="1" x14ac:dyDescent="0.2">
      <c r="A28" s="122" t="e">
        <f>#REF!</f>
        <v>#REF!</v>
      </c>
      <c r="B28" s="376" t="e">
        <f>#REF!</f>
        <v>#REF!</v>
      </c>
      <c r="C28" s="377"/>
      <c r="D28" s="377"/>
      <c r="E28" s="378"/>
      <c r="F28" s="78" t="e">
        <f>IF(#REF!="","",#REF!)</f>
        <v>#REF!</v>
      </c>
      <c r="G28" s="57" t="e">
        <f>#REF!</f>
        <v>#REF!</v>
      </c>
      <c r="H28" s="55" t="e">
        <f>IF(#REF!="","",#REF!)</f>
        <v>#REF!</v>
      </c>
      <c r="I28" s="28"/>
      <c r="J28" s="58" t="str">
        <f>IF($K$13="Não Atende",0,IF(I28="","",IF(H28="",VLOOKUP(I28,Parâmetros!$B$3:$C$6,2,0),VLOOKUP(I28,Parâmetros!$B$3:$C$6,2,0)*VLOOKUP(H28,Parâmetros!$E$3:$G$5,2,0))))</f>
        <v/>
      </c>
      <c r="K28" s="59">
        <f t="shared" si="0"/>
        <v>0</v>
      </c>
      <c r="L28" s="3"/>
      <c r="M28" s="29"/>
    </row>
    <row r="29" spans="1:16" outlineLevel="1" x14ac:dyDescent="0.2">
      <c r="A29" s="62" t="e">
        <f>#REF!</f>
        <v>#REF!</v>
      </c>
      <c r="B29" s="376" t="e">
        <f>#REF!</f>
        <v>#REF!</v>
      </c>
      <c r="C29" s="377"/>
      <c r="D29" s="377"/>
      <c r="E29" s="378"/>
      <c r="F29" s="78" t="e">
        <f>IF(#REF!="","",#REF!)</f>
        <v>#REF!</v>
      </c>
      <c r="G29" s="57" t="e">
        <f>#REF!</f>
        <v>#REF!</v>
      </c>
      <c r="H29" s="55" t="e">
        <f>IF(#REF!="","",#REF!)</f>
        <v>#REF!</v>
      </c>
      <c r="I29" s="28"/>
      <c r="J29" s="58" t="str">
        <f>IF($K$13="Não Atende",0,IF(I29="","",IF(H29="",VLOOKUP(I29,Parâmetros!$B$3:$C$6,2,0),VLOOKUP(I29,Parâmetros!$B$3:$C$6,2,0)*VLOOKUP(H29,Parâmetros!$E$3:$G$5,2,0))))</f>
        <v/>
      </c>
      <c r="K29" s="59">
        <f t="shared" si="0"/>
        <v>0</v>
      </c>
      <c r="L29" s="3"/>
      <c r="M29" s="29"/>
    </row>
    <row r="30" spans="1:16" ht="18" x14ac:dyDescent="0.2">
      <c r="A30" s="75" t="e">
        <f>#REF!</f>
        <v>#REF!</v>
      </c>
      <c r="B30" s="181" t="e">
        <f>#REF!</f>
        <v>#REF!</v>
      </c>
      <c r="C30" s="182"/>
      <c r="D30" s="182"/>
      <c r="E30" s="183"/>
      <c r="F30" s="50" t="e">
        <f>IF(#REF!="","",#REF!)</f>
        <v>#REF!</v>
      </c>
      <c r="G30" s="50" t="e">
        <f>IF(#REF!="","",#REF!)</f>
        <v>#REF!</v>
      </c>
      <c r="H30" s="76" t="e">
        <f>IF(#REF!="","",#REF!)</f>
        <v>#REF!</v>
      </c>
      <c r="I30" s="48"/>
      <c r="J30" s="79"/>
      <c r="K30" s="52">
        <f>SUM(K31:K45)-K45</f>
        <v>0</v>
      </c>
      <c r="L30" s="77"/>
      <c r="M30" s="61"/>
    </row>
    <row r="31" spans="1:16" ht="15" customHeight="1" outlineLevel="1" x14ac:dyDescent="0.2">
      <c r="A31" s="94"/>
      <c r="B31" s="174" t="s">
        <v>163</v>
      </c>
      <c r="C31" s="173"/>
      <c r="D31" s="173"/>
      <c r="E31" s="173"/>
      <c r="F31" s="95"/>
      <c r="G31" s="95"/>
      <c r="H31" s="95"/>
      <c r="I31" s="175"/>
      <c r="J31" s="95"/>
      <c r="K31" s="95"/>
      <c r="L31" s="95"/>
      <c r="M31" s="96"/>
      <c r="N31" s="121"/>
      <c r="O31" s="121"/>
    </row>
    <row r="32" spans="1:16" ht="84.95" customHeight="1" outlineLevel="1" x14ac:dyDescent="0.2">
      <c r="A32" s="122" t="e">
        <f>#REF!</f>
        <v>#REF!</v>
      </c>
      <c r="B32" s="376" t="e">
        <f>#REF!</f>
        <v>#REF!</v>
      </c>
      <c r="C32" s="377"/>
      <c r="D32" s="377"/>
      <c r="E32" s="378"/>
      <c r="F32" s="53" t="e">
        <f>IF(#REF!="","",#REF!)</f>
        <v>#REF!</v>
      </c>
      <c r="G32" s="57" t="e">
        <f>#REF!</f>
        <v>#REF!</v>
      </c>
      <c r="H32" s="55" t="e">
        <f>IF(#REF!="","",#REF!)</f>
        <v>#REF!</v>
      </c>
      <c r="I32" s="28"/>
      <c r="J32" s="58" t="str">
        <f>IF($K$13="Não Atende",0,IF(I32="","",IF(H32="",VLOOKUP(I32,Parâmetros!$B$3:$C$6,2,0),VLOOKUP(I32,Parâmetros!$B$3:$C$6,2,0)*VLOOKUP(H32,Parâmetros!$E$3:$G$5,2,0))))</f>
        <v/>
      </c>
      <c r="K32" s="59">
        <f>IF(J32="",0,((G32*J32)*$F$30)*0.9*100)</f>
        <v>0</v>
      </c>
      <c r="L32" s="3"/>
      <c r="M32" s="29"/>
    </row>
    <row r="33" spans="1:15" ht="15" customHeight="1" outlineLevel="1" x14ac:dyDescent="0.2">
      <c r="A33" s="94"/>
      <c r="B33" s="174" t="s">
        <v>130</v>
      </c>
      <c r="C33" s="173"/>
      <c r="D33" s="173"/>
      <c r="E33" s="173"/>
      <c r="F33" s="95"/>
      <c r="G33" s="95"/>
      <c r="H33" s="95"/>
      <c r="I33" s="175"/>
      <c r="J33" s="95"/>
      <c r="K33" s="95"/>
      <c r="L33" s="95"/>
      <c r="M33" s="96"/>
      <c r="N33" s="121"/>
      <c r="O33" s="121"/>
    </row>
    <row r="34" spans="1:15" outlineLevel="1" x14ac:dyDescent="0.2">
      <c r="A34" s="122" t="e">
        <f>#REF!</f>
        <v>#REF!</v>
      </c>
      <c r="B34" s="376" t="e">
        <f>#REF!</f>
        <v>#REF!</v>
      </c>
      <c r="C34" s="377"/>
      <c r="D34" s="377"/>
      <c r="E34" s="378"/>
      <c r="F34" s="53" t="e">
        <f>IF(#REF!="","",#REF!)</f>
        <v>#REF!</v>
      </c>
      <c r="G34" s="57" t="e">
        <f>#REF!</f>
        <v>#REF!</v>
      </c>
      <c r="H34" s="55" t="e">
        <f>IF(#REF!="","",#REF!)</f>
        <v>#REF!</v>
      </c>
      <c r="I34" s="28"/>
      <c r="J34" s="58" t="str">
        <f>IF($K$13="Não Atende",0,IF(I34="","",IF(H34="",VLOOKUP(I34,Parâmetros!$B$3:$C$6,2,0),VLOOKUP(I34,Parâmetros!$B$3:$C$6,2,0)*VLOOKUP(H34,Parâmetros!$E$3:$G$5,2,0))))</f>
        <v/>
      </c>
      <c r="K34" s="59">
        <f t="shared" ref="K34" si="1">IF(J34="",0,((G34*J34)*$F$30)*0.9*100)</f>
        <v>0</v>
      </c>
      <c r="L34" s="3"/>
      <c r="M34" s="29"/>
    </row>
    <row r="35" spans="1:15" ht="15" customHeight="1" outlineLevel="1" x14ac:dyDescent="0.2">
      <c r="A35" s="94"/>
      <c r="B35" s="174" t="s">
        <v>131</v>
      </c>
      <c r="C35" s="173"/>
      <c r="D35" s="173"/>
      <c r="E35" s="173"/>
      <c r="F35" s="95"/>
      <c r="G35" s="95"/>
      <c r="H35" s="95"/>
      <c r="I35" s="175"/>
      <c r="J35" s="95"/>
      <c r="K35" s="95"/>
      <c r="L35" s="95"/>
      <c r="M35" s="96"/>
      <c r="N35" s="121"/>
      <c r="O35" s="121"/>
    </row>
    <row r="36" spans="1:15" ht="12.75" customHeight="1" outlineLevel="1" x14ac:dyDescent="0.2">
      <c r="A36" s="122" t="e">
        <f>#REF!</f>
        <v>#REF!</v>
      </c>
      <c r="B36" s="376" t="e">
        <f>#REF!</f>
        <v>#REF!</v>
      </c>
      <c r="C36" s="377"/>
      <c r="D36" s="377"/>
      <c r="E36" s="378"/>
      <c r="F36" s="53" t="e">
        <f>IF(#REF!="","",#REF!)</f>
        <v>#REF!</v>
      </c>
      <c r="G36" s="57" t="e">
        <f>#REF!</f>
        <v>#REF!</v>
      </c>
      <c r="H36" s="55" t="e">
        <f>IF(#REF!="","",#REF!)</f>
        <v>#REF!</v>
      </c>
      <c r="I36" s="28"/>
      <c r="J36" s="58" t="str">
        <f>IF($K$13="Não Atende",0,IF(I36="","",IF(H36="",VLOOKUP(I36,Parâmetros!$B$3:$C$6,2,0),VLOOKUP(I36,Parâmetros!$B$3:$C$6,2,0)*VLOOKUP(H36,Parâmetros!$E$3:$G$5,2,0))))</f>
        <v/>
      </c>
      <c r="K36" s="59">
        <f t="shared" ref="K36" si="2">IF(J36="",0,((G36*J36)*$F$30)*0.9*100)</f>
        <v>0</v>
      </c>
      <c r="L36" s="3"/>
      <c r="M36" s="29"/>
    </row>
    <row r="37" spans="1:15" ht="15" customHeight="1" outlineLevel="1" x14ac:dyDescent="0.2">
      <c r="A37" s="94"/>
      <c r="B37" s="174" t="s">
        <v>132</v>
      </c>
      <c r="C37" s="173"/>
      <c r="D37" s="173"/>
      <c r="E37" s="173"/>
      <c r="F37" s="95"/>
      <c r="G37" s="95"/>
      <c r="H37" s="95"/>
      <c r="I37" s="175"/>
      <c r="J37" s="95"/>
      <c r="K37" s="95"/>
      <c r="L37" s="95"/>
      <c r="M37" s="96"/>
      <c r="N37" s="121"/>
      <c r="O37" s="121"/>
    </row>
    <row r="38" spans="1:15" ht="12.75" customHeight="1" outlineLevel="1" x14ac:dyDescent="0.2">
      <c r="A38" s="122" t="e">
        <f>#REF!</f>
        <v>#REF!</v>
      </c>
      <c r="B38" s="376" t="e">
        <f>#REF!</f>
        <v>#REF!</v>
      </c>
      <c r="C38" s="377"/>
      <c r="D38" s="377"/>
      <c r="E38" s="378"/>
      <c r="F38" s="53" t="e">
        <f>IF(#REF!="","",#REF!)</f>
        <v>#REF!</v>
      </c>
      <c r="G38" s="57" t="e">
        <f>#REF!</f>
        <v>#REF!</v>
      </c>
      <c r="H38" s="55" t="e">
        <f>IF(#REF!="","",#REF!)</f>
        <v>#REF!</v>
      </c>
      <c r="I38" s="28"/>
      <c r="J38" s="58" t="str">
        <f>IF($K$13="Não Atende",0,IF(I38="","",IF(H38="",VLOOKUP(I38,Parâmetros!$B$3:$C$6,2,0),VLOOKUP(I38,Parâmetros!$B$3:$C$6,2,0)*VLOOKUP(H38,Parâmetros!$E$3:$G$5,2,0))))</f>
        <v/>
      </c>
      <c r="K38" s="59">
        <f t="shared" ref="K38" si="3">IF(J38="",0,((G38*J38)*$F$30)*0.9*100)</f>
        <v>0</v>
      </c>
      <c r="L38" s="3"/>
      <c r="M38" s="29"/>
    </row>
    <row r="39" spans="1:15" ht="15" customHeight="1" outlineLevel="1" x14ac:dyDescent="0.2">
      <c r="A39" s="94"/>
      <c r="B39" s="174" t="s">
        <v>133</v>
      </c>
      <c r="C39" s="174"/>
      <c r="D39" s="174"/>
      <c r="E39" s="174"/>
      <c r="F39" s="95"/>
      <c r="G39" s="95"/>
      <c r="H39" s="95"/>
      <c r="I39" s="175"/>
      <c r="J39" s="95"/>
      <c r="K39" s="95"/>
      <c r="L39" s="95"/>
      <c r="M39" s="96"/>
      <c r="N39" s="121"/>
      <c r="O39" s="121"/>
    </row>
    <row r="40" spans="1:15" ht="12.75" customHeight="1" outlineLevel="1" x14ac:dyDescent="0.2">
      <c r="A40" s="122" t="e">
        <f>#REF!</f>
        <v>#REF!</v>
      </c>
      <c r="B40" s="376" t="e">
        <f>#REF!</f>
        <v>#REF!</v>
      </c>
      <c r="C40" s="377"/>
      <c r="D40" s="377"/>
      <c r="E40" s="378"/>
      <c r="F40" s="53" t="e">
        <f>IF(#REF!="","",#REF!)</f>
        <v>#REF!</v>
      </c>
      <c r="G40" s="57" t="e">
        <f>#REF!</f>
        <v>#REF!</v>
      </c>
      <c r="H40" s="55" t="e">
        <f>IF(#REF!="","",#REF!)</f>
        <v>#REF!</v>
      </c>
      <c r="I40" s="28"/>
      <c r="J40" s="58" t="str">
        <f>IF($K$13="Não Atende",0,IF(I40="","",IF(H40="",VLOOKUP(I40,Parâmetros!$B$3:$C$6,2,0),VLOOKUP(I40,Parâmetros!$B$3:$C$6,2,0)*VLOOKUP(H40,Parâmetros!$E$3:$G$5,2,0))))</f>
        <v/>
      </c>
      <c r="K40" s="59">
        <f>IF(J40="",0,((G40*J40)*$F$30)*0.9*100)</f>
        <v>0</v>
      </c>
      <c r="L40" s="3"/>
      <c r="M40" s="29"/>
    </row>
    <row r="41" spans="1:15" ht="15" customHeight="1" outlineLevel="1" x14ac:dyDescent="0.2">
      <c r="A41" s="94"/>
      <c r="B41" s="174" t="s">
        <v>134</v>
      </c>
      <c r="C41" s="174"/>
      <c r="D41" s="174"/>
      <c r="E41" s="174"/>
      <c r="F41" s="95"/>
      <c r="G41" s="95"/>
      <c r="H41" s="95"/>
      <c r="I41" s="175"/>
      <c r="J41" s="95"/>
      <c r="K41" s="95"/>
      <c r="L41" s="95"/>
      <c r="M41" s="96"/>
      <c r="N41" s="121"/>
      <c r="O41" s="121"/>
    </row>
    <row r="42" spans="1:15" ht="12.75" customHeight="1" outlineLevel="1" x14ac:dyDescent="0.2">
      <c r="A42" s="122" t="e">
        <f>#REF!</f>
        <v>#REF!</v>
      </c>
      <c r="B42" s="376" t="e">
        <f>#REF!</f>
        <v>#REF!</v>
      </c>
      <c r="C42" s="377"/>
      <c r="D42" s="377"/>
      <c r="E42" s="378"/>
      <c r="F42" s="53" t="e">
        <f>IF(#REF!="","",#REF!)</f>
        <v>#REF!</v>
      </c>
      <c r="G42" s="57" t="e">
        <f>#REF!</f>
        <v>#REF!</v>
      </c>
      <c r="H42" s="55" t="e">
        <f>IF(#REF!="","",#REF!)</f>
        <v>#REF!</v>
      </c>
      <c r="I42" s="28"/>
      <c r="J42" s="58" t="str">
        <f>IF($K$13="Não Atende",0,IF(I42="","",IF(H42="",VLOOKUP(I42,Parâmetros!$B$3:$C$6,2,0),VLOOKUP(I42,Parâmetros!$B$3:$C$6,2,0)*VLOOKUP(H42,Parâmetros!$E$3:$G$5,2,0))))</f>
        <v/>
      </c>
      <c r="K42" s="59">
        <f t="shared" ref="K42" si="4">IF(J42="",0,((G42*J42)*$F$30)*0.9*100)</f>
        <v>0</v>
      </c>
      <c r="L42" s="3"/>
      <c r="M42" s="29"/>
    </row>
    <row r="43" spans="1:15" ht="15" customHeight="1" outlineLevel="1" x14ac:dyDescent="0.2">
      <c r="A43" s="94"/>
      <c r="B43" s="174" t="s">
        <v>135</v>
      </c>
      <c r="C43" s="174"/>
      <c r="D43" s="174"/>
      <c r="E43" s="174"/>
      <c r="F43" s="95"/>
      <c r="G43" s="95"/>
      <c r="H43" s="95"/>
      <c r="I43" s="175"/>
      <c r="J43" s="95"/>
      <c r="K43" s="95"/>
      <c r="L43" s="95"/>
      <c r="M43" s="96"/>
      <c r="N43" s="121"/>
      <c r="O43" s="121"/>
    </row>
    <row r="44" spans="1:15" ht="12.75" customHeight="1" outlineLevel="1" x14ac:dyDescent="0.2">
      <c r="A44" s="122" t="e">
        <f>#REF!</f>
        <v>#REF!</v>
      </c>
      <c r="B44" s="376" t="e">
        <f>#REF!</f>
        <v>#REF!</v>
      </c>
      <c r="C44" s="377"/>
      <c r="D44" s="377"/>
      <c r="E44" s="378"/>
      <c r="F44" s="53" t="e">
        <f>IF(#REF!="","",#REF!)</f>
        <v>#REF!</v>
      </c>
      <c r="G44" s="57" t="e">
        <f>#REF!</f>
        <v>#REF!</v>
      </c>
      <c r="H44" s="55" t="e">
        <f>IF(#REF!="","",#REF!)</f>
        <v>#REF!</v>
      </c>
      <c r="I44" s="28"/>
      <c r="J44" s="58" t="str">
        <f>IF($K$13="Não Atende",0,IF(I44="","",IF(H44="",VLOOKUP(I44,Parâmetros!$B$3:$C$6,2,0),VLOOKUP(I44,Parâmetros!$B$3:$C$6,2,0)*VLOOKUP(H44,Parâmetros!$E$3:$G$5,2,0))))</f>
        <v/>
      </c>
      <c r="K44" s="59">
        <f>IF(J44="",0,((G44*J44)*$F$30)*0.9*100)</f>
        <v>0</v>
      </c>
      <c r="L44" s="3"/>
      <c r="M44" s="29"/>
    </row>
    <row r="45" spans="1:15" ht="18" x14ac:dyDescent="0.2">
      <c r="A45" s="75" t="e">
        <f>#REF!</f>
        <v>#REF!</v>
      </c>
      <c r="B45" s="181" t="e">
        <f>#REF!</f>
        <v>#REF!</v>
      </c>
      <c r="C45" s="182"/>
      <c r="D45" s="182"/>
      <c r="E45" s="183"/>
      <c r="F45" s="50" t="e">
        <f>IF(#REF!="","",#REF!)</f>
        <v>#REF!</v>
      </c>
      <c r="G45" s="50" t="e">
        <f>IF(#REF!="","",#REF!)</f>
        <v>#REF!</v>
      </c>
      <c r="H45" s="76" t="e">
        <f>IF(#REF!="","",#REF!)</f>
        <v>#REF!</v>
      </c>
      <c r="I45" s="48"/>
      <c r="J45" s="79"/>
      <c r="K45" s="52">
        <f>SUM(K46:K51)-K51</f>
        <v>0</v>
      </c>
      <c r="L45" s="77"/>
      <c r="M45" s="61"/>
    </row>
    <row r="46" spans="1:15" ht="13.5" customHeight="1" outlineLevel="1" x14ac:dyDescent="0.2">
      <c r="A46" s="122" t="e">
        <f>#REF!</f>
        <v>#REF!</v>
      </c>
      <c r="B46" s="376" t="e">
        <f>#REF!</f>
        <v>#REF!</v>
      </c>
      <c r="C46" s="377"/>
      <c r="D46" s="377"/>
      <c r="E46" s="378"/>
      <c r="F46" s="78" t="e">
        <f>IF(#REF!="","",#REF!)</f>
        <v>#REF!</v>
      </c>
      <c r="G46" s="57" t="e">
        <f>#REF!</f>
        <v>#REF!</v>
      </c>
      <c r="H46" s="55" t="e">
        <f>IF(#REF!="","",#REF!)</f>
        <v>#REF!</v>
      </c>
      <c r="I46" s="28"/>
      <c r="J46" s="58" t="str">
        <f>IF($K$13="Não Atende",0,IF(I46="","",IF(H46="",VLOOKUP(I46,Parâmetros!$B$3:$C$6,2,0),VLOOKUP(I46,Parâmetros!$B$3:$C$6,2,0)*VLOOKUP(H46,Parâmetros!$E$3:$G$5,2,0))))</f>
        <v/>
      </c>
      <c r="K46" s="59">
        <f>IF(J46="",0,((G46*J46)*$F$45)*0.9*100)</f>
        <v>0</v>
      </c>
      <c r="L46" s="198"/>
      <c r="M46" s="188"/>
    </row>
    <row r="47" spans="1:15" ht="13.5" customHeight="1" outlineLevel="1" x14ac:dyDescent="0.2">
      <c r="A47" s="122" t="e">
        <f>#REF!</f>
        <v>#REF!</v>
      </c>
      <c r="B47" s="376" t="e">
        <f>#REF!</f>
        <v>#REF!</v>
      </c>
      <c r="C47" s="377"/>
      <c r="D47" s="377"/>
      <c r="E47" s="378"/>
      <c r="F47" s="78" t="e">
        <f>IF(#REF!="","",#REF!)</f>
        <v>#REF!</v>
      </c>
      <c r="G47" s="57" t="e">
        <f>#REF!</f>
        <v>#REF!</v>
      </c>
      <c r="H47" s="55" t="e">
        <f>IF(#REF!="","",#REF!)</f>
        <v>#REF!</v>
      </c>
      <c r="I47" s="28"/>
      <c r="J47" s="58" t="str">
        <f>IF($K$13="Não Atende",0,IF(I47="","",IF(H47="",VLOOKUP(I47,Parâmetros!$B$3:$C$6,2,0),VLOOKUP(I47,Parâmetros!$B$3:$C$6,2,0)*VLOOKUP(H47,Parâmetros!$E$3:$G$5,2,0))))</f>
        <v/>
      </c>
      <c r="K47" s="59">
        <f>IF(J47="",0,((G47*J47)*$F$45)*0.9*100)</f>
        <v>0</v>
      </c>
      <c r="L47" s="198"/>
      <c r="M47" s="188"/>
    </row>
    <row r="48" spans="1:15" ht="13.5" customHeight="1" outlineLevel="1" x14ac:dyDescent="0.2">
      <c r="A48" s="122" t="e">
        <f>#REF!</f>
        <v>#REF!</v>
      </c>
      <c r="B48" s="376" t="e">
        <f>#REF!</f>
        <v>#REF!</v>
      </c>
      <c r="C48" s="377"/>
      <c r="D48" s="377"/>
      <c r="E48" s="378"/>
      <c r="F48" s="78" t="e">
        <f>IF(#REF!="","",#REF!)</f>
        <v>#REF!</v>
      </c>
      <c r="G48" s="57" t="e">
        <f>#REF!</f>
        <v>#REF!</v>
      </c>
      <c r="H48" s="55" t="e">
        <f>IF(#REF!="","",#REF!)</f>
        <v>#REF!</v>
      </c>
      <c r="I48" s="28"/>
      <c r="J48" s="58" t="str">
        <f>IF($K$13="Não Atende",0,IF(I48="","",IF(H48="",VLOOKUP(I48,Parâmetros!$B$3:$C$6,2,0),VLOOKUP(I48,Parâmetros!$B$3:$C$6,2,0)*VLOOKUP(H48,Parâmetros!$E$3:$G$5,2,0))))</f>
        <v/>
      </c>
      <c r="K48" s="59">
        <f>IF(J48="",0,((G48*J48)*$F$45)*0.9*100)</f>
        <v>0</v>
      </c>
      <c r="L48" s="198"/>
      <c r="M48" s="188"/>
    </row>
    <row r="49" spans="1:16" ht="13.5" customHeight="1" outlineLevel="1" x14ac:dyDescent="0.2">
      <c r="A49" s="122" t="e">
        <f>#REF!</f>
        <v>#REF!</v>
      </c>
      <c r="B49" s="376" t="e">
        <f>#REF!</f>
        <v>#REF!</v>
      </c>
      <c r="C49" s="377"/>
      <c r="D49" s="377"/>
      <c r="E49" s="378"/>
      <c r="F49" s="78" t="e">
        <f>IF(#REF!="","",#REF!)</f>
        <v>#REF!</v>
      </c>
      <c r="G49" s="57" t="e">
        <f>#REF!</f>
        <v>#REF!</v>
      </c>
      <c r="H49" s="55" t="e">
        <f>IF(#REF!="","",#REF!)</f>
        <v>#REF!</v>
      </c>
      <c r="I49" s="28"/>
      <c r="J49" s="58" t="str">
        <f>IF($K$13="Não Atende",0,IF(I49="","",IF(H49="",VLOOKUP(I49,Parâmetros!$B$3:$C$6,2,0),VLOOKUP(I49,Parâmetros!$B$3:$C$6,2,0)*VLOOKUP(H49,Parâmetros!$E$3:$G$5,2,0))))</f>
        <v/>
      </c>
      <c r="K49" s="59">
        <f>IF(J49="",0,((G49*J49)*$F$45)*0.9*100)</f>
        <v>0</v>
      </c>
      <c r="L49" s="198"/>
      <c r="M49" s="188"/>
    </row>
    <row r="50" spans="1:16" ht="13.5" customHeight="1" outlineLevel="1" x14ac:dyDescent="0.2">
      <c r="A50" s="122" t="e">
        <f>#REF!</f>
        <v>#REF!</v>
      </c>
      <c r="B50" s="376" t="e">
        <f>#REF!</f>
        <v>#REF!</v>
      </c>
      <c r="C50" s="377"/>
      <c r="D50" s="377"/>
      <c r="E50" s="378"/>
      <c r="F50" s="78" t="e">
        <f>IF(#REF!="","",#REF!)</f>
        <v>#REF!</v>
      </c>
      <c r="G50" s="57" t="e">
        <f>#REF!</f>
        <v>#REF!</v>
      </c>
      <c r="H50" s="55" t="e">
        <f>IF(#REF!="","",#REF!)</f>
        <v>#REF!</v>
      </c>
      <c r="I50" s="28"/>
      <c r="J50" s="58" t="str">
        <f>IF($K$13="Não Atende",0,IF(I50="","",IF(H50="",VLOOKUP(I50,Parâmetros!$B$3:$C$6,2,0),VLOOKUP(I50,Parâmetros!$B$3:$C$6,2,0)*VLOOKUP(H50,Parâmetros!$E$3:$G$5,2,0))))</f>
        <v/>
      </c>
      <c r="K50" s="59">
        <f>IF(J50="",0,((G50*J50)*$F$45)*0.9*100)</f>
        <v>0</v>
      </c>
      <c r="L50" s="198"/>
      <c r="M50" s="188"/>
    </row>
    <row r="51" spans="1:16" ht="18.75" customHeight="1" x14ac:dyDescent="0.2">
      <c r="A51" s="75" t="e">
        <f>#REF!</f>
        <v>#REF!</v>
      </c>
      <c r="B51" s="181" t="e">
        <f>#REF!</f>
        <v>#REF!</v>
      </c>
      <c r="C51" s="182"/>
      <c r="D51" s="182"/>
      <c r="E51" s="183"/>
      <c r="F51" s="50" t="e">
        <f>IF(#REF!="","",#REF!)</f>
        <v>#REF!</v>
      </c>
      <c r="G51" s="50" t="e">
        <f>IF(#REF!="","",#REF!)</f>
        <v>#REF!</v>
      </c>
      <c r="H51" s="76" t="e">
        <f>IF(#REF!="","",#REF!)</f>
        <v>#REF!</v>
      </c>
      <c r="I51" s="48"/>
      <c r="J51" s="79"/>
      <c r="K51" s="52">
        <f>SUM(K52:K53)</f>
        <v>0</v>
      </c>
      <c r="L51" s="184"/>
      <c r="M51" s="185"/>
    </row>
    <row r="52" spans="1:16" ht="13.5" customHeight="1" outlineLevel="1" x14ac:dyDescent="0.2">
      <c r="A52" s="122" t="e">
        <f>#REF!</f>
        <v>#REF!</v>
      </c>
      <c r="B52" s="376" t="e">
        <f>#REF!</f>
        <v>#REF!</v>
      </c>
      <c r="C52" s="377"/>
      <c r="D52" s="377"/>
      <c r="E52" s="378"/>
      <c r="F52" s="53" t="e">
        <f>IF(#REF!="","",#REF!)</f>
        <v>#REF!</v>
      </c>
      <c r="G52" s="57" t="e">
        <f>#REF!</f>
        <v>#REF!</v>
      </c>
      <c r="H52" s="55" t="e">
        <f>IF(#REF!="","",#REF!)</f>
        <v>#REF!</v>
      </c>
      <c r="I52" s="28"/>
      <c r="J52" s="58" t="str">
        <f>IF($K$13="Não Atende",0,IF(I52="","",IF(H52="",VLOOKUP(I52,Parâmetros!$B$3:$C$6,2,0),VLOOKUP(I52,Parâmetros!$B$3:$C$6,2,0)*VLOOKUP(H52,Parâmetros!$E$3:$G$5,2,0))))</f>
        <v/>
      </c>
      <c r="K52" s="59">
        <f t="shared" ref="K52" si="5">IF(J52="",0,((G52*J52)*$F$51)*0.9*100)</f>
        <v>0</v>
      </c>
      <c r="L52" s="3"/>
      <c r="M52" s="29"/>
    </row>
    <row r="53" spans="1:16" ht="12.75" customHeight="1" outlineLevel="1" x14ac:dyDescent="0.2">
      <c r="D53" s="6"/>
      <c r="E53" s="6"/>
      <c r="H53" s="7"/>
    </row>
    <row r="54" spans="1:16" outlineLevel="1" x14ac:dyDescent="0.2"/>
    <row r="55" spans="1:16" ht="18" outlineLevel="1" x14ac:dyDescent="0.25">
      <c r="A55" s="321" t="s">
        <v>104</v>
      </c>
      <c r="B55" s="321"/>
      <c r="C55" s="321"/>
      <c r="D55" s="321"/>
      <c r="E55" s="321"/>
      <c r="F55" s="321"/>
      <c r="G55" s="321"/>
      <c r="H55" s="321"/>
      <c r="I55" s="321"/>
      <c r="J55" s="321"/>
      <c r="K55" s="321"/>
      <c r="L55" s="321"/>
      <c r="M55" s="321"/>
      <c r="N55" s="321"/>
      <c r="O55" s="104"/>
      <c r="P55" s="104"/>
    </row>
    <row r="56" spans="1:16" outlineLevel="1" x14ac:dyDescent="0.2"/>
    <row r="57" spans="1:16" ht="25.5" outlineLevel="1" x14ac:dyDescent="0.2">
      <c r="A57" s="166" t="s">
        <v>2</v>
      </c>
      <c r="B57" s="348" t="s">
        <v>1</v>
      </c>
      <c r="C57" s="348"/>
      <c r="D57" s="348"/>
      <c r="E57" s="348"/>
      <c r="F57" s="90" t="s">
        <v>13</v>
      </c>
      <c r="G57" s="70" t="s">
        <v>14</v>
      </c>
      <c r="H57" s="71" t="s">
        <v>40</v>
      </c>
      <c r="I57" s="71" t="s">
        <v>7</v>
      </c>
      <c r="J57" s="72" t="s">
        <v>0</v>
      </c>
      <c r="K57" s="73" t="s">
        <v>9</v>
      </c>
      <c r="L57" s="68" t="s">
        <v>57</v>
      </c>
      <c r="M57" s="74" t="s">
        <v>58</v>
      </c>
    </row>
    <row r="58" spans="1:16" ht="18.75" thickBot="1" x14ac:dyDescent="0.25">
      <c r="A58" s="75">
        <v>6</v>
      </c>
      <c r="B58" s="356" t="s">
        <v>140</v>
      </c>
      <c r="C58" s="356"/>
      <c r="D58" s="356"/>
      <c r="E58" s="356"/>
      <c r="F58" s="50" t="e">
        <f>IF(#REF!="","",#REF!)</f>
        <v>#REF!</v>
      </c>
      <c r="G58" s="50" t="e">
        <f>IF(#REF!="","",#REF!)</f>
        <v>#REF!</v>
      </c>
      <c r="H58" s="76"/>
      <c r="I58" s="107" t="s">
        <v>4</v>
      </c>
      <c r="J58" s="108">
        <f>IF($K$13="Não Atende",0,IF(I58="","",IF(H58="",VLOOKUP(I58,Parâmetros!$B$3:$C$6,2,0),VLOOKUP(I58,Parâmetros!$B$3:$C$6,2,0)*VLOOKUP(H58,Parâmetros!$E$3:$G$5,2,0))))</f>
        <v>2</v>
      </c>
      <c r="K58" s="52">
        <f>IF(AND(E60="Sim",OR($K$13="",$K$13="Atende")),IF(#REF!="",0,#REF!*VLOOKUP(#REF!,Parâmetros!$U$3:$V$12,2,0)),0)</f>
        <v>0</v>
      </c>
      <c r="L58" s="123"/>
      <c r="M58" s="124"/>
    </row>
    <row r="59" spans="1:16" outlineLevel="1" x14ac:dyDescent="0.2"/>
    <row r="60" spans="1:16" outlineLevel="1" x14ac:dyDescent="0.2">
      <c r="A60" s="5"/>
      <c r="B60" s="349" t="s">
        <v>102</v>
      </c>
      <c r="C60" s="349"/>
      <c r="D60" s="350"/>
      <c r="E60" s="129"/>
      <c r="F60"/>
      <c r="G60" s="346"/>
      <c r="H60" s="346"/>
      <c r="I60" s="346"/>
      <c r="J60" s="346"/>
      <c r="L60"/>
    </row>
    <row r="61" spans="1:16" ht="27" customHeight="1" outlineLevel="1" x14ac:dyDescent="0.2">
      <c r="A61" s="5"/>
      <c r="B61" s="161"/>
      <c r="C61" s="161"/>
      <c r="D61" s="102"/>
      <c r="E61" s="109"/>
      <c r="F61" s="80"/>
      <c r="G61" s="167"/>
      <c r="H61" s="167"/>
      <c r="I61" s="167"/>
      <c r="J61" s="167"/>
      <c r="K61" s="26"/>
      <c r="L61"/>
    </row>
    <row r="62" spans="1:16" outlineLevel="1" x14ac:dyDescent="0.2">
      <c r="A62" s="5"/>
      <c r="B62" s="349" t="s">
        <v>129</v>
      </c>
      <c r="C62" s="349"/>
      <c r="D62" s="349"/>
      <c r="E62" s="335"/>
      <c r="F62" s="351"/>
      <c r="G62" s="351"/>
      <c r="H62" s="351"/>
      <c r="I62" s="351"/>
      <c r="J62" s="352"/>
      <c r="L62"/>
    </row>
    <row r="63" spans="1:16" ht="12.75" customHeight="1" outlineLevel="1" x14ac:dyDescent="0.2">
      <c r="A63" s="5"/>
      <c r="B63" s="103"/>
      <c r="C63" s="84"/>
      <c r="D63" s="85"/>
      <c r="E63" s="353"/>
      <c r="F63" s="354"/>
      <c r="G63" s="354"/>
      <c r="H63" s="354"/>
      <c r="I63" s="354"/>
      <c r="J63" s="355"/>
      <c r="L63"/>
    </row>
    <row r="64" spans="1:16" outlineLevel="1" x14ac:dyDescent="0.2">
      <c r="A64" s="5"/>
      <c r="B64" s="5"/>
      <c r="C64" s="84"/>
      <c r="D64" s="85"/>
      <c r="E64" s="105"/>
      <c r="F64" s="105"/>
      <c r="G64" s="105"/>
      <c r="H64" s="105"/>
      <c r="I64" s="105"/>
      <c r="J64" s="105"/>
      <c r="L64"/>
    </row>
    <row r="65" spans="1:13" ht="25.5" outlineLevel="1" x14ac:dyDescent="0.2">
      <c r="A65" s="166" t="s">
        <v>2</v>
      </c>
      <c r="B65" s="348" t="s">
        <v>1</v>
      </c>
      <c r="C65" s="348"/>
      <c r="D65" s="348"/>
      <c r="E65" s="348"/>
      <c r="F65" s="90" t="s">
        <v>13</v>
      </c>
      <c r="G65" s="70" t="s">
        <v>14</v>
      </c>
      <c r="H65" s="71" t="s">
        <v>40</v>
      </c>
      <c r="I65" s="71" t="s">
        <v>7</v>
      </c>
      <c r="J65" s="72" t="s">
        <v>0</v>
      </c>
      <c r="K65" s="73" t="s">
        <v>9</v>
      </c>
      <c r="L65" s="68" t="s">
        <v>57</v>
      </c>
      <c r="M65" s="74" t="s">
        <v>58</v>
      </c>
    </row>
    <row r="66" spans="1:13" ht="18.75" thickBot="1" x14ac:dyDescent="0.25">
      <c r="A66" s="75">
        <v>7</v>
      </c>
      <c r="B66" s="356" t="s">
        <v>136</v>
      </c>
      <c r="C66" s="356"/>
      <c r="D66" s="356"/>
      <c r="E66" s="356"/>
      <c r="F66" s="50" t="e">
        <f>IF(#REF!="","",#REF!)</f>
        <v>#REF!</v>
      </c>
      <c r="G66" s="50" t="e">
        <f>IF(#REF!="","",#REF!)</f>
        <v>#REF!</v>
      </c>
      <c r="H66" s="76"/>
      <c r="I66" s="107" t="s">
        <v>4</v>
      </c>
      <c r="J66" s="108">
        <f>IF($K$13="Não Atende",0,IF(I66="","",IF(H66="",VLOOKUP(I66,Parâmetros!$B$3:$C$6,2,0),VLOOKUP(I66,Parâmetros!$B$3:$C$6,2,0)*VLOOKUP(H66,Parâmetros!$E$3:$G$5,2,0))))</f>
        <v>2</v>
      </c>
      <c r="K66" s="52">
        <f>IF(AND(E68="Sim",OR($K$13="",$K$13="Atende")),IF(#REF!="",0,#REF!*VLOOKUP(#REF!,Parâmetros!$U$3:$V$12,2,0)),0)</f>
        <v>0</v>
      </c>
      <c r="L66" s="123"/>
      <c r="M66" s="124"/>
    </row>
    <row r="67" spans="1:13" ht="27" customHeight="1" outlineLevel="1" x14ac:dyDescent="0.2">
      <c r="A67" s="5"/>
      <c r="B67" s="5"/>
      <c r="C67" s="84"/>
      <c r="D67" s="85"/>
      <c r="E67" s="105"/>
      <c r="F67" s="105"/>
      <c r="G67" s="105"/>
      <c r="H67" s="105"/>
      <c r="I67" s="105"/>
      <c r="J67" s="105"/>
      <c r="L67"/>
    </row>
    <row r="68" spans="1:13" ht="28.5" customHeight="1" outlineLevel="1" x14ac:dyDescent="0.2">
      <c r="A68" s="346" t="s">
        <v>67</v>
      </c>
      <c r="B68" s="346"/>
      <c r="C68" s="346"/>
      <c r="D68" s="346"/>
      <c r="E68" s="128"/>
      <c r="F68"/>
      <c r="G68"/>
      <c r="H68" s="5"/>
      <c r="I68" s="5"/>
      <c r="K68"/>
      <c r="L68"/>
    </row>
    <row r="69" spans="1:13" outlineLevel="1" x14ac:dyDescent="0.2">
      <c r="A69" s="5"/>
      <c r="B69" s="5"/>
      <c r="F69"/>
      <c r="G69"/>
      <c r="H69" s="5"/>
      <c r="I69" s="5"/>
      <c r="K69"/>
      <c r="L69"/>
    </row>
    <row r="70" spans="1:13" outlineLevel="1" x14ac:dyDescent="0.2">
      <c r="A70" s="5"/>
      <c r="B70" s="346" t="s">
        <v>68</v>
      </c>
      <c r="C70" s="346"/>
      <c r="D70" s="347"/>
      <c r="E70" s="129"/>
      <c r="F70" s="80"/>
      <c r="G70" s="103"/>
      <c r="H70" s="103"/>
      <c r="I70" s="346" t="s">
        <v>69</v>
      </c>
      <c r="J70" s="346"/>
      <c r="K70" s="335"/>
      <c r="L70" s="336"/>
      <c r="M70" s="337"/>
    </row>
    <row r="71" spans="1:13" outlineLevel="1" x14ac:dyDescent="0.2">
      <c r="A71" s="5"/>
      <c r="B71" s="110"/>
      <c r="C71" s="111"/>
      <c r="D71" s="88"/>
      <c r="E71" s="130"/>
      <c r="F71" s="80"/>
      <c r="G71" s="80"/>
      <c r="H71" s="103"/>
      <c r="I71" s="103"/>
      <c r="J71" s="80"/>
      <c r="K71" s="338"/>
      <c r="L71" s="339"/>
      <c r="M71" s="340"/>
    </row>
    <row r="72" spans="1:13" outlineLevel="1" x14ac:dyDescent="0.2">
      <c r="A72" s="5"/>
      <c r="B72" s="110"/>
      <c r="C72" s="111"/>
      <c r="D72" s="88"/>
      <c r="E72" s="130"/>
      <c r="F72" s="80"/>
      <c r="G72" s="80"/>
      <c r="H72" s="103"/>
      <c r="I72" s="103"/>
      <c r="J72" s="80"/>
      <c r="K72" s="341"/>
      <c r="L72" s="342"/>
      <c r="M72" s="343"/>
    </row>
    <row r="73" spans="1:13" outlineLevel="1" x14ac:dyDescent="0.2">
      <c r="A73" s="5"/>
      <c r="B73" s="110"/>
      <c r="C73" s="111"/>
      <c r="D73" s="88"/>
      <c r="E73" s="130"/>
      <c r="F73" s="80"/>
      <c r="G73" s="80"/>
      <c r="H73" s="103"/>
      <c r="I73" s="103"/>
      <c r="J73" s="80"/>
      <c r="K73"/>
      <c r="L73"/>
    </row>
    <row r="74" spans="1:13" ht="29.25" customHeight="1" outlineLevel="1" x14ac:dyDescent="0.2">
      <c r="A74" s="5"/>
      <c r="B74" s="346" t="s">
        <v>70</v>
      </c>
      <c r="C74" s="346"/>
      <c r="D74" s="347"/>
      <c r="E74" s="129"/>
      <c r="F74" s="80"/>
      <c r="G74" s="320" t="s">
        <v>87</v>
      </c>
      <c r="H74" s="320"/>
      <c r="I74" s="320"/>
      <c r="J74" s="320"/>
      <c r="K74" s="128"/>
      <c r="L74"/>
    </row>
    <row r="75" spans="1:13" outlineLevel="1" x14ac:dyDescent="0.2">
      <c r="A75" s="5"/>
      <c r="B75" s="110"/>
      <c r="C75" s="111"/>
      <c r="D75" s="88"/>
      <c r="E75" s="130"/>
      <c r="F75" s="80"/>
      <c r="G75" s="80"/>
      <c r="H75" s="103"/>
      <c r="I75" s="103"/>
      <c r="J75" s="80"/>
      <c r="K75"/>
      <c r="L75"/>
    </row>
    <row r="76" spans="1:13" ht="12.75" customHeight="1" outlineLevel="1" x14ac:dyDescent="0.2">
      <c r="A76" s="5"/>
      <c r="B76" s="320" t="s">
        <v>71</v>
      </c>
      <c r="C76" s="320"/>
      <c r="D76" s="385"/>
      <c r="E76" s="129"/>
      <c r="F76" s="80"/>
      <c r="G76" s="320"/>
      <c r="H76" s="320"/>
      <c r="I76" s="320"/>
      <c r="J76" s="320"/>
      <c r="L76"/>
    </row>
    <row r="77" spans="1:13" ht="12.75" customHeight="1" outlineLevel="1" x14ac:dyDescent="0.2">
      <c r="A77" s="5"/>
      <c r="B77" s="164"/>
      <c r="C77" s="164"/>
      <c r="D77" s="164"/>
      <c r="E77" s="109"/>
      <c r="F77" s="80"/>
      <c r="G77" s="164"/>
      <c r="H77" s="164"/>
      <c r="I77" s="164"/>
      <c r="J77" s="164"/>
      <c r="K77" s="26"/>
      <c r="L77"/>
    </row>
    <row r="78" spans="1:13" ht="25.5" outlineLevel="1" x14ac:dyDescent="0.2">
      <c r="A78" s="166" t="s">
        <v>2</v>
      </c>
      <c r="B78" s="348" t="s">
        <v>1</v>
      </c>
      <c r="C78" s="348"/>
      <c r="D78" s="348"/>
      <c r="E78" s="348"/>
      <c r="F78" s="90" t="s">
        <v>13</v>
      </c>
      <c r="G78" s="70" t="s">
        <v>14</v>
      </c>
      <c r="H78" s="71" t="s">
        <v>40</v>
      </c>
      <c r="I78" s="71" t="s">
        <v>7</v>
      </c>
      <c r="J78" s="72" t="s">
        <v>0</v>
      </c>
      <c r="K78" s="73" t="s">
        <v>9</v>
      </c>
      <c r="L78" s="68" t="s">
        <v>57</v>
      </c>
      <c r="M78" s="74" t="s">
        <v>58</v>
      </c>
    </row>
    <row r="79" spans="1:13" ht="18.75" thickBot="1" x14ac:dyDescent="0.25">
      <c r="A79" s="75">
        <v>8</v>
      </c>
      <c r="B79" s="356" t="s">
        <v>139</v>
      </c>
      <c r="C79" s="356"/>
      <c r="D79" s="356"/>
      <c r="E79" s="356"/>
      <c r="F79" s="50" t="e">
        <f>IF(#REF!="","",#REF!)</f>
        <v>#REF!</v>
      </c>
      <c r="G79" s="50" t="e">
        <f>IF(#REF!="","",#REF!)</f>
        <v>#REF!</v>
      </c>
      <c r="H79" s="76"/>
      <c r="I79" s="107" t="s">
        <v>4</v>
      </c>
      <c r="J79" s="108">
        <f>IF($K$13="Não Atende",0,IF(I79="","",IF(H79="",VLOOKUP(I79,Parâmetros!$B$3:$C$6,2,0),VLOOKUP(I79,Parâmetros!$B$3:$C$6,2,0)*VLOOKUP(H79,Parâmetros!$E$3:$G$5,2,0))))</f>
        <v>2</v>
      </c>
      <c r="K79" s="52">
        <f>IF(AND(OR(E81="Sim",E100="Sim"),OR($K$13="",$K$13="Atende")),IF(#REF!="",0,#REF!*VLOOKUP(#REF!,Parâmetros!$U$3:$V$12,2,0)),0)</f>
        <v>0</v>
      </c>
      <c r="L79" s="123"/>
      <c r="M79" s="124"/>
    </row>
    <row r="80" spans="1:13" outlineLevel="1" x14ac:dyDescent="0.2">
      <c r="A80" s="81"/>
      <c r="E80" s="5"/>
      <c r="G80"/>
      <c r="J80" s="5"/>
    </row>
    <row r="81" spans="1:11" ht="27" customHeight="1" outlineLevel="1" x14ac:dyDescent="0.2">
      <c r="A81" s="320" t="s">
        <v>83</v>
      </c>
      <c r="B81" s="320"/>
      <c r="C81" s="320"/>
      <c r="D81" s="320"/>
      <c r="E81" s="128"/>
      <c r="G81" s="320" t="s">
        <v>222</v>
      </c>
      <c r="H81" s="320"/>
      <c r="I81" s="320"/>
      <c r="J81" s="320"/>
      <c r="K81" s="280"/>
    </row>
    <row r="82" spans="1:11" ht="12.75" customHeight="1" outlineLevel="1" x14ac:dyDescent="0.2">
      <c r="A82" s="81"/>
      <c r="E82" s="5"/>
      <c r="G82"/>
      <c r="J82" s="5"/>
    </row>
    <row r="83" spans="1:11" ht="12.75" customHeight="1" outlineLevel="1" x14ac:dyDescent="0.2">
      <c r="A83" s="99"/>
      <c r="B83" s="112" t="s">
        <v>84</v>
      </c>
      <c r="C83" s="99"/>
      <c r="D83" s="99"/>
      <c r="E83" s="99"/>
      <c r="G83"/>
      <c r="J83" s="5"/>
    </row>
    <row r="84" spans="1:11" ht="12.75" customHeight="1" outlineLevel="1" x14ac:dyDescent="0.2">
      <c r="A84" s="87"/>
      <c r="B84" s="87"/>
      <c r="C84" s="87"/>
      <c r="D84" s="87"/>
      <c r="E84" s="87"/>
      <c r="G84"/>
      <c r="J84" s="5"/>
    </row>
    <row r="85" spans="1:11" ht="12.75" customHeight="1" outlineLevel="1" x14ac:dyDescent="0.2">
      <c r="A85" s="5"/>
      <c r="B85" s="81"/>
      <c r="C85" s="81"/>
      <c r="D85" s="97"/>
      <c r="E85" s="97"/>
      <c r="F85" s="86" t="s">
        <v>138</v>
      </c>
      <c r="G85" s="97"/>
      <c r="H85" s="97"/>
      <c r="I85" s="97"/>
      <c r="J85" s="5"/>
    </row>
    <row r="86" spans="1:11" ht="25.5" outlineLevel="1" x14ac:dyDescent="0.2">
      <c r="A86" s="5"/>
      <c r="B86" s="387" t="s">
        <v>72</v>
      </c>
      <c r="C86" s="387"/>
      <c r="D86" s="125" t="s">
        <v>100</v>
      </c>
      <c r="E86" s="83" t="s">
        <v>219</v>
      </c>
      <c r="F86" s="83" t="s">
        <v>220</v>
      </c>
      <c r="G86" s="83" t="s">
        <v>221</v>
      </c>
      <c r="H86" s="83" t="s">
        <v>101</v>
      </c>
      <c r="I86" s="227" t="s">
        <v>6</v>
      </c>
    </row>
    <row r="87" spans="1:11" ht="12.75" customHeight="1" outlineLevel="1" x14ac:dyDescent="0.2">
      <c r="A87" s="5"/>
      <c r="B87" s="357" t="s">
        <v>73</v>
      </c>
      <c r="C87" s="357"/>
      <c r="D87" s="126"/>
      <c r="E87" s="113"/>
      <c r="F87" s="113"/>
      <c r="G87" s="82"/>
      <c r="H87" s="82"/>
      <c r="I87" s="120" t="str">
        <f t="shared" ref="I87:I96" si="6">IF(SUM(D87:H87)=0,"",SUM(D87:H87))</f>
        <v/>
      </c>
    </row>
    <row r="88" spans="1:11" ht="12.75" customHeight="1" outlineLevel="1" x14ac:dyDescent="0.2">
      <c r="A88" s="5"/>
      <c r="B88" s="357" t="s">
        <v>74</v>
      </c>
      <c r="C88" s="357"/>
      <c r="D88" s="126"/>
      <c r="E88" s="113"/>
      <c r="F88" s="113"/>
      <c r="G88" s="82"/>
      <c r="H88" s="82"/>
      <c r="I88" s="120" t="str">
        <f t="shared" si="6"/>
        <v/>
      </c>
    </row>
    <row r="89" spans="1:11" ht="12.75" customHeight="1" outlineLevel="1" x14ac:dyDescent="0.2">
      <c r="A89" s="5"/>
      <c r="B89" s="357" t="s">
        <v>75</v>
      </c>
      <c r="C89" s="357"/>
      <c r="D89" s="126"/>
      <c r="E89" s="113"/>
      <c r="F89" s="113"/>
      <c r="G89" s="82"/>
      <c r="H89" s="82"/>
      <c r="I89" s="120" t="str">
        <f t="shared" si="6"/>
        <v/>
      </c>
    </row>
    <row r="90" spans="1:11" outlineLevel="1" x14ac:dyDescent="0.2">
      <c r="A90" s="5"/>
      <c r="B90" s="357" t="s">
        <v>76</v>
      </c>
      <c r="C90" s="357"/>
      <c r="D90" s="126"/>
      <c r="E90" s="113"/>
      <c r="F90" s="113"/>
      <c r="G90" s="82"/>
      <c r="H90" s="82"/>
      <c r="I90" s="120" t="str">
        <f t="shared" si="6"/>
        <v/>
      </c>
    </row>
    <row r="91" spans="1:11" outlineLevel="1" x14ac:dyDescent="0.2">
      <c r="A91" s="5"/>
      <c r="B91" s="357" t="s">
        <v>77</v>
      </c>
      <c r="C91" s="357"/>
      <c r="D91" s="126"/>
      <c r="E91" s="113"/>
      <c r="F91" s="113"/>
      <c r="G91" s="82"/>
      <c r="H91" s="82"/>
      <c r="I91" s="120" t="str">
        <f t="shared" si="6"/>
        <v/>
      </c>
    </row>
    <row r="92" spans="1:11" outlineLevel="1" x14ac:dyDescent="0.2">
      <c r="A92" s="5"/>
      <c r="B92" s="357" t="s">
        <v>78</v>
      </c>
      <c r="C92" s="357"/>
      <c r="D92" s="126"/>
      <c r="E92" s="113"/>
      <c r="F92" s="113"/>
      <c r="G92" s="82"/>
      <c r="H92" s="82"/>
      <c r="I92" s="120" t="str">
        <f t="shared" si="6"/>
        <v/>
      </c>
    </row>
    <row r="93" spans="1:11" outlineLevel="1" x14ac:dyDescent="0.2">
      <c r="A93" s="5"/>
      <c r="B93" s="357" t="s">
        <v>79</v>
      </c>
      <c r="C93" s="357"/>
      <c r="D93" s="126"/>
      <c r="E93" s="113"/>
      <c r="F93" s="113"/>
      <c r="G93" s="82"/>
      <c r="H93" s="82"/>
      <c r="I93" s="120" t="str">
        <f t="shared" si="6"/>
        <v/>
      </c>
    </row>
    <row r="94" spans="1:11" outlineLevel="1" x14ac:dyDescent="0.2">
      <c r="A94" s="5"/>
      <c r="B94" s="357" t="s">
        <v>80</v>
      </c>
      <c r="C94" s="357"/>
      <c r="D94" s="126"/>
      <c r="E94" s="113"/>
      <c r="F94" s="113"/>
      <c r="G94" s="82"/>
      <c r="H94" s="82"/>
      <c r="I94" s="120" t="str">
        <f t="shared" si="6"/>
        <v/>
      </c>
    </row>
    <row r="95" spans="1:11" ht="12.75" customHeight="1" outlineLevel="1" x14ac:dyDescent="0.2">
      <c r="A95" s="5"/>
      <c r="B95" s="357" t="s">
        <v>81</v>
      </c>
      <c r="C95" s="357"/>
      <c r="D95" s="126"/>
      <c r="E95" s="113"/>
      <c r="F95" s="113"/>
      <c r="G95" s="82"/>
      <c r="H95" s="82"/>
      <c r="I95" s="120" t="str">
        <f t="shared" si="6"/>
        <v/>
      </c>
    </row>
    <row r="96" spans="1:11" outlineLevel="1" x14ac:dyDescent="0.2">
      <c r="A96" s="5"/>
      <c r="B96" s="357" t="s">
        <v>82</v>
      </c>
      <c r="C96" s="357"/>
      <c r="D96" s="126"/>
      <c r="E96" s="113"/>
      <c r="F96" s="113"/>
      <c r="G96" s="82"/>
      <c r="H96" s="82"/>
      <c r="I96" s="120" t="str">
        <f t="shared" si="6"/>
        <v/>
      </c>
    </row>
    <row r="97" spans="1:12" outlineLevel="1" x14ac:dyDescent="0.2">
      <c r="A97" s="5"/>
      <c r="B97" s="386" t="s">
        <v>6</v>
      </c>
      <c r="C97" s="386"/>
      <c r="D97" s="127" t="str">
        <f>IF(SUM(D87:D96)=0,"",SUM(D87:D96))</f>
        <v/>
      </c>
      <c r="E97" s="120" t="str">
        <f t="shared" ref="E97:I97" si="7">IF(SUM(E87:E96)=0,"",SUM(E87:E96))</f>
        <v/>
      </c>
      <c r="F97" s="120" t="str">
        <f t="shared" si="7"/>
        <v/>
      </c>
      <c r="G97" s="120" t="str">
        <f t="shared" si="7"/>
        <v/>
      </c>
      <c r="H97" s="120" t="str">
        <f t="shared" si="7"/>
        <v/>
      </c>
      <c r="I97" s="120" t="str">
        <f t="shared" si="7"/>
        <v/>
      </c>
      <c r="J97" s="5"/>
    </row>
    <row r="98" spans="1:12" outlineLevel="1" x14ac:dyDescent="0.2">
      <c r="A98" s="81"/>
      <c r="E98" s="5"/>
      <c r="G98"/>
      <c r="J98" s="5"/>
    </row>
    <row r="99" spans="1:12" outlineLevel="1" x14ac:dyDescent="0.2">
      <c r="H99" s="5"/>
      <c r="I99" s="5"/>
      <c r="K99"/>
      <c r="L99"/>
    </row>
    <row r="100" spans="1:12" ht="25.5" customHeight="1" outlineLevel="1" x14ac:dyDescent="0.2">
      <c r="A100" s="346" t="s">
        <v>85</v>
      </c>
      <c r="B100" s="346"/>
      <c r="C100" s="346"/>
      <c r="D100" s="347"/>
      <c r="E100" s="128"/>
    </row>
    <row r="101" spans="1:12" ht="12.75" customHeight="1" outlineLevel="1" x14ac:dyDescent="0.2">
      <c r="B101" s="81"/>
    </row>
    <row r="102" spans="1:12" ht="12.75" customHeight="1" outlineLevel="1" x14ac:dyDescent="0.2">
      <c r="A102" s="5"/>
      <c r="B102" s="112" t="s">
        <v>86</v>
      </c>
      <c r="C102" s="98"/>
      <c r="D102" s="98"/>
      <c r="E102" s="98"/>
      <c r="F102" s="98"/>
      <c r="H102" s="5"/>
      <c r="K102"/>
    </row>
    <row r="103" spans="1:12" ht="12.75" customHeight="1" outlineLevel="1" x14ac:dyDescent="0.2">
      <c r="B103" s="81"/>
    </row>
    <row r="104" spans="1:12" ht="12.75" customHeight="1" outlineLevel="1" x14ac:dyDescent="0.2">
      <c r="A104" s="5"/>
      <c r="C104" s="81"/>
      <c r="D104" s="97"/>
      <c r="E104" s="97"/>
      <c r="F104" s="86" t="s">
        <v>138</v>
      </c>
      <c r="G104" s="97"/>
      <c r="H104" s="97"/>
      <c r="I104" s="97"/>
      <c r="J104" s="5"/>
    </row>
    <row r="105" spans="1:12" ht="25.5" outlineLevel="1" x14ac:dyDescent="0.2">
      <c r="A105" s="5"/>
      <c r="B105" s="387" t="s">
        <v>72</v>
      </c>
      <c r="C105" s="387"/>
      <c r="D105" s="83" t="s">
        <v>100</v>
      </c>
      <c r="E105" s="83" t="s">
        <v>219</v>
      </c>
      <c r="F105" s="83" t="s">
        <v>220</v>
      </c>
      <c r="G105" s="83" t="s">
        <v>221</v>
      </c>
      <c r="H105" s="83" t="s">
        <v>101</v>
      </c>
      <c r="I105" s="227" t="s">
        <v>6</v>
      </c>
    </row>
    <row r="106" spans="1:12" ht="12.75" customHeight="1" outlineLevel="1" x14ac:dyDescent="0.2">
      <c r="A106" s="5"/>
      <c r="B106" s="357" t="s">
        <v>73</v>
      </c>
      <c r="C106" s="357"/>
      <c r="D106" s="113"/>
      <c r="E106" s="113"/>
      <c r="F106" s="113"/>
      <c r="G106" s="82"/>
      <c r="H106" s="82"/>
      <c r="I106" s="120" t="str">
        <f t="shared" ref="I106:I115" si="8">IF(SUM(D106:H106)=0,"",SUM(D106:H106))</f>
        <v/>
      </c>
    </row>
    <row r="107" spans="1:12" ht="12.75" customHeight="1" outlineLevel="1" x14ac:dyDescent="0.2">
      <c r="A107" s="5"/>
      <c r="B107" s="357" t="s">
        <v>74</v>
      </c>
      <c r="C107" s="357"/>
      <c r="D107" s="113"/>
      <c r="E107" s="113"/>
      <c r="F107" s="113"/>
      <c r="G107" s="82"/>
      <c r="H107" s="82"/>
      <c r="I107" s="120" t="str">
        <f t="shared" si="8"/>
        <v/>
      </c>
    </row>
    <row r="108" spans="1:12" ht="12.75" customHeight="1" outlineLevel="1" x14ac:dyDescent="0.2">
      <c r="A108" s="5"/>
      <c r="B108" s="357" t="s">
        <v>75</v>
      </c>
      <c r="C108" s="357"/>
      <c r="D108" s="113"/>
      <c r="E108" s="113"/>
      <c r="F108" s="113"/>
      <c r="G108" s="82"/>
      <c r="H108" s="82"/>
      <c r="I108" s="120" t="str">
        <f t="shared" si="8"/>
        <v/>
      </c>
    </row>
    <row r="109" spans="1:12" outlineLevel="1" x14ac:dyDescent="0.2">
      <c r="A109" s="5"/>
      <c r="B109" s="357" t="s">
        <v>76</v>
      </c>
      <c r="C109" s="357"/>
      <c r="D109" s="113"/>
      <c r="E109" s="113"/>
      <c r="F109" s="113"/>
      <c r="G109" s="82"/>
      <c r="H109" s="82"/>
      <c r="I109" s="120" t="str">
        <f t="shared" si="8"/>
        <v/>
      </c>
    </row>
    <row r="110" spans="1:12" outlineLevel="1" x14ac:dyDescent="0.2">
      <c r="A110" s="5"/>
      <c r="B110" s="357" t="s">
        <v>77</v>
      </c>
      <c r="C110" s="357"/>
      <c r="D110" s="113"/>
      <c r="E110" s="113"/>
      <c r="F110" s="113"/>
      <c r="G110" s="82"/>
      <c r="H110" s="82"/>
      <c r="I110" s="120" t="str">
        <f t="shared" si="8"/>
        <v/>
      </c>
    </row>
    <row r="111" spans="1:12" outlineLevel="1" x14ac:dyDescent="0.2">
      <c r="A111" s="5"/>
      <c r="B111" s="357" t="s">
        <v>78</v>
      </c>
      <c r="C111" s="357"/>
      <c r="D111" s="113"/>
      <c r="E111" s="113"/>
      <c r="F111" s="113"/>
      <c r="G111" s="82"/>
      <c r="H111" s="82"/>
      <c r="I111" s="120" t="str">
        <f t="shared" si="8"/>
        <v/>
      </c>
    </row>
    <row r="112" spans="1:12" outlineLevel="1" x14ac:dyDescent="0.2">
      <c r="A112" s="5"/>
      <c r="B112" s="357" t="s">
        <v>79</v>
      </c>
      <c r="C112" s="357"/>
      <c r="D112" s="113"/>
      <c r="E112" s="113"/>
      <c r="F112" s="113"/>
      <c r="G112" s="82"/>
      <c r="H112" s="82"/>
      <c r="I112" s="120" t="str">
        <f t="shared" si="8"/>
        <v/>
      </c>
    </row>
    <row r="113" spans="1:13" outlineLevel="1" x14ac:dyDescent="0.2">
      <c r="A113" s="5"/>
      <c r="B113" s="357" t="s">
        <v>80</v>
      </c>
      <c r="C113" s="357"/>
      <c r="D113" s="113"/>
      <c r="E113" s="113"/>
      <c r="F113" s="113"/>
      <c r="G113" s="82"/>
      <c r="H113" s="82"/>
      <c r="I113" s="120" t="str">
        <f t="shared" si="8"/>
        <v/>
      </c>
    </row>
    <row r="114" spans="1:13" outlineLevel="1" x14ac:dyDescent="0.2">
      <c r="A114" s="5"/>
      <c r="B114" s="357" t="s">
        <v>81</v>
      </c>
      <c r="C114" s="357"/>
      <c r="D114" s="113"/>
      <c r="E114" s="113"/>
      <c r="F114" s="113"/>
      <c r="G114" s="82"/>
      <c r="H114" s="82"/>
      <c r="I114" s="120" t="str">
        <f t="shared" si="8"/>
        <v/>
      </c>
    </row>
    <row r="115" spans="1:13" ht="12.75" customHeight="1" outlineLevel="1" x14ac:dyDescent="0.2">
      <c r="A115" s="5"/>
      <c r="B115" s="357" t="s">
        <v>82</v>
      </c>
      <c r="C115" s="357"/>
      <c r="D115" s="113"/>
      <c r="E115" s="113"/>
      <c r="F115" s="113"/>
      <c r="G115" s="82"/>
      <c r="H115" s="82"/>
      <c r="I115" s="120" t="str">
        <f t="shared" si="8"/>
        <v/>
      </c>
    </row>
    <row r="116" spans="1:13" outlineLevel="1" x14ac:dyDescent="0.2">
      <c r="A116" s="5"/>
      <c r="B116" s="386" t="s">
        <v>6</v>
      </c>
      <c r="C116" s="386"/>
      <c r="D116" s="120" t="str">
        <f>IF(SUM(D106:D115)=0,"",SUM(D106:D115))</f>
        <v/>
      </c>
      <c r="E116" s="120" t="str">
        <f t="shared" ref="E116:I116" si="9">IF(SUM(E106:E115)=0,"",SUM(E106:E115))</f>
        <v/>
      </c>
      <c r="F116" s="120" t="str">
        <f t="shared" si="9"/>
        <v/>
      </c>
      <c r="G116" s="120" t="str">
        <f t="shared" si="9"/>
        <v/>
      </c>
      <c r="H116" s="120" t="str">
        <f t="shared" si="9"/>
        <v/>
      </c>
      <c r="I116" s="120" t="str">
        <f t="shared" si="9"/>
        <v/>
      </c>
      <c r="J116" s="5"/>
    </row>
    <row r="117" spans="1:13" outlineLevel="1" x14ac:dyDescent="0.2">
      <c r="B117" s="81"/>
    </row>
    <row r="118" spans="1:13" outlineLevel="1" x14ac:dyDescent="0.2">
      <c r="B118" s="81"/>
    </row>
    <row r="119" spans="1:13" ht="25.5" outlineLevel="1" x14ac:dyDescent="0.2">
      <c r="A119" s="166" t="s">
        <v>2</v>
      </c>
      <c r="B119" s="348" t="s">
        <v>1</v>
      </c>
      <c r="C119" s="348"/>
      <c r="D119" s="348"/>
      <c r="E119" s="348"/>
      <c r="F119" s="90" t="s">
        <v>13</v>
      </c>
      <c r="G119" s="70" t="s">
        <v>14</v>
      </c>
      <c r="H119" s="71" t="s">
        <v>40</v>
      </c>
      <c r="I119" s="71" t="s">
        <v>7</v>
      </c>
      <c r="J119" s="72" t="s">
        <v>0</v>
      </c>
      <c r="K119" s="73" t="s">
        <v>9</v>
      </c>
      <c r="L119" s="68" t="s">
        <v>57</v>
      </c>
      <c r="M119" s="74" t="s">
        <v>58</v>
      </c>
    </row>
    <row r="120" spans="1:13" ht="18.75" thickBot="1" x14ac:dyDescent="0.25">
      <c r="A120" s="75">
        <v>9</v>
      </c>
      <c r="B120" s="356" t="s">
        <v>142</v>
      </c>
      <c r="C120" s="356"/>
      <c r="D120" s="356"/>
      <c r="E120" s="356"/>
      <c r="F120" s="50" t="e">
        <f>IF(#REF!="","",#REF!)</f>
        <v>#REF!</v>
      </c>
      <c r="G120" s="50" t="e">
        <f>IF(#REF!="","",#REF!)</f>
        <v>#REF!</v>
      </c>
      <c r="H120" s="76"/>
      <c r="I120" s="107" t="s">
        <v>4</v>
      </c>
      <c r="J120" s="108">
        <f>IF($K$13="Não Atende",0,IF(I120="","",IF(H120="",VLOOKUP(I120,Parâmetros!$B$3:$C$6,2,0),VLOOKUP(I120,Parâmetros!$B$3:$C$6,2,0)*VLOOKUP(H120,Parâmetros!$E$3:$G$5,2,0))))</f>
        <v>2</v>
      </c>
      <c r="K120" s="52">
        <f>IF(AND(F122="Sim",OR($K$13="",$K$13="Atende")),IF(#REF!="",0,#REF!*VLOOKUP(#REF!,Parâmetros!$U$3:$V$12,2,0)),0)</f>
        <v>0</v>
      </c>
      <c r="L120" s="123"/>
      <c r="M120" s="124"/>
    </row>
    <row r="121" spans="1:13" outlineLevel="1" x14ac:dyDescent="0.2">
      <c r="C121" s="4"/>
    </row>
    <row r="122" spans="1:13" outlineLevel="1" x14ac:dyDescent="0.2">
      <c r="B122" s="320" t="s">
        <v>147</v>
      </c>
      <c r="C122" s="320"/>
      <c r="D122" s="320"/>
      <c r="E122" s="320"/>
      <c r="F122" s="128"/>
    </row>
    <row r="123" spans="1:13" outlineLevel="1" x14ac:dyDescent="0.2">
      <c r="C123" s="4"/>
    </row>
    <row r="124" spans="1:13" outlineLevel="1" x14ac:dyDescent="0.2">
      <c r="A124" s="395" t="s">
        <v>88</v>
      </c>
      <c r="B124" s="395"/>
      <c r="C124" s="395"/>
      <c r="D124" s="395"/>
      <c r="E124" s="395"/>
      <c r="F124" s="397"/>
      <c r="G124" s="398"/>
      <c r="H124" s="398"/>
      <c r="I124" s="398"/>
      <c r="J124" s="399"/>
    </row>
    <row r="125" spans="1:13" ht="12.75" customHeight="1" outlineLevel="1" x14ac:dyDescent="0.2">
      <c r="F125" s="400"/>
      <c r="G125" s="401"/>
      <c r="H125" s="401"/>
      <c r="I125" s="401"/>
      <c r="J125" s="402"/>
    </row>
    <row r="126" spans="1:13" outlineLevel="1" x14ac:dyDescent="0.2">
      <c r="F126" s="403"/>
      <c r="G126" s="404"/>
      <c r="H126" s="404"/>
      <c r="I126" s="404"/>
      <c r="J126" s="405"/>
    </row>
    <row r="127" spans="1:13" outlineLevel="1" x14ac:dyDescent="0.2"/>
    <row r="128" spans="1:13" outlineLevel="1" x14ac:dyDescent="0.2"/>
    <row r="129" spans="1:13" ht="25.5" outlineLevel="1" x14ac:dyDescent="0.2">
      <c r="A129" s="166" t="s">
        <v>2</v>
      </c>
      <c r="B129" s="348" t="s">
        <v>1</v>
      </c>
      <c r="C129" s="348"/>
      <c r="D129" s="348"/>
      <c r="E129" s="348"/>
      <c r="F129" s="90" t="s">
        <v>13</v>
      </c>
      <c r="G129" s="70" t="s">
        <v>14</v>
      </c>
      <c r="H129" s="71" t="s">
        <v>40</v>
      </c>
      <c r="I129" s="71" t="s">
        <v>7</v>
      </c>
      <c r="J129" s="72" t="s">
        <v>0</v>
      </c>
      <c r="K129" s="73" t="s">
        <v>9</v>
      </c>
      <c r="L129" s="68" t="s">
        <v>57</v>
      </c>
      <c r="M129" s="74" t="s">
        <v>58</v>
      </c>
    </row>
    <row r="130" spans="1:13" ht="18.75" thickBot="1" x14ac:dyDescent="0.25">
      <c r="A130" s="75">
        <v>10</v>
      </c>
      <c r="B130" s="356" t="s">
        <v>223</v>
      </c>
      <c r="C130" s="356"/>
      <c r="D130" s="356"/>
      <c r="E130" s="356"/>
      <c r="F130" s="50" t="e">
        <f>IF(#REF!="","",#REF!)</f>
        <v>#REF!</v>
      </c>
      <c r="G130" s="50" t="e">
        <f>IF(#REF!="","",#REF!)</f>
        <v>#REF!</v>
      </c>
      <c r="H130" s="76"/>
      <c r="I130" s="107" t="s">
        <v>4</v>
      </c>
      <c r="J130" s="108">
        <f>IF($K$13="Não Atende",0,IF(I130="","",IF(H130="",VLOOKUP(I130,Parâmetros!$B$3:$C$6,2,0),VLOOKUP(I130,Parâmetros!$B$3:$C$6,2,0)*VLOOKUP(H130,Parâmetros!$E$3:$G$5,2,0))))</f>
        <v>2</v>
      </c>
      <c r="K130" s="52">
        <f>IF(AND(D132="Sim",OR($K$13="",$K$13="Atende")),IF(#REF!="",0,#REF!*VLOOKUP(#REF!,Parâmetros!$U$3:$V$12,2,0)),0)</f>
        <v>0</v>
      </c>
      <c r="L130" s="123"/>
      <c r="M130" s="124"/>
    </row>
    <row r="131" spans="1:13" ht="12.75" customHeight="1" outlineLevel="1" x14ac:dyDescent="0.2">
      <c r="E131" s="5"/>
      <c r="G131"/>
      <c r="J131" s="5"/>
    </row>
    <row r="132" spans="1:13" outlineLevel="1" x14ac:dyDescent="0.2">
      <c r="A132" s="349" t="s">
        <v>148</v>
      </c>
      <c r="B132" s="349"/>
      <c r="C132" s="350"/>
      <c r="D132" s="131"/>
      <c r="E132" s="5"/>
    </row>
    <row r="133" spans="1:13" outlineLevel="1" x14ac:dyDescent="0.2">
      <c r="E133" s="5"/>
    </row>
    <row r="134" spans="1:13" outlineLevel="1" x14ac:dyDescent="0.2">
      <c r="A134" s="394" t="s">
        <v>89</v>
      </c>
      <c r="B134" s="394"/>
      <c r="C134" s="396"/>
      <c r="D134" s="144"/>
      <c r="E134" s="80"/>
      <c r="F134" s="103"/>
      <c r="G134" s="103"/>
      <c r="H134" s="143"/>
      <c r="I134" s="143"/>
      <c r="J134" s="209" t="s">
        <v>90</v>
      </c>
      <c r="K134" s="391"/>
      <c r="L134" s="392"/>
      <c r="M134" s="393"/>
    </row>
    <row r="135" spans="1:13" outlineLevel="1" x14ac:dyDescent="0.2">
      <c r="A135" s="80"/>
      <c r="B135" s="80"/>
      <c r="C135" s="80"/>
      <c r="D135" s="80"/>
      <c r="E135" s="80"/>
      <c r="F135" s="103"/>
      <c r="G135" s="103"/>
      <c r="H135" s="80"/>
      <c r="I135" s="80"/>
      <c r="J135" s="80"/>
    </row>
    <row r="136" spans="1:13" outlineLevel="1" x14ac:dyDescent="0.2">
      <c r="A136" s="80"/>
      <c r="B136" s="394" t="s">
        <v>91</v>
      </c>
      <c r="C136" s="394"/>
      <c r="D136" s="144"/>
      <c r="E136" s="80"/>
      <c r="F136" s="103"/>
      <c r="G136" s="103"/>
      <c r="H136" s="143"/>
      <c r="I136" s="143"/>
      <c r="J136" s="209" t="s">
        <v>92</v>
      </c>
      <c r="K136" s="388"/>
      <c r="L136" s="389"/>
      <c r="M136" s="390"/>
    </row>
    <row r="137" spans="1:13" ht="12.75" customHeight="1" outlineLevel="1" x14ac:dyDescent="0.2">
      <c r="A137" s="80"/>
      <c r="B137" s="80"/>
      <c r="C137" s="80"/>
      <c r="D137" s="80"/>
      <c r="E137" s="80"/>
      <c r="F137" s="103"/>
      <c r="G137" s="103"/>
      <c r="H137" s="80"/>
      <c r="I137" s="80"/>
      <c r="J137" s="80"/>
    </row>
    <row r="138" spans="1:13" outlineLevel="1" x14ac:dyDescent="0.2">
      <c r="A138" s="80"/>
      <c r="B138" s="394" t="s">
        <v>93</v>
      </c>
      <c r="C138" s="394"/>
      <c r="D138" s="335"/>
      <c r="E138" s="421"/>
      <c r="F138" s="103"/>
      <c r="G138" s="103"/>
      <c r="H138" s="103"/>
      <c r="I138" s="143"/>
      <c r="J138" s="209" t="s">
        <v>115</v>
      </c>
      <c r="K138" s="131"/>
    </row>
    <row r="139" spans="1:13" outlineLevel="1" x14ac:dyDescent="0.2">
      <c r="A139" s="80"/>
      <c r="B139" s="211"/>
      <c r="C139" s="211"/>
      <c r="D139" s="422"/>
      <c r="E139" s="423"/>
      <c r="F139" s="103"/>
      <c r="G139" s="103"/>
      <c r="H139" s="211"/>
      <c r="I139" s="211"/>
      <c r="J139" s="211"/>
      <c r="K139" s="89"/>
    </row>
    <row r="140" spans="1:13" outlineLevel="1" x14ac:dyDescent="0.2">
      <c r="A140" s="80"/>
      <c r="B140" s="211"/>
      <c r="C140" s="211"/>
      <c r="D140" s="422"/>
      <c r="E140" s="423"/>
      <c r="F140" s="103"/>
      <c r="G140" s="103"/>
      <c r="H140" s="211"/>
      <c r="I140" s="211"/>
      <c r="J140" s="210" t="s">
        <v>110</v>
      </c>
      <c r="K140" s="131"/>
    </row>
    <row r="141" spans="1:13" outlineLevel="1" x14ac:dyDescent="0.2">
      <c r="A141" s="80"/>
      <c r="B141" s="211"/>
      <c r="C141" s="211"/>
      <c r="D141" s="422"/>
      <c r="E141" s="423"/>
      <c r="F141" s="103"/>
      <c r="G141" s="103"/>
      <c r="H141" s="211"/>
      <c r="I141" s="211"/>
      <c r="J141" s="211"/>
      <c r="K141" s="89"/>
    </row>
    <row r="142" spans="1:13" outlineLevel="1" x14ac:dyDescent="0.2">
      <c r="A142" s="80"/>
      <c r="B142" s="211"/>
      <c r="C142" s="211"/>
      <c r="D142" s="424"/>
      <c r="E142" s="425"/>
      <c r="F142" s="103"/>
      <c r="G142" s="103"/>
      <c r="H142" s="80"/>
      <c r="I142" s="142"/>
      <c r="J142" s="80"/>
    </row>
    <row r="143" spans="1:13" outlineLevel="1" x14ac:dyDescent="0.2">
      <c r="A143" s="80"/>
      <c r="B143" s="211"/>
      <c r="C143" s="211"/>
      <c r="D143" s="109"/>
      <c r="E143" s="80"/>
      <c r="F143" s="103"/>
      <c r="G143" s="103"/>
      <c r="H143" s="211"/>
      <c r="I143" s="211"/>
      <c r="J143" s="211"/>
      <c r="K143" s="89"/>
    </row>
    <row r="144" spans="1:13" outlineLevel="1" x14ac:dyDescent="0.2">
      <c r="A144" s="143"/>
      <c r="B144" s="143"/>
      <c r="C144" s="211" t="s">
        <v>152</v>
      </c>
      <c r="D144" s="397"/>
      <c r="E144" s="426"/>
      <c r="F144" s="427"/>
      <c r="G144" s="212"/>
      <c r="H144" s="143"/>
      <c r="I144" s="143"/>
      <c r="J144" s="209" t="s">
        <v>109</v>
      </c>
      <c r="K144" s="397"/>
      <c r="L144" s="398"/>
      <c r="M144" s="399"/>
    </row>
    <row r="145" spans="1:13" outlineLevel="1" x14ac:dyDescent="0.2">
      <c r="A145" s="80"/>
      <c r="B145" s="211"/>
      <c r="C145" s="211"/>
      <c r="D145" s="428"/>
      <c r="E145" s="429"/>
      <c r="F145" s="430"/>
      <c r="G145" s="212"/>
      <c r="H145" s="211"/>
      <c r="I145" s="211"/>
      <c r="J145" s="211"/>
      <c r="K145" s="400"/>
      <c r="L145" s="401"/>
      <c r="M145" s="402"/>
    </row>
    <row r="146" spans="1:13" ht="28.5" customHeight="1" outlineLevel="1" x14ac:dyDescent="0.2">
      <c r="A146" s="80"/>
      <c r="B146" s="211"/>
      <c r="C146" s="211"/>
      <c r="D146" s="428"/>
      <c r="E146" s="429"/>
      <c r="F146" s="430"/>
      <c r="G146" s="212"/>
      <c r="H146" s="211"/>
      <c r="I146" s="211"/>
      <c r="J146" s="211"/>
      <c r="K146" s="400"/>
      <c r="L146" s="401"/>
      <c r="M146" s="402"/>
    </row>
    <row r="147" spans="1:13" outlineLevel="1" x14ac:dyDescent="0.2">
      <c r="A147" s="80"/>
      <c r="B147" s="211"/>
      <c r="C147" s="211"/>
      <c r="D147" s="428"/>
      <c r="E147" s="429"/>
      <c r="F147" s="430"/>
      <c r="G147" s="212"/>
      <c r="H147" s="211"/>
      <c r="I147" s="211"/>
      <c r="J147" s="211"/>
      <c r="K147" s="400"/>
      <c r="L147" s="401"/>
      <c r="M147" s="402"/>
    </row>
    <row r="148" spans="1:13" ht="21.75" customHeight="1" outlineLevel="1" x14ac:dyDescent="0.2">
      <c r="A148" s="80"/>
      <c r="B148" s="211"/>
      <c r="C148" s="211"/>
      <c r="D148" s="428"/>
      <c r="E148" s="429"/>
      <c r="F148" s="430"/>
      <c r="G148" s="212"/>
      <c r="H148" s="211"/>
      <c r="I148" s="211"/>
      <c r="J148" s="211"/>
      <c r="K148" s="400"/>
      <c r="L148" s="401"/>
      <c r="M148" s="402"/>
    </row>
    <row r="149" spans="1:13" outlineLevel="1" x14ac:dyDescent="0.2">
      <c r="A149" s="80"/>
      <c r="B149" s="211"/>
      <c r="C149" s="211"/>
      <c r="D149" s="428"/>
      <c r="E149" s="429"/>
      <c r="F149" s="430"/>
      <c r="G149" s="212"/>
      <c r="H149" s="211"/>
      <c r="I149" s="211"/>
      <c r="J149" s="211"/>
      <c r="K149" s="400"/>
      <c r="L149" s="401"/>
      <c r="M149" s="402"/>
    </row>
    <row r="150" spans="1:13" outlineLevel="1" x14ac:dyDescent="0.2">
      <c r="A150" s="80"/>
      <c r="B150" s="211"/>
      <c r="C150" s="211"/>
      <c r="D150" s="428"/>
      <c r="E150" s="429"/>
      <c r="F150" s="430"/>
      <c r="G150" s="212"/>
      <c r="H150" s="211"/>
      <c r="I150" s="211"/>
      <c r="J150" s="211"/>
      <c r="K150" s="400"/>
      <c r="L150" s="401"/>
      <c r="M150" s="402"/>
    </row>
    <row r="151" spans="1:13" outlineLevel="1" x14ac:dyDescent="0.2">
      <c r="A151" s="80"/>
      <c r="B151" s="211"/>
      <c r="C151" s="211"/>
      <c r="D151" s="431"/>
      <c r="E151" s="432"/>
      <c r="F151" s="433"/>
      <c r="G151" s="212"/>
      <c r="H151" s="211"/>
      <c r="I151" s="211"/>
      <c r="J151" s="211"/>
      <c r="K151" s="403"/>
      <c r="L151" s="404"/>
      <c r="M151" s="405"/>
    </row>
    <row r="152" spans="1:13" outlineLevel="1" x14ac:dyDescent="0.2">
      <c r="A152" s="80"/>
      <c r="B152" s="211"/>
      <c r="C152" s="211"/>
      <c r="D152" s="109"/>
      <c r="E152" s="80"/>
      <c r="F152" s="211"/>
      <c r="G152" s="211"/>
      <c r="H152" s="211"/>
      <c r="I152" s="211"/>
      <c r="J152" s="211"/>
      <c r="K152" s="168"/>
      <c r="L152" s="168"/>
      <c r="M152" s="168"/>
    </row>
    <row r="153" spans="1:13" ht="12" customHeight="1" outlineLevel="1" x14ac:dyDescent="0.2">
      <c r="A153" s="406" t="s">
        <v>151</v>
      </c>
      <c r="B153" s="406"/>
      <c r="C153" s="407"/>
      <c r="D153" s="201"/>
      <c r="E153" s="80"/>
      <c r="F153" s="103"/>
      <c r="G153" s="103"/>
      <c r="H153" s="142"/>
      <c r="I153" s="142"/>
      <c r="J153" s="210" t="s">
        <v>112</v>
      </c>
      <c r="K153" s="128"/>
      <c r="L153" s="168"/>
      <c r="M153" s="168"/>
    </row>
    <row r="154" spans="1:13" outlineLevel="1" x14ac:dyDescent="0.2">
      <c r="A154" s="80"/>
      <c r="B154" s="211"/>
      <c r="C154" s="211"/>
      <c r="D154" s="202"/>
      <c r="E154" s="80"/>
      <c r="F154" s="211"/>
      <c r="G154" s="211"/>
      <c r="H154" s="211"/>
      <c r="I154" s="211"/>
      <c r="J154" s="211"/>
      <c r="K154" s="133"/>
    </row>
    <row r="155" spans="1:13" outlineLevel="1" x14ac:dyDescent="0.2">
      <c r="A155" s="406" t="s">
        <v>113</v>
      </c>
      <c r="B155" s="406"/>
      <c r="C155" s="407"/>
      <c r="D155" s="129"/>
      <c r="E155" s="80"/>
      <c r="F155" s="103"/>
      <c r="G155" s="103"/>
      <c r="H155" s="142"/>
      <c r="I155" s="142"/>
      <c r="J155" s="209" t="s">
        <v>114</v>
      </c>
      <c r="K155" s="128"/>
    </row>
    <row r="156" spans="1:13" outlineLevel="1" x14ac:dyDescent="0.2">
      <c r="A156" s="80"/>
      <c r="B156" s="211"/>
      <c r="C156" s="211"/>
      <c r="D156" s="202"/>
      <c r="E156" s="80"/>
      <c r="F156" s="211"/>
      <c r="G156" s="211"/>
      <c r="H156" s="211"/>
      <c r="I156" s="211"/>
      <c r="J156" s="211"/>
      <c r="K156" s="89"/>
    </row>
    <row r="157" spans="1:13" outlineLevel="1" x14ac:dyDescent="0.2">
      <c r="A157" s="142"/>
      <c r="B157" s="142"/>
      <c r="C157" s="276" t="s">
        <v>108</v>
      </c>
      <c r="D157" s="412"/>
      <c r="E157" s="413"/>
      <c r="F157" s="414"/>
      <c r="G157" s="277"/>
      <c r="H157" s="278"/>
      <c r="I157" s="278"/>
      <c r="J157" s="278"/>
      <c r="K157" s="278"/>
      <c r="L157" s="278"/>
      <c r="M157" s="279"/>
    </row>
    <row r="158" spans="1:13" outlineLevel="1" x14ac:dyDescent="0.2">
      <c r="A158" s="109"/>
      <c r="B158" s="277"/>
      <c r="C158" s="277"/>
      <c r="D158" s="415"/>
      <c r="E158" s="416"/>
      <c r="F158" s="417"/>
      <c r="G158" s="277"/>
      <c r="H158" s="278"/>
      <c r="I158" s="278"/>
      <c r="J158" s="278"/>
      <c r="K158" s="278"/>
      <c r="L158" s="278"/>
      <c r="M158" s="279"/>
    </row>
    <row r="159" spans="1:13" outlineLevel="1" x14ac:dyDescent="0.2">
      <c r="A159" s="109"/>
      <c r="B159" s="277"/>
      <c r="C159" s="277"/>
      <c r="D159" s="415"/>
      <c r="E159" s="416"/>
      <c r="F159" s="417"/>
      <c r="G159" s="277"/>
      <c r="H159" s="278"/>
      <c r="I159" s="278"/>
      <c r="J159" s="278"/>
      <c r="K159" s="278"/>
      <c r="L159" s="278"/>
      <c r="M159" s="279"/>
    </row>
    <row r="160" spans="1:13" ht="12" customHeight="1" outlineLevel="1" x14ac:dyDescent="0.2">
      <c r="A160" s="26"/>
      <c r="B160" s="277"/>
      <c r="C160" s="277"/>
      <c r="D160" s="418"/>
      <c r="E160" s="419"/>
      <c r="F160" s="420"/>
      <c r="G160" s="277"/>
      <c r="H160" s="278"/>
      <c r="I160" s="278"/>
      <c r="J160" s="278"/>
      <c r="K160" s="278"/>
      <c r="L160" s="278"/>
      <c r="M160" s="279"/>
    </row>
    <row r="161" spans="1:16" s="100" customFormat="1" ht="15" outlineLevel="1" x14ac:dyDescent="0.25">
      <c r="A161" s="26"/>
      <c r="B161" s="165"/>
      <c r="C161" s="165"/>
      <c r="D161" s="26"/>
      <c r="E161" s="165"/>
      <c r="F161" s="165"/>
      <c r="G161" s="165"/>
      <c r="H161" s="165"/>
      <c r="I161" s="165"/>
      <c r="J161" s="165"/>
      <c r="K161" s="168"/>
      <c r="L161" s="168"/>
      <c r="M161" s="168"/>
      <c r="N161" s="5"/>
      <c r="O161" s="5"/>
      <c r="P161" s="5"/>
    </row>
    <row r="162" spans="1:16" s="100" customFormat="1" ht="15" outlineLevel="1" x14ac:dyDescent="0.25">
      <c r="A162" s="26"/>
      <c r="B162" s="225"/>
      <c r="C162" s="225"/>
      <c r="D162" s="26"/>
      <c r="E162" s="225"/>
      <c r="F162" s="225"/>
      <c r="G162" s="225"/>
      <c r="H162" s="225"/>
      <c r="I162" s="225"/>
      <c r="J162" s="225"/>
      <c r="K162" s="230"/>
      <c r="L162" s="230"/>
      <c r="M162" s="230"/>
      <c r="N162" s="5"/>
      <c r="O162" s="5"/>
    </row>
    <row r="163" spans="1:16" customFormat="1" ht="25.5" outlineLevel="1" x14ac:dyDescent="0.2">
      <c r="A163" s="187" t="s">
        <v>2</v>
      </c>
      <c r="B163" s="348" t="s">
        <v>1</v>
      </c>
      <c r="C163" s="348"/>
      <c r="D163" s="348"/>
      <c r="E163" s="348"/>
      <c r="F163" s="90" t="s">
        <v>13</v>
      </c>
      <c r="G163" s="91" t="s">
        <v>14</v>
      </c>
      <c r="H163" s="186" t="s">
        <v>40</v>
      </c>
      <c r="I163" s="186" t="s">
        <v>7</v>
      </c>
      <c r="J163" s="92" t="s">
        <v>0</v>
      </c>
      <c r="K163" s="93" t="s">
        <v>9</v>
      </c>
      <c r="L163" s="187" t="s">
        <v>57</v>
      </c>
      <c r="M163" s="187" t="s">
        <v>58</v>
      </c>
      <c r="N163" s="5"/>
      <c r="O163" s="5"/>
    </row>
    <row r="164" spans="1:16" customFormat="1" ht="18" x14ac:dyDescent="0.2">
      <c r="A164" s="46">
        <v>11</v>
      </c>
      <c r="B164" s="356" t="s">
        <v>141</v>
      </c>
      <c r="C164" s="356"/>
      <c r="D164" s="356"/>
      <c r="E164" s="356"/>
      <c r="F164" s="50"/>
      <c r="G164" s="50"/>
      <c r="H164" s="48"/>
      <c r="I164" s="48"/>
      <c r="J164" s="51"/>
      <c r="K164" s="52">
        <f>SUM(SUMIF(I31:I44,"Supera",K31:K44),SUMIF(I52:I52,"Supera",K52:K52),SUMIF(I25:I29,"Supera",K25:K29),SUMIF(I46:I46,"Supera",K46:K46),SUMIF(K58,K58,K58),,SUMIF(K66,K66,K66),SUMIF(K79,K79,K79),SUMIF(K120,K120,K120),SUMIF(K130,K130,K130))*(0.1/0.9)</f>
        <v>0</v>
      </c>
      <c r="L164" s="184"/>
      <c r="M164" s="189"/>
      <c r="N164" s="5"/>
      <c r="O164" s="5"/>
    </row>
    <row r="165" spans="1:16" customFormat="1" ht="18" x14ac:dyDescent="0.25">
      <c r="A165" s="190"/>
      <c r="B165" s="356" t="s">
        <v>6</v>
      </c>
      <c r="C165" s="356"/>
      <c r="D165" s="356"/>
      <c r="E165" s="356"/>
      <c r="F165" s="191" t="e">
        <f>IF((F24+F51+F30+F45+F58+F66+F79+F120+F130)&lt;&gt;100%,"ERRO!",1)</f>
        <v>#REF!</v>
      </c>
      <c r="G165" s="191" t="s">
        <v>8</v>
      </c>
      <c r="H165" s="192"/>
      <c r="I165" s="192"/>
      <c r="J165" s="189"/>
      <c r="K165" s="189"/>
      <c r="L165" s="192"/>
      <c r="M165" s="192"/>
      <c r="N165" s="5"/>
      <c r="O165" s="5"/>
    </row>
    <row r="166" spans="1:16" customFormat="1" x14ac:dyDescent="0.2">
      <c r="F166" s="5"/>
      <c r="G166" s="5"/>
      <c r="K166" s="5"/>
      <c r="L166" s="5"/>
      <c r="M166" s="5"/>
      <c r="N166" s="5"/>
      <c r="O166" s="5"/>
    </row>
    <row r="167" spans="1:16" customFormat="1" ht="18" x14ac:dyDescent="0.25">
      <c r="A167" s="321" t="s">
        <v>107</v>
      </c>
      <c r="B167" s="321"/>
      <c r="C167" s="321"/>
      <c r="D167" s="321"/>
      <c r="E167" s="321"/>
      <c r="F167" s="321"/>
      <c r="G167" s="321"/>
      <c r="H167" s="321"/>
      <c r="I167" s="321"/>
      <c r="J167" s="321"/>
      <c r="K167" s="321"/>
      <c r="L167" s="321"/>
      <c r="M167" s="321"/>
      <c r="N167" s="321"/>
      <c r="O167" s="104"/>
      <c r="P167" s="104"/>
    </row>
    <row r="168" spans="1:16" customFormat="1" x14ac:dyDescent="0.2">
      <c r="A168" s="5"/>
      <c r="G168" s="5"/>
      <c r="H168" s="5"/>
      <c r="L168" s="5"/>
      <c r="M168" s="5"/>
      <c r="N168" s="5"/>
      <c r="O168" s="5"/>
    </row>
    <row r="169" spans="1:16" customFormat="1" ht="30" x14ac:dyDescent="0.25">
      <c r="A169" s="100"/>
      <c r="B169" s="101" t="s">
        <v>118</v>
      </c>
      <c r="C169" s="101" t="s">
        <v>119</v>
      </c>
      <c r="D169" s="101" t="s">
        <v>120</v>
      </c>
      <c r="E169" s="101" t="s">
        <v>121</v>
      </c>
      <c r="F169" s="101" t="s">
        <v>122</v>
      </c>
      <c r="G169" s="101" t="s">
        <v>123</v>
      </c>
      <c r="H169" s="101" t="s">
        <v>124</v>
      </c>
      <c r="I169" s="101" t="s">
        <v>125</v>
      </c>
      <c r="J169" s="100"/>
      <c r="K169" s="100"/>
      <c r="L169" s="100"/>
      <c r="M169" s="100"/>
      <c r="N169" s="100"/>
      <c r="O169" s="100"/>
    </row>
    <row r="170" spans="1:16" customFormat="1" x14ac:dyDescent="0.2">
      <c r="B170" s="8"/>
      <c r="C170" s="8"/>
      <c r="D170" s="8"/>
      <c r="E170" s="8"/>
      <c r="F170" s="8"/>
      <c r="G170" s="8"/>
      <c r="H170" s="8"/>
      <c r="I170" s="8"/>
    </row>
    <row r="171" spans="1:16" customFormat="1" x14ac:dyDescent="0.2">
      <c r="B171" s="8"/>
      <c r="C171" s="8"/>
      <c r="D171" s="8"/>
      <c r="E171" s="8"/>
      <c r="F171" s="8"/>
      <c r="G171" s="8"/>
      <c r="H171" s="8"/>
      <c r="I171" s="8"/>
    </row>
    <row r="172" spans="1:16" customFormat="1" x14ac:dyDescent="0.2">
      <c r="B172" s="8"/>
      <c r="C172" s="8"/>
      <c r="D172" s="8"/>
      <c r="E172" s="8"/>
      <c r="F172" s="8"/>
      <c r="G172" s="8"/>
      <c r="H172" s="8"/>
      <c r="I172" s="8"/>
    </row>
    <row r="173" spans="1:16" customFormat="1" x14ac:dyDescent="0.2">
      <c r="B173" s="8"/>
      <c r="C173" s="8"/>
      <c r="D173" s="8"/>
      <c r="E173" s="8"/>
      <c r="F173" s="8"/>
      <c r="G173" s="8"/>
      <c r="H173" s="8"/>
      <c r="I173" s="8"/>
    </row>
    <row r="174" spans="1:16" x14ac:dyDescent="0.2">
      <c r="B174" s="8"/>
      <c r="C174" s="8"/>
      <c r="D174" s="8"/>
      <c r="E174" s="8"/>
      <c r="F174" s="8"/>
      <c r="G174" s="8"/>
      <c r="H174" s="8"/>
      <c r="I174" s="8"/>
      <c r="K174"/>
      <c r="L174"/>
      <c r="M174"/>
      <c r="N174"/>
      <c r="O174"/>
    </row>
    <row r="175" spans="1:16" x14ac:dyDescent="0.2">
      <c r="B175" s="8"/>
      <c r="C175" s="8"/>
      <c r="D175" s="8"/>
      <c r="E175" s="8"/>
      <c r="F175" s="8"/>
      <c r="G175" s="8"/>
      <c r="H175" s="8"/>
      <c r="I175" s="8"/>
      <c r="K175"/>
      <c r="L175"/>
      <c r="M175"/>
      <c r="N175"/>
      <c r="O175"/>
    </row>
    <row r="176" spans="1:16" x14ac:dyDescent="0.2">
      <c r="B176" s="8"/>
      <c r="C176" s="8"/>
      <c r="D176" s="8"/>
      <c r="E176" s="8"/>
      <c r="F176" s="8"/>
      <c r="G176" s="8"/>
      <c r="H176" s="8"/>
      <c r="I176" s="8"/>
      <c r="K176"/>
      <c r="L176"/>
      <c r="M176"/>
      <c r="N176"/>
      <c r="O176"/>
    </row>
    <row r="177" spans="1:16" ht="12.75" customHeight="1" x14ac:dyDescent="0.2">
      <c r="B177" s="8"/>
      <c r="C177" s="8"/>
      <c r="D177" s="8"/>
      <c r="E177" s="8"/>
      <c r="F177" s="8"/>
      <c r="G177" s="8"/>
      <c r="H177" s="8"/>
      <c r="I177" s="8"/>
      <c r="K177"/>
      <c r="L177"/>
      <c r="M177"/>
      <c r="N177"/>
      <c r="O177"/>
    </row>
    <row r="178" spans="1:16" x14ac:dyDescent="0.2">
      <c r="B178" s="8"/>
      <c r="C178" s="8"/>
      <c r="D178" s="8"/>
      <c r="E178" s="8"/>
      <c r="F178" s="8"/>
      <c r="G178" s="8"/>
      <c r="H178" s="8"/>
      <c r="I178" s="8"/>
      <c r="K178"/>
      <c r="L178"/>
      <c r="M178"/>
      <c r="N178"/>
      <c r="O178"/>
    </row>
    <row r="179" spans="1:16" x14ac:dyDescent="0.2">
      <c r="B179" s="8"/>
      <c r="C179" s="8"/>
      <c r="D179" s="8"/>
      <c r="E179" s="8"/>
      <c r="F179" s="8"/>
      <c r="G179" s="8"/>
      <c r="H179" s="8"/>
      <c r="I179" s="8"/>
      <c r="K179"/>
      <c r="L179"/>
      <c r="M179"/>
      <c r="N179"/>
      <c r="O179"/>
    </row>
    <row r="180" spans="1:16" x14ac:dyDescent="0.2">
      <c r="B180" s="8"/>
      <c r="C180" s="8"/>
      <c r="D180" s="8"/>
      <c r="E180" s="8"/>
      <c r="F180" s="8"/>
      <c r="G180" s="8"/>
      <c r="H180" s="8"/>
      <c r="I180" s="8"/>
      <c r="K180"/>
      <c r="L180"/>
      <c r="M180"/>
      <c r="N180"/>
      <c r="O180"/>
    </row>
    <row r="181" spans="1:16" x14ac:dyDescent="0.2">
      <c r="A181" s="5"/>
      <c r="F181"/>
      <c r="H181" s="5"/>
      <c r="K181"/>
    </row>
    <row r="182" spans="1:16" ht="18" x14ac:dyDescent="0.25">
      <c r="A182" s="321" t="s">
        <v>105</v>
      </c>
      <c r="B182" s="321"/>
      <c r="C182" s="321"/>
      <c r="D182" s="321"/>
      <c r="E182" s="321"/>
      <c r="F182" s="321"/>
      <c r="G182" s="321"/>
      <c r="H182" s="321"/>
      <c r="I182" s="321"/>
      <c r="J182" s="321"/>
      <c r="K182" s="321"/>
      <c r="L182" s="321"/>
      <c r="M182" s="321"/>
      <c r="N182" s="321"/>
      <c r="O182" s="104"/>
      <c r="P182" s="256" t="e">
        <f>IF(AND(TRUE,OR($K$13="",$K$13="Atende")),IF(#REF!="",0,#REF!*VLOOKUP(#REF!,Parâmetros!$U$3:$V$12,2,0)),0)</f>
        <v>#REF!</v>
      </c>
    </row>
    <row r="183" spans="1:16" x14ac:dyDescent="0.2">
      <c r="E183" s="5"/>
    </row>
    <row r="184" spans="1:16" ht="28.5" customHeight="1" x14ac:dyDescent="0.2">
      <c r="A184" s="349" t="s">
        <v>199</v>
      </c>
      <c r="B184" s="349"/>
      <c r="C184" s="350"/>
      <c r="D184" s="129"/>
      <c r="E184" s="5"/>
      <c r="G184" s="434" t="s">
        <v>181</v>
      </c>
      <c r="H184" s="434"/>
      <c r="I184" s="434"/>
      <c r="J184" s="347"/>
      <c r="K184" s="397"/>
      <c r="L184" s="398"/>
      <c r="M184" s="399"/>
    </row>
    <row r="185" spans="1:16" x14ac:dyDescent="0.2">
      <c r="A185" s="237"/>
      <c r="B185" s="237"/>
      <c r="C185" s="239"/>
      <c r="D185" s="202"/>
      <c r="E185" s="5"/>
      <c r="J185" s="240"/>
      <c r="K185" s="400"/>
      <c r="L185" s="401"/>
      <c r="M185" s="402"/>
    </row>
    <row r="186" spans="1:16" x14ac:dyDescent="0.2">
      <c r="A186" s="237"/>
      <c r="B186" s="237"/>
      <c r="C186" s="239"/>
      <c r="D186" s="202"/>
      <c r="E186" s="5"/>
      <c r="J186" s="240"/>
      <c r="K186" s="400"/>
      <c r="L186" s="401"/>
      <c r="M186" s="402"/>
    </row>
    <row r="187" spans="1:16" x14ac:dyDescent="0.2">
      <c r="A187" s="237"/>
      <c r="B187" s="237"/>
      <c r="C187" s="239"/>
      <c r="D187" s="202"/>
      <c r="E187" s="5"/>
      <c r="J187" s="240"/>
      <c r="K187" s="400"/>
      <c r="L187" s="401"/>
      <c r="M187" s="402"/>
    </row>
    <row r="188" spans="1:16" x14ac:dyDescent="0.2">
      <c r="A188" s="237"/>
      <c r="B188" s="237"/>
      <c r="C188" s="239"/>
      <c r="D188" s="202"/>
      <c r="E188" s="5"/>
      <c r="J188" s="240"/>
      <c r="K188" s="403"/>
      <c r="L188" s="404"/>
      <c r="M188" s="405"/>
    </row>
    <row r="189" spans="1:16" x14ac:dyDescent="0.2">
      <c r="A189" s="237"/>
      <c r="B189" s="237"/>
      <c r="C189" s="239"/>
      <c r="D189" s="202"/>
      <c r="E189" s="5"/>
    </row>
    <row r="190" spans="1:16" x14ac:dyDescent="0.2">
      <c r="B190" s="248" t="s">
        <v>200</v>
      </c>
      <c r="E190" s="5"/>
    </row>
    <row r="191" spans="1:16" ht="60" x14ac:dyDescent="0.2">
      <c r="B191" s="233" t="s">
        <v>201</v>
      </c>
      <c r="C191" s="233" t="s">
        <v>27</v>
      </c>
      <c r="D191" s="233" t="s">
        <v>173</v>
      </c>
      <c r="E191" s="233" t="s">
        <v>174</v>
      </c>
      <c r="F191" s="233" t="s">
        <v>175</v>
      </c>
      <c r="G191" s="233" t="s">
        <v>176</v>
      </c>
      <c r="H191" s="233" t="s">
        <v>182</v>
      </c>
      <c r="I191" s="233" t="s">
        <v>169</v>
      </c>
      <c r="J191" s="233" t="s">
        <v>183</v>
      </c>
      <c r="K191" s="233" t="s">
        <v>170</v>
      </c>
      <c r="L191" s="233" t="s">
        <v>177</v>
      </c>
      <c r="M191" s="233" t="s">
        <v>178</v>
      </c>
      <c r="N191" s="233" t="s">
        <v>179</v>
      </c>
      <c r="O191" s="233" t="s">
        <v>180</v>
      </c>
    </row>
    <row r="192" spans="1:16" x14ac:dyDescent="0.2">
      <c r="B192" s="250"/>
      <c r="C192" s="250"/>
      <c r="D192" s="250"/>
      <c r="E192" s="250"/>
      <c r="F192" s="250"/>
      <c r="G192" s="250"/>
      <c r="H192" s="250"/>
      <c r="I192" s="250"/>
      <c r="J192" s="250"/>
      <c r="K192" s="250"/>
      <c r="L192" s="250"/>
      <c r="M192" s="251"/>
      <c r="N192" s="251"/>
      <c r="O192" s="250"/>
    </row>
    <row r="193" spans="1:15" x14ac:dyDescent="0.2">
      <c r="B193" s="250"/>
      <c r="C193" s="250"/>
      <c r="D193" s="250"/>
      <c r="E193" s="250"/>
      <c r="F193" s="250"/>
      <c r="G193" s="250"/>
      <c r="H193" s="250"/>
      <c r="I193" s="250"/>
      <c r="J193" s="250"/>
      <c r="K193" s="250"/>
      <c r="L193" s="250"/>
      <c r="M193" s="251"/>
      <c r="N193" s="251"/>
      <c r="O193" s="250"/>
    </row>
    <row r="194" spans="1:15" x14ac:dyDescent="0.2">
      <c r="B194" s="250"/>
      <c r="C194" s="250"/>
      <c r="D194" s="250"/>
      <c r="E194" s="250"/>
      <c r="F194" s="250"/>
      <c r="G194" s="250"/>
      <c r="H194" s="250"/>
      <c r="I194" s="250"/>
      <c r="J194" s="250"/>
      <c r="K194" s="250"/>
      <c r="L194" s="250"/>
      <c r="M194" s="251"/>
      <c r="N194" s="251"/>
      <c r="O194" s="250"/>
    </row>
    <row r="195" spans="1:15" x14ac:dyDescent="0.2">
      <c r="B195" s="250"/>
      <c r="C195" s="250"/>
      <c r="D195" s="250"/>
      <c r="E195" s="250"/>
      <c r="F195" s="250"/>
      <c r="G195" s="250"/>
      <c r="H195" s="250"/>
      <c r="I195" s="250"/>
      <c r="J195" s="250"/>
      <c r="K195" s="250"/>
      <c r="L195" s="250"/>
      <c r="M195" s="251"/>
      <c r="N195" s="251"/>
      <c r="O195" s="250"/>
    </row>
    <row r="196" spans="1:15" x14ac:dyDescent="0.2">
      <c r="B196" s="250"/>
      <c r="C196" s="250"/>
      <c r="D196" s="250"/>
      <c r="E196" s="250"/>
      <c r="F196" s="250"/>
      <c r="G196" s="250"/>
      <c r="H196" s="250"/>
      <c r="I196" s="250"/>
      <c r="J196" s="250"/>
      <c r="K196" s="250"/>
      <c r="L196" s="250"/>
      <c r="M196" s="251"/>
      <c r="N196" s="251"/>
      <c r="O196" s="250"/>
    </row>
    <row r="197" spans="1:15" x14ac:dyDescent="0.2">
      <c r="B197" s="250"/>
      <c r="C197" s="250"/>
      <c r="D197" s="250"/>
      <c r="E197" s="250"/>
      <c r="F197" s="250"/>
      <c r="G197" s="250"/>
      <c r="H197" s="250"/>
      <c r="I197" s="250"/>
      <c r="J197" s="250"/>
      <c r="K197" s="250"/>
      <c r="L197" s="250"/>
      <c r="M197" s="251"/>
      <c r="N197" s="251"/>
      <c r="O197" s="250"/>
    </row>
    <row r="198" spans="1:15" x14ac:dyDescent="0.2">
      <c r="B198" s="250"/>
      <c r="C198" s="250"/>
      <c r="D198" s="250"/>
      <c r="E198" s="250"/>
      <c r="F198" s="250"/>
      <c r="G198" s="250"/>
      <c r="H198" s="250"/>
      <c r="I198" s="250"/>
      <c r="J198" s="250"/>
      <c r="K198" s="250"/>
      <c r="L198" s="250"/>
      <c r="M198" s="251"/>
      <c r="N198" s="251"/>
      <c r="O198" s="250"/>
    </row>
    <row r="199" spans="1:15" x14ac:dyDescent="0.2">
      <c r="B199" s="250"/>
      <c r="C199" s="250"/>
      <c r="D199" s="250"/>
      <c r="E199" s="250"/>
      <c r="F199" s="250"/>
      <c r="G199" s="250"/>
      <c r="H199" s="250"/>
      <c r="I199" s="250"/>
      <c r="J199" s="250"/>
      <c r="K199" s="250"/>
      <c r="L199" s="250"/>
      <c r="M199" s="251"/>
      <c r="N199" s="251"/>
      <c r="O199" s="250"/>
    </row>
    <row r="200" spans="1:15" x14ac:dyDescent="0.2">
      <c r="B200" s="250"/>
      <c r="C200" s="250"/>
      <c r="D200" s="250"/>
      <c r="E200" s="250"/>
      <c r="F200" s="250"/>
      <c r="G200" s="250"/>
      <c r="H200" s="250"/>
      <c r="I200" s="250"/>
      <c r="J200" s="250"/>
      <c r="K200" s="250"/>
      <c r="L200" s="250"/>
      <c r="M200" s="251"/>
      <c r="N200" s="251"/>
      <c r="O200" s="250"/>
    </row>
    <row r="201" spans="1:15" x14ac:dyDescent="0.2">
      <c r="B201" s="250"/>
      <c r="C201" s="250"/>
      <c r="D201" s="250"/>
      <c r="E201" s="250"/>
      <c r="F201" s="250"/>
      <c r="G201" s="250"/>
      <c r="H201" s="250"/>
      <c r="I201" s="250"/>
      <c r="J201" s="250"/>
      <c r="K201" s="250"/>
      <c r="L201" s="250"/>
      <c r="M201" s="251"/>
      <c r="N201" s="251"/>
      <c r="O201" s="250"/>
    </row>
    <row r="202" spans="1:15" x14ac:dyDescent="0.2">
      <c r="E202" s="5"/>
    </row>
    <row r="203" spans="1:15" x14ac:dyDescent="0.2">
      <c r="E203" s="5"/>
    </row>
    <row r="204" spans="1:15" ht="12.75" customHeight="1" x14ac:dyDescent="0.2">
      <c r="A204" s="408" t="s">
        <v>184</v>
      </c>
      <c r="B204" s="408"/>
      <c r="C204" s="409"/>
      <c r="D204" s="450"/>
      <c r="E204" s="398"/>
      <c r="F204" s="399"/>
      <c r="G204" s="410" t="s">
        <v>203</v>
      </c>
      <c r="H204" s="411"/>
      <c r="I204" s="411"/>
      <c r="J204" s="350"/>
      <c r="K204" s="397"/>
      <c r="L204" s="398"/>
      <c r="M204" s="399"/>
      <c r="N204" s="103"/>
    </row>
    <row r="205" spans="1:15" x14ac:dyDescent="0.2">
      <c r="A205" s="408"/>
      <c r="B205" s="408"/>
      <c r="C205" s="409"/>
      <c r="D205" s="400"/>
      <c r="E205" s="401"/>
      <c r="F205" s="402"/>
      <c r="G205" s="410"/>
      <c r="H205" s="411"/>
      <c r="I205" s="411"/>
      <c r="J205" s="350"/>
      <c r="K205" s="400"/>
      <c r="L205" s="401"/>
      <c r="M205" s="402"/>
    </row>
    <row r="206" spans="1:15" x14ac:dyDescent="0.2">
      <c r="A206" s="408"/>
      <c r="B206" s="408"/>
      <c r="C206" s="409"/>
      <c r="D206" s="400"/>
      <c r="E206" s="401"/>
      <c r="F206" s="402"/>
      <c r="G206" s="410"/>
      <c r="H206" s="411"/>
      <c r="I206" s="411"/>
      <c r="J206" s="350"/>
      <c r="K206" s="400"/>
      <c r="L206" s="401"/>
      <c r="M206" s="402"/>
    </row>
    <row r="207" spans="1:15" x14ac:dyDescent="0.2">
      <c r="A207" s="225"/>
      <c r="B207" s="225"/>
      <c r="C207" s="225"/>
      <c r="D207" s="400"/>
      <c r="E207" s="401"/>
      <c r="F207" s="402"/>
      <c r="G207" s="226"/>
      <c r="H207" s="226"/>
      <c r="I207" s="226"/>
      <c r="J207" s="226"/>
      <c r="K207" s="400"/>
      <c r="L207" s="401"/>
      <c r="M207" s="402"/>
    </row>
    <row r="208" spans="1:15" x14ac:dyDescent="0.2">
      <c r="A208" s="225"/>
      <c r="B208" s="225"/>
      <c r="C208" s="225"/>
      <c r="D208" s="403"/>
      <c r="E208" s="404"/>
      <c r="F208" s="405"/>
      <c r="G208" s="226"/>
      <c r="H208" s="226"/>
      <c r="I208" s="226"/>
      <c r="J208" s="226"/>
      <c r="K208" s="403"/>
      <c r="L208" s="404"/>
      <c r="M208" s="405"/>
    </row>
    <row r="209" spans="1:16" x14ac:dyDescent="0.2">
      <c r="D209" s="134"/>
      <c r="E209" s="5"/>
      <c r="K209" s="135"/>
    </row>
    <row r="210" spans="1:16" ht="12.75" customHeight="1" x14ac:dyDescent="0.2">
      <c r="A210" s="434" t="s">
        <v>116</v>
      </c>
      <c r="B210" s="434"/>
      <c r="C210" s="347"/>
      <c r="D210" s="397"/>
      <c r="E210" s="398"/>
      <c r="F210" s="399"/>
      <c r="G210" s="103"/>
      <c r="H210" s="142"/>
      <c r="I210" s="142"/>
      <c r="J210" s="243" t="s">
        <v>117</v>
      </c>
      <c r="K210" s="397"/>
      <c r="L210" s="398"/>
      <c r="M210" s="399"/>
      <c r="N210" s="103"/>
    </row>
    <row r="211" spans="1:16" x14ac:dyDescent="0.2">
      <c r="A211" s="434"/>
      <c r="B211" s="434"/>
      <c r="C211" s="347"/>
      <c r="D211" s="400"/>
      <c r="E211" s="401"/>
      <c r="F211" s="402"/>
      <c r="H211" s="142"/>
      <c r="I211" s="142"/>
      <c r="J211" s="225"/>
      <c r="K211" s="400"/>
      <c r="L211" s="401"/>
      <c r="M211" s="402"/>
    </row>
    <row r="212" spans="1:16" x14ac:dyDescent="0.2">
      <c r="A212" s="224"/>
      <c r="B212" s="224"/>
      <c r="C212" s="224"/>
      <c r="D212" s="400"/>
      <c r="E212" s="401"/>
      <c r="F212" s="402"/>
      <c r="H212" s="142"/>
      <c r="I212" s="142"/>
      <c r="J212" s="225"/>
      <c r="K212" s="400"/>
      <c r="L212" s="401"/>
      <c r="M212" s="402"/>
    </row>
    <row r="213" spans="1:16" x14ac:dyDescent="0.2">
      <c r="A213" s="224"/>
      <c r="B213" s="224"/>
      <c r="C213" s="224"/>
      <c r="D213" s="400"/>
      <c r="E213" s="401"/>
      <c r="F213" s="402"/>
      <c r="H213" s="142"/>
      <c r="I213" s="142"/>
      <c r="J213" s="225"/>
      <c r="K213" s="400"/>
      <c r="L213" s="401"/>
      <c r="M213" s="402"/>
    </row>
    <row r="214" spans="1:16" x14ac:dyDescent="0.2">
      <c r="A214" s="224"/>
      <c r="B214" s="224"/>
      <c r="C214" s="224"/>
      <c r="D214" s="403"/>
      <c r="E214" s="404"/>
      <c r="F214" s="405"/>
      <c r="H214" s="142"/>
      <c r="I214" s="142"/>
      <c r="J214" s="225"/>
      <c r="K214" s="403"/>
      <c r="L214" s="404"/>
      <c r="M214" s="405"/>
    </row>
    <row r="215" spans="1:16" ht="12" customHeight="1" x14ac:dyDescent="0.2">
      <c r="D215" s="134"/>
      <c r="E215" s="5"/>
      <c r="K215" s="135"/>
    </row>
    <row r="216" spans="1:16" x14ac:dyDescent="0.2">
      <c r="A216" s="80"/>
      <c r="D216" s="134"/>
      <c r="E216" s="5"/>
      <c r="K216" s="135"/>
    </row>
    <row r="217" spans="1:16" ht="18" x14ac:dyDescent="0.25">
      <c r="A217" s="321" t="s">
        <v>106</v>
      </c>
      <c r="B217" s="321"/>
      <c r="C217" s="321"/>
      <c r="D217" s="321"/>
      <c r="E217" s="321"/>
      <c r="F217" s="321"/>
      <c r="G217" s="321"/>
      <c r="H217" s="321"/>
      <c r="I217" s="321"/>
      <c r="J217" s="321"/>
      <c r="K217" s="321"/>
      <c r="L217" s="321"/>
      <c r="M217" s="321"/>
      <c r="N217" s="321"/>
      <c r="O217" s="104"/>
      <c r="P217" s="256" t="e">
        <f>IF(AND(TRUE,OR($K$13="",$K$13="Atende")),IF(#REF!="",0,#REF!*VLOOKUP(#REF!,Parâmetros!$U$3:$V$12,2,0)),0)</f>
        <v>#REF!</v>
      </c>
    </row>
    <row r="218" spans="1:16" x14ac:dyDescent="0.2">
      <c r="E218" s="5"/>
      <c r="G218"/>
      <c r="J218" s="5"/>
    </row>
    <row r="219" spans="1:16" ht="39.75" customHeight="1" x14ac:dyDescent="0.2">
      <c r="A219" s="349" t="s">
        <v>95</v>
      </c>
      <c r="B219" s="349"/>
      <c r="C219" s="349"/>
      <c r="D219" s="252"/>
      <c r="E219" s="132"/>
      <c r="G219" s="349" t="s">
        <v>96</v>
      </c>
      <c r="H219" s="349"/>
      <c r="I219" s="349"/>
      <c r="J219" s="350"/>
      <c r="K219" s="252"/>
    </row>
    <row r="220" spans="1:16" x14ac:dyDescent="0.2">
      <c r="D220" s="134"/>
      <c r="E220" s="134"/>
      <c r="K220" s="135"/>
    </row>
    <row r="221" spans="1:16" ht="51.75" customHeight="1" x14ac:dyDescent="0.2">
      <c r="A221" s="395" t="s">
        <v>94</v>
      </c>
      <c r="B221" s="395"/>
      <c r="C221" s="395"/>
      <c r="D221" s="397"/>
      <c r="E221" s="398"/>
      <c r="F221" s="399"/>
      <c r="H221" s="349" t="s">
        <v>160</v>
      </c>
      <c r="I221" s="349"/>
      <c r="J221" s="350"/>
      <c r="K221" s="397"/>
      <c r="L221" s="398"/>
      <c r="M221" s="399"/>
    </row>
    <row r="222" spans="1:16" x14ac:dyDescent="0.2">
      <c r="D222" s="400"/>
      <c r="E222" s="401"/>
      <c r="F222" s="402"/>
      <c r="K222" s="400"/>
      <c r="L222" s="401"/>
      <c r="M222" s="402"/>
    </row>
    <row r="223" spans="1:16" x14ac:dyDescent="0.2">
      <c r="D223" s="400"/>
      <c r="E223" s="401"/>
      <c r="F223" s="402"/>
      <c r="K223" s="400"/>
      <c r="L223" s="401"/>
      <c r="M223" s="402"/>
    </row>
    <row r="224" spans="1:16" x14ac:dyDescent="0.2">
      <c r="D224" s="400"/>
      <c r="E224" s="401"/>
      <c r="F224" s="402"/>
      <c r="K224" s="400"/>
      <c r="L224" s="401"/>
      <c r="M224" s="402"/>
    </row>
    <row r="225" spans="1:13" x14ac:dyDescent="0.2">
      <c r="D225" s="403"/>
      <c r="E225" s="404"/>
      <c r="F225" s="405"/>
      <c r="K225" s="403"/>
      <c r="L225" s="404"/>
      <c r="M225" s="405"/>
    </row>
    <row r="226" spans="1:13" x14ac:dyDescent="0.2">
      <c r="D226" s="134"/>
      <c r="E226" s="134"/>
      <c r="K226" s="135"/>
    </row>
    <row r="227" spans="1:13" ht="41.25" customHeight="1" x14ac:dyDescent="0.2">
      <c r="A227" s="349" t="s">
        <v>97</v>
      </c>
      <c r="B227" s="349"/>
      <c r="C227" s="349"/>
      <c r="D227" s="252"/>
      <c r="E227" s="132"/>
      <c r="G227" s="349" t="s">
        <v>98</v>
      </c>
      <c r="H227" s="349"/>
      <c r="I227" s="349"/>
      <c r="J227" s="349"/>
      <c r="K227" s="252"/>
    </row>
    <row r="228" spans="1:13" x14ac:dyDescent="0.2">
      <c r="D228" s="134"/>
      <c r="E228" s="134"/>
      <c r="K228" s="135"/>
    </row>
    <row r="229" spans="1:13" ht="37.5" customHeight="1" x14ac:dyDescent="0.2">
      <c r="A229" s="349" t="s">
        <v>204</v>
      </c>
      <c r="B229" s="349"/>
      <c r="C229" s="349"/>
      <c r="D229" s="252"/>
      <c r="E229" s="132"/>
      <c r="G229" s="349" t="s">
        <v>99</v>
      </c>
      <c r="H229" s="349"/>
      <c r="I229" s="349"/>
      <c r="J229" s="349"/>
      <c r="K229" s="252"/>
    </row>
    <row r="230" spans="1:13" x14ac:dyDescent="0.2">
      <c r="D230" s="134"/>
      <c r="E230" s="134"/>
      <c r="K230" s="135"/>
    </row>
    <row r="231" spans="1:13" x14ac:dyDescent="0.2">
      <c r="A231" s="349" t="s">
        <v>126</v>
      </c>
      <c r="B231" s="349"/>
      <c r="C231" s="349"/>
      <c r="D231" s="397"/>
      <c r="E231" s="398"/>
      <c r="F231" s="399"/>
      <c r="G231" s="435" t="s">
        <v>127</v>
      </c>
      <c r="H231" s="435"/>
      <c r="I231" s="435"/>
      <c r="J231" s="435"/>
      <c r="K231" s="451"/>
      <c r="L231" s="437"/>
      <c r="M231" s="438"/>
    </row>
    <row r="232" spans="1:13" x14ac:dyDescent="0.2">
      <c r="A232" s="224"/>
      <c r="B232" s="224"/>
      <c r="C232" s="224"/>
      <c r="D232" s="400"/>
      <c r="E232" s="401"/>
      <c r="F232" s="402"/>
      <c r="G232" s="228"/>
      <c r="H232" s="228"/>
      <c r="I232" s="228"/>
      <c r="J232" s="228"/>
      <c r="K232" s="133"/>
    </row>
    <row r="233" spans="1:13" x14ac:dyDescent="0.2">
      <c r="A233" s="224"/>
      <c r="B233" s="224"/>
      <c r="C233" s="224"/>
      <c r="D233" s="400"/>
      <c r="E233" s="401"/>
      <c r="F233" s="402"/>
      <c r="G233" s="228"/>
      <c r="H233" s="228"/>
      <c r="I233" s="228"/>
      <c r="J233" s="228"/>
      <c r="K233" s="133"/>
    </row>
    <row r="234" spans="1:13" x14ac:dyDescent="0.2">
      <c r="A234" s="224"/>
      <c r="B234" s="224"/>
      <c r="C234" s="224"/>
      <c r="D234" s="400"/>
      <c r="E234" s="401"/>
      <c r="F234" s="402"/>
      <c r="G234" s="228"/>
      <c r="H234" s="228"/>
      <c r="I234" s="228"/>
      <c r="J234" s="228"/>
      <c r="K234" s="133"/>
    </row>
    <row r="235" spans="1:13" x14ac:dyDescent="0.2">
      <c r="A235" s="224"/>
      <c r="B235" s="224"/>
      <c r="C235" s="224"/>
      <c r="D235" s="403"/>
      <c r="E235" s="404"/>
      <c r="F235" s="405"/>
      <c r="G235" s="228"/>
      <c r="H235" s="228"/>
      <c r="I235" s="228"/>
      <c r="J235" s="228"/>
      <c r="K235" s="133"/>
    </row>
    <row r="236" spans="1:13" x14ac:dyDescent="0.2">
      <c r="A236" s="224"/>
      <c r="B236" s="224"/>
      <c r="C236" s="224"/>
      <c r="D236" s="132"/>
      <c r="E236" s="132"/>
      <c r="G236" s="228"/>
      <c r="H236" s="228"/>
      <c r="I236" s="228"/>
      <c r="J236" s="228"/>
      <c r="K236" s="133"/>
    </row>
    <row r="237" spans="1:13" ht="29.25" customHeight="1" x14ac:dyDescent="0.2">
      <c r="A237" s="349" t="s">
        <v>128</v>
      </c>
      <c r="B237" s="349"/>
      <c r="C237" s="350"/>
      <c r="D237" s="452"/>
      <c r="E237" s="440"/>
      <c r="F237" s="441"/>
      <c r="G237" s="434" t="s">
        <v>186</v>
      </c>
      <c r="H237" s="434"/>
      <c r="I237" s="434"/>
      <c r="J237" s="434"/>
      <c r="K237" s="397"/>
      <c r="L237" s="398"/>
      <c r="M237" s="399"/>
    </row>
    <row r="238" spans="1:13" x14ac:dyDescent="0.2">
      <c r="A238" s="226"/>
      <c r="B238" s="226"/>
      <c r="C238" s="226"/>
      <c r="D238" s="132"/>
      <c r="E238" s="132"/>
      <c r="G238" s="229"/>
      <c r="H238" s="229"/>
      <c r="I238" s="229"/>
      <c r="J238" s="229"/>
      <c r="K238" s="400"/>
      <c r="L238" s="401"/>
      <c r="M238" s="402"/>
    </row>
    <row r="239" spans="1:13" x14ac:dyDescent="0.2">
      <c r="A239" s="226"/>
      <c r="B239" s="226"/>
      <c r="C239" s="226"/>
      <c r="D239" s="132"/>
      <c r="E239" s="132"/>
      <c r="G239" s="229"/>
      <c r="H239" s="229"/>
      <c r="I239" s="229"/>
      <c r="J239" s="229"/>
      <c r="K239" s="400"/>
      <c r="L239" s="401"/>
      <c r="M239" s="402"/>
    </row>
    <row r="240" spans="1:13" x14ac:dyDescent="0.2">
      <c r="A240" s="226"/>
      <c r="B240" s="226"/>
      <c r="C240" s="226"/>
      <c r="D240" s="132"/>
      <c r="E240" s="132"/>
      <c r="G240" s="229"/>
      <c r="H240" s="229"/>
      <c r="I240" s="229"/>
      <c r="J240" s="229"/>
      <c r="K240" s="400"/>
      <c r="L240" s="401"/>
      <c r="M240" s="402"/>
    </row>
    <row r="241" spans="1:16" x14ac:dyDescent="0.2">
      <c r="A241" s="226"/>
      <c r="B241" s="226"/>
      <c r="C241" s="226"/>
      <c r="D241" s="132"/>
      <c r="E241" s="132"/>
      <c r="G241" s="229"/>
      <c r="H241" s="229"/>
      <c r="I241" s="229"/>
      <c r="J241" s="229"/>
      <c r="K241" s="403"/>
      <c r="L241" s="404"/>
      <c r="M241" s="405"/>
    </row>
    <row r="242" spans="1:16" x14ac:dyDescent="0.2">
      <c r="A242" s="226"/>
      <c r="B242" s="226"/>
      <c r="C242" s="226"/>
      <c r="D242" s="132"/>
      <c r="E242" s="132"/>
      <c r="G242" s="229"/>
      <c r="H242" s="229"/>
      <c r="I242" s="229"/>
      <c r="J242" s="229"/>
      <c r="K242" s="133"/>
    </row>
    <row r="243" spans="1:16" ht="12.75" customHeight="1" x14ac:dyDescent="0.2">
      <c r="A243" s="349" t="s">
        <v>187</v>
      </c>
      <c r="B243" s="349"/>
      <c r="C243" s="350"/>
      <c r="D243" s="397"/>
      <c r="E243" s="398"/>
      <c r="F243" s="399"/>
      <c r="G243" s="410" t="s">
        <v>185</v>
      </c>
      <c r="H243" s="349"/>
      <c r="I243" s="349"/>
      <c r="J243" s="350"/>
      <c r="K243" s="397"/>
      <c r="L243" s="398"/>
      <c r="M243" s="399"/>
    </row>
    <row r="244" spans="1:16" x14ac:dyDescent="0.2">
      <c r="A244" s="349"/>
      <c r="B244" s="349"/>
      <c r="C244" s="350"/>
      <c r="D244" s="400"/>
      <c r="E244" s="401"/>
      <c r="F244" s="402"/>
      <c r="G244" s="410"/>
      <c r="H244" s="349"/>
      <c r="I244" s="349"/>
      <c r="J244" s="350"/>
      <c r="K244" s="400"/>
      <c r="L244" s="401"/>
      <c r="M244" s="402"/>
    </row>
    <row r="245" spans="1:16" x14ac:dyDescent="0.2">
      <c r="A245" s="349"/>
      <c r="B245" s="349"/>
      <c r="C245" s="350"/>
      <c r="D245" s="400"/>
      <c r="E245" s="401"/>
      <c r="F245" s="402"/>
      <c r="G245" s="410"/>
      <c r="H245" s="349"/>
      <c r="I245" s="349"/>
      <c r="J245" s="350"/>
      <c r="K245" s="400"/>
      <c r="L245" s="401"/>
      <c r="M245" s="402"/>
    </row>
    <row r="246" spans="1:16" x14ac:dyDescent="0.2">
      <c r="A246" s="349"/>
      <c r="B246" s="349"/>
      <c r="C246" s="350"/>
      <c r="D246" s="400"/>
      <c r="E246" s="401"/>
      <c r="F246" s="402"/>
      <c r="G246" s="410"/>
      <c r="H246" s="349"/>
      <c r="I246" s="349"/>
      <c r="J246" s="350"/>
      <c r="K246" s="400"/>
      <c r="L246" s="401"/>
      <c r="M246" s="402"/>
    </row>
    <row r="247" spans="1:16" x14ac:dyDescent="0.2">
      <c r="A247" s="349"/>
      <c r="B247" s="349"/>
      <c r="C247" s="350"/>
      <c r="D247" s="403"/>
      <c r="E247" s="404"/>
      <c r="F247" s="405"/>
      <c r="G247" s="410"/>
      <c r="H247" s="349"/>
      <c r="I247" s="349"/>
      <c r="J247" s="350"/>
      <c r="K247" s="403"/>
      <c r="L247" s="404"/>
      <c r="M247" s="405"/>
    </row>
    <row r="248" spans="1:16" x14ac:dyDescent="0.2">
      <c r="A248" s="226"/>
      <c r="B248" s="226"/>
      <c r="C248" s="226"/>
      <c r="D248" s="132"/>
      <c r="E248" s="132"/>
      <c r="G248" s="229"/>
      <c r="H248" s="229"/>
      <c r="I248" s="229"/>
      <c r="J248" s="229"/>
      <c r="K248" s="133"/>
    </row>
    <row r="249" spans="1:16" ht="52.5" customHeight="1" x14ac:dyDescent="0.2">
      <c r="A249" s="349" t="s">
        <v>188</v>
      </c>
      <c r="B249" s="349"/>
      <c r="C249" s="349"/>
      <c r="D249" s="252"/>
      <c r="E249" s="132"/>
      <c r="G249" s="349" t="s">
        <v>189</v>
      </c>
      <c r="H249" s="349"/>
      <c r="I249" s="349"/>
      <c r="J249" s="350"/>
      <c r="K249" s="252"/>
    </row>
    <row r="250" spans="1:16" x14ac:dyDescent="0.2">
      <c r="A250" s="226"/>
      <c r="B250" s="226"/>
      <c r="C250" s="226"/>
      <c r="D250" s="132"/>
      <c r="E250" s="132"/>
      <c r="G250" s="229"/>
      <c r="H250" s="229"/>
      <c r="I250" s="229"/>
      <c r="J250" s="229"/>
      <c r="K250" s="133"/>
    </row>
    <row r="251" spans="1:16" ht="51.75" customHeight="1" x14ac:dyDescent="0.2">
      <c r="A251" s="349" t="s">
        <v>224</v>
      </c>
      <c r="B251" s="349"/>
      <c r="C251" s="349"/>
      <c r="D251" s="252"/>
      <c r="E251" s="132"/>
      <c r="G251" s="229"/>
      <c r="H251" s="229"/>
      <c r="I251" s="229"/>
      <c r="J251" s="229"/>
      <c r="K251" s="133"/>
    </row>
    <row r="252" spans="1:16" x14ac:dyDescent="0.2">
      <c r="A252" s="226"/>
      <c r="B252" s="226"/>
      <c r="C252" s="226"/>
      <c r="D252" s="132"/>
      <c r="E252" s="132"/>
      <c r="G252" s="229"/>
      <c r="H252" s="229"/>
      <c r="I252" s="229"/>
      <c r="J252" s="229"/>
      <c r="K252" s="133"/>
    </row>
    <row r="253" spans="1:16" x14ac:dyDescent="0.2">
      <c r="A253" s="226"/>
      <c r="B253" s="226"/>
      <c r="C253" s="226"/>
      <c r="D253" s="132"/>
      <c r="E253" s="132"/>
      <c r="G253" s="229"/>
      <c r="H253" s="229"/>
      <c r="I253" s="229"/>
      <c r="J253" s="229"/>
      <c r="K253" s="133"/>
    </row>
    <row r="254" spans="1:16" ht="18" x14ac:dyDescent="0.25">
      <c r="A254" s="321" t="s">
        <v>59</v>
      </c>
      <c r="B254" s="321"/>
      <c r="C254" s="321"/>
      <c r="D254" s="321"/>
      <c r="E254" s="321"/>
      <c r="F254" s="321"/>
      <c r="G254" s="321"/>
      <c r="H254" s="321"/>
      <c r="I254" s="321"/>
      <c r="J254" s="321"/>
      <c r="K254" s="321"/>
      <c r="L254" s="321"/>
      <c r="M254" s="321"/>
      <c r="N254" s="321"/>
      <c r="O254" s="104"/>
      <c r="P254" s="104"/>
    </row>
    <row r="255" spans="1:16" x14ac:dyDescent="0.2">
      <c r="A255" s="5"/>
    </row>
    <row r="256" spans="1:16" x14ac:dyDescent="0.2">
      <c r="B256" s="322" t="s">
        <v>60</v>
      </c>
      <c r="C256" s="322"/>
      <c r="D256" s="162"/>
      <c r="E256" s="162"/>
      <c r="F256" s="162"/>
      <c r="G256" s="162"/>
      <c r="H256" s="63" t="s">
        <v>61</v>
      </c>
      <c r="I256" s="36"/>
      <c r="J256" s="36"/>
      <c r="K256"/>
    </row>
    <row r="257" spans="1:16" x14ac:dyDescent="0.2">
      <c r="B257" s="323"/>
      <c r="C257" s="324"/>
      <c r="D257" s="324"/>
      <c r="E257" s="324"/>
      <c r="F257" s="325"/>
      <c r="G257" s="4"/>
      <c r="H257" s="323"/>
      <c r="I257" s="324"/>
      <c r="J257" s="324"/>
      <c r="K257" s="324"/>
      <c r="L257" s="324"/>
      <c r="M257" s="325"/>
    </row>
    <row r="258" spans="1:16" x14ac:dyDescent="0.2">
      <c r="B258" s="326"/>
      <c r="C258" s="327"/>
      <c r="D258" s="327"/>
      <c r="E258" s="327"/>
      <c r="F258" s="328"/>
      <c r="G258" s="4"/>
      <c r="H258" s="326"/>
      <c r="I258" s="327"/>
      <c r="J258" s="327"/>
      <c r="K258" s="327"/>
      <c r="L258" s="327"/>
      <c r="M258" s="328"/>
    </row>
    <row r="259" spans="1:16" x14ac:dyDescent="0.2">
      <c r="B259" s="326"/>
      <c r="C259" s="327"/>
      <c r="D259" s="327"/>
      <c r="E259" s="327"/>
      <c r="F259" s="328"/>
      <c r="G259" s="4"/>
      <c r="H259" s="326"/>
      <c r="I259" s="327"/>
      <c r="J259" s="327"/>
      <c r="K259" s="327"/>
      <c r="L259" s="327"/>
      <c r="M259" s="328"/>
    </row>
    <row r="260" spans="1:16" x14ac:dyDescent="0.2">
      <c r="B260" s="326"/>
      <c r="C260" s="327"/>
      <c r="D260" s="327"/>
      <c r="E260" s="327"/>
      <c r="F260" s="328"/>
      <c r="G260" s="4"/>
      <c r="H260" s="326"/>
      <c r="I260" s="327"/>
      <c r="J260" s="327"/>
      <c r="K260" s="327"/>
      <c r="L260" s="327"/>
      <c r="M260" s="328"/>
    </row>
    <row r="261" spans="1:16" x14ac:dyDescent="0.2">
      <c r="B261" s="326"/>
      <c r="C261" s="327"/>
      <c r="D261" s="327"/>
      <c r="E261" s="327"/>
      <c r="F261" s="328"/>
      <c r="G261" s="4"/>
      <c r="H261" s="326"/>
      <c r="I261" s="327"/>
      <c r="J261" s="327"/>
      <c r="K261" s="327"/>
      <c r="L261" s="327"/>
      <c r="M261" s="328"/>
    </row>
    <row r="262" spans="1:16" x14ac:dyDescent="0.2">
      <c r="B262" s="326"/>
      <c r="C262" s="327"/>
      <c r="D262" s="327"/>
      <c r="E262" s="327"/>
      <c r="F262" s="328"/>
      <c r="G262" s="4"/>
      <c r="H262" s="326"/>
      <c r="I262" s="327"/>
      <c r="J262" s="327"/>
      <c r="K262" s="327"/>
      <c r="L262" s="327"/>
      <c r="M262" s="328"/>
    </row>
    <row r="263" spans="1:16" x14ac:dyDescent="0.2">
      <c r="B263" s="329"/>
      <c r="C263" s="330"/>
      <c r="D263" s="330"/>
      <c r="E263" s="330"/>
      <c r="F263" s="331"/>
      <c r="G263" s="4"/>
      <c r="H263" s="329"/>
      <c r="I263" s="330"/>
      <c r="J263" s="330"/>
      <c r="K263" s="330"/>
      <c r="L263" s="330"/>
      <c r="M263" s="331"/>
    </row>
    <row r="264" spans="1:16" x14ac:dyDescent="0.2">
      <c r="B264" s="163"/>
      <c r="C264" s="163"/>
      <c r="D264" s="163"/>
      <c r="E264" s="163"/>
      <c r="F264" s="163"/>
      <c r="G264" s="4"/>
      <c r="H264" s="163"/>
      <c r="I264" s="163"/>
      <c r="J264" s="163"/>
      <c r="K264" s="163"/>
      <c r="L264" s="163"/>
    </row>
    <row r="265" spans="1:16" x14ac:dyDescent="0.2">
      <c r="B265" s="163"/>
      <c r="C265" s="163"/>
      <c r="D265" s="4"/>
      <c r="E265" s="163"/>
      <c r="F265" s="163"/>
      <c r="G265" s="163"/>
      <c r="H265" s="163"/>
      <c r="I265" s="163"/>
      <c r="J265" s="5"/>
    </row>
    <row r="266" spans="1:16" x14ac:dyDescent="0.2">
      <c r="C266" s="5"/>
      <c r="D266" s="5"/>
      <c r="F266"/>
      <c r="G266"/>
      <c r="H266" s="5"/>
      <c r="I266" s="5"/>
      <c r="J266" s="5"/>
    </row>
    <row r="267" spans="1:16" ht="18" x14ac:dyDescent="0.25">
      <c r="A267" s="321" t="s">
        <v>65</v>
      </c>
      <c r="B267" s="321"/>
      <c r="C267" s="321"/>
      <c r="D267" s="321"/>
      <c r="E267" s="321"/>
      <c r="F267" s="321"/>
      <c r="G267" s="321"/>
      <c r="H267" s="321"/>
      <c r="I267" s="321"/>
      <c r="J267" s="321"/>
      <c r="K267" s="321"/>
      <c r="L267" s="321"/>
      <c r="M267" s="321"/>
      <c r="N267" s="321"/>
      <c r="O267" s="104"/>
      <c r="P267" s="104"/>
    </row>
    <row r="269" spans="1:16" x14ac:dyDescent="0.2">
      <c r="F269"/>
      <c r="H269" s="5"/>
      <c r="K269"/>
    </row>
    <row r="270" spans="1:16" ht="15" x14ac:dyDescent="0.2">
      <c r="B270" s="358" t="s">
        <v>172</v>
      </c>
      <c r="C270" s="359"/>
      <c r="E270" s="360" t="s">
        <v>190</v>
      </c>
      <c r="F270" s="360"/>
      <c r="H270" s="233" t="s">
        <v>191</v>
      </c>
      <c r="K270"/>
    </row>
    <row r="271" spans="1:16" x14ac:dyDescent="0.2">
      <c r="B271" s="449"/>
      <c r="C271" s="362"/>
      <c r="E271" s="367"/>
      <c r="F271" s="367"/>
      <c r="H271" s="253"/>
      <c r="K271"/>
    </row>
    <row r="272" spans="1:16" x14ac:dyDescent="0.2">
      <c r="B272" s="363"/>
      <c r="C272" s="364"/>
      <c r="F272"/>
      <c r="H272" s="5"/>
      <c r="K272"/>
    </row>
    <row r="273" spans="2:11" x14ac:dyDescent="0.2">
      <c r="B273" s="363"/>
      <c r="C273" s="364"/>
      <c r="F273"/>
      <c r="H273" s="5"/>
      <c r="K273"/>
    </row>
    <row r="274" spans="2:11" x14ac:dyDescent="0.2">
      <c r="B274" s="365"/>
      <c r="C274" s="366"/>
      <c r="F274"/>
      <c r="H274" s="5"/>
      <c r="K274"/>
    </row>
    <row r="275" spans="2:11" x14ac:dyDescent="0.2">
      <c r="F275"/>
      <c r="H275" s="5"/>
      <c r="K275"/>
    </row>
    <row r="276" spans="2:11" x14ac:dyDescent="0.2">
      <c r="F276"/>
      <c r="H276" s="5"/>
      <c r="K276"/>
    </row>
    <row r="277" spans="2:11" ht="30" x14ac:dyDescent="0.2">
      <c r="B277" s="233" t="s">
        <v>192</v>
      </c>
      <c r="C277" s="233" t="s">
        <v>193</v>
      </c>
      <c r="D277" s="233" t="s">
        <v>194</v>
      </c>
      <c r="E277" s="358" t="s">
        <v>195</v>
      </c>
      <c r="F277" s="359"/>
      <c r="G277" s="233" t="s">
        <v>196</v>
      </c>
      <c r="H277" s="233" t="s">
        <v>197</v>
      </c>
      <c r="K277"/>
    </row>
    <row r="278" spans="2:11" x14ac:dyDescent="0.2">
      <c r="B278" s="234">
        <v>1</v>
      </c>
      <c r="C278" s="254"/>
      <c r="D278" s="254"/>
      <c r="E278" s="344"/>
      <c r="F278" s="345"/>
      <c r="G278" s="255"/>
      <c r="H278" s="235" t="str">
        <f t="shared" ref="H278" si="10">IF(OR(ISNUMBER(G277),G278=""),IF(G278="","",1-(G278/G277)),"N/A")</f>
        <v/>
      </c>
      <c r="K278"/>
    </row>
    <row r="279" spans="2:11" x14ac:dyDescent="0.2">
      <c r="B279" s="234">
        <v>2</v>
      </c>
      <c r="C279" s="254"/>
      <c r="D279" s="254"/>
      <c r="E279" s="344"/>
      <c r="F279" s="345"/>
      <c r="G279" s="255"/>
      <c r="H279" s="235" t="str">
        <f>IF(OR(ISNUMBER(G278),G279=""),IF(G279="","",1-(G279/G278)),"N/A")</f>
        <v/>
      </c>
      <c r="K279"/>
    </row>
    <row r="280" spans="2:11" x14ac:dyDescent="0.2">
      <c r="B280" s="234">
        <v>3</v>
      </c>
      <c r="C280" s="254"/>
      <c r="D280" s="254"/>
      <c r="E280" s="344"/>
      <c r="F280" s="345"/>
      <c r="G280" s="255"/>
      <c r="H280" s="235" t="str">
        <f t="shared" ref="H280:H282" si="11">IF(OR(ISNUMBER(G279),G280=""),IF(G280="","",1-(G280/G279)),"N/A")</f>
        <v/>
      </c>
      <c r="K280"/>
    </row>
    <row r="281" spans="2:11" x14ac:dyDescent="0.2">
      <c r="B281" s="234">
        <v>4</v>
      </c>
      <c r="C281" s="254"/>
      <c r="D281" s="254"/>
      <c r="E281" s="344"/>
      <c r="F281" s="345"/>
      <c r="G281" s="255"/>
      <c r="H281" s="235" t="str">
        <f t="shared" si="11"/>
        <v/>
      </c>
      <c r="K281"/>
    </row>
    <row r="282" spans="2:11" x14ac:dyDescent="0.2">
      <c r="B282" s="234">
        <v>5</v>
      </c>
      <c r="C282" s="254"/>
      <c r="D282" s="254"/>
      <c r="E282" s="344"/>
      <c r="F282" s="345"/>
      <c r="G282" s="255"/>
      <c r="H282" s="235" t="str">
        <f t="shared" si="11"/>
        <v/>
      </c>
      <c r="K282"/>
    </row>
    <row r="283" spans="2:11" ht="12" customHeight="1" x14ac:dyDescent="0.2">
      <c r="F283"/>
      <c r="H283" s="5"/>
      <c r="K283"/>
    </row>
    <row r="284" spans="2:11" x14ac:dyDescent="0.2">
      <c r="B284" s="236" t="s">
        <v>198</v>
      </c>
      <c r="C284" s="236"/>
      <c r="D284" s="232"/>
      <c r="E284" s="232"/>
      <c r="F284" s="232"/>
      <c r="H284" s="5"/>
      <c r="K284"/>
    </row>
  </sheetData>
  <mergeCells count="150">
    <mergeCell ref="A184:C184"/>
    <mergeCell ref="B109:C109"/>
    <mergeCell ref="K184:M188"/>
    <mergeCell ref="G184:J184"/>
    <mergeCell ref="B163:E163"/>
    <mergeCell ref="B111:C111"/>
    <mergeCell ref="B164:E164"/>
    <mergeCell ref="B136:C136"/>
    <mergeCell ref="K136:M136"/>
    <mergeCell ref="B130:E130"/>
    <mergeCell ref="A132:C132"/>
    <mergeCell ref="A134:C134"/>
    <mergeCell ref="A155:C155"/>
    <mergeCell ref="K134:M134"/>
    <mergeCell ref="B112:C112"/>
    <mergeCell ref="B113:C113"/>
    <mergeCell ref="B119:E119"/>
    <mergeCell ref="B120:E120"/>
    <mergeCell ref="A124:E124"/>
    <mergeCell ref="F124:J126"/>
    <mergeCell ref="B129:E129"/>
    <mergeCell ref="B106:C106"/>
    <mergeCell ref="B165:E165"/>
    <mergeCell ref="A167:N167"/>
    <mergeCell ref="A182:N182"/>
    <mergeCell ref="B110:C110"/>
    <mergeCell ref="B138:C138"/>
    <mergeCell ref="D138:E142"/>
    <mergeCell ref="D144:F151"/>
    <mergeCell ref="K144:M151"/>
    <mergeCell ref="A153:C153"/>
    <mergeCell ref="B107:C107"/>
    <mergeCell ref="B108:C108"/>
    <mergeCell ref="B122:E122"/>
    <mergeCell ref="B116:C116"/>
    <mergeCell ref="B114:C114"/>
    <mergeCell ref="B115:C115"/>
    <mergeCell ref="D157:F160"/>
    <mergeCell ref="G76:J76"/>
    <mergeCell ref="B78:E78"/>
    <mergeCell ref="B86:C86"/>
    <mergeCell ref="B87:C87"/>
    <mergeCell ref="A81:D81"/>
    <mergeCell ref="B91:C91"/>
    <mergeCell ref="B92:C92"/>
    <mergeCell ref="B93:C93"/>
    <mergeCell ref="B89:C89"/>
    <mergeCell ref="B90:C90"/>
    <mergeCell ref="G81:J81"/>
    <mergeCell ref="B105:C105"/>
    <mergeCell ref="B76:D76"/>
    <mergeCell ref="B79:E79"/>
    <mergeCell ref="B88:C88"/>
    <mergeCell ref="A100:D100"/>
    <mergeCell ref="B94:C94"/>
    <mergeCell ref="B95:C95"/>
    <mergeCell ref="B96:C96"/>
    <mergeCell ref="B97:C97"/>
    <mergeCell ref="K70:M72"/>
    <mergeCell ref="B74:D74"/>
    <mergeCell ref="G74:J74"/>
    <mergeCell ref="B32:E32"/>
    <mergeCell ref="B60:D60"/>
    <mergeCell ref="G60:J60"/>
    <mergeCell ref="B62:D62"/>
    <mergeCell ref="E62:J63"/>
    <mergeCell ref="B65:E65"/>
    <mergeCell ref="B66:E66"/>
    <mergeCell ref="A68:D68"/>
    <mergeCell ref="B58:E58"/>
    <mergeCell ref="B46:E46"/>
    <mergeCell ref="B42:E42"/>
    <mergeCell ref="B44:E44"/>
    <mergeCell ref="B52:E52"/>
    <mergeCell ref="A55:N55"/>
    <mergeCell ref="B57:E57"/>
    <mergeCell ref="B70:D70"/>
    <mergeCell ref="I70:J70"/>
    <mergeCell ref="B47:E47"/>
    <mergeCell ref="B48:E48"/>
    <mergeCell ref="B49:E49"/>
    <mergeCell ref="B50:E50"/>
    <mergeCell ref="A2:N5"/>
    <mergeCell ref="E8:I8"/>
    <mergeCell ref="A10:N10"/>
    <mergeCell ref="B12:E12"/>
    <mergeCell ref="B14:E14"/>
    <mergeCell ref="B23:E23"/>
    <mergeCell ref="B25:E25"/>
    <mergeCell ref="B26:E26"/>
    <mergeCell ref="B27:E27"/>
    <mergeCell ref="B28:E28"/>
    <mergeCell ref="B15:E15"/>
    <mergeCell ref="B16:E16"/>
    <mergeCell ref="B17:E17"/>
    <mergeCell ref="B18:E18"/>
    <mergeCell ref="A21:M21"/>
    <mergeCell ref="B36:E36"/>
    <mergeCell ref="B38:E38"/>
    <mergeCell ref="B40:E40"/>
    <mergeCell ref="B29:E29"/>
    <mergeCell ref="B34:E34"/>
    <mergeCell ref="A204:C206"/>
    <mergeCell ref="D204:F208"/>
    <mergeCell ref="G204:J206"/>
    <mergeCell ref="K204:M208"/>
    <mergeCell ref="D210:F214"/>
    <mergeCell ref="K210:M214"/>
    <mergeCell ref="A219:C219"/>
    <mergeCell ref="G219:J219"/>
    <mergeCell ref="A217:N217"/>
    <mergeCell ref="A210:C211"/>
    <mergeCell ref="G243:J247"/>
    <mergeCell ref="K243:M247"/>
    <mergeCell ref="A249:C249"/>
    <mergeCell ref="G249:J249"/>
    <mergeCell ref="A221:C221"/>
    <mergeCell ref="D221:F225"/>
    <mergeCell ref="H221:J221"/>
    <mergeCell ref="K221:M225"/>
    <mergeCell ref="A227:C227"/>
    <mergeCell ref="G227:J227"/>
    <mergeCell ref="A229:C229"/>
    <mergeCell ref="G229:J229"/>
    <mergeCell ref="A231:C231"/>
    <mergeCell ref="D231:F235"/>
    <mergeCell ref="G231:J231"/>
    <mergeCell ref="K231:M231"/>
    <mergeCell ref="A237:C237"/>
    <mergeCell ref="D237:F237"/>
    <mergeCell ref="G237:J237"/>
    <mergeCell ref="K237:M241"/>
    <mergeCell ref="A243:C247"/>
    <mergeCell ref="D243:F247"/>
    <mergeCell ref="E281:F281"/>
    <mergeCell ref="E282:F282"/>
    <mergeCell ref="A251:C251"/>
    <mergeCell ref="B270:C270"/>
    <mergeCell ref="E270:F270"/>
    <mergeCell ref="B271:C274"/>
    <mergeCell ref="E271:F271"/>
    <mergeCell ref="E277:F277"/>
    <mergeCell ref="E278:F278"/>
    <mergeCell ref="E279:F279"/>
    <mergeCell ref="E280:F280"/>
    <mergeCell ref="A267:N267"/>
    <mergeCell ref="A254:N254"/>
    <mergeCell ref="B256:C256"/>
    <mergeCell ref="B257:F263"/>
    <mergeCell ref="H257:M263"/>
  </mergeCells>
  <conditionalFormatting sqref="K13">
    <cfRule type="cellIs" dxfId="63" priority="1" stopIfTrue="1" operator="equal">
      <formula>"Não Atende"</formula>
    </cfRule>
    <cfRule type="cellIs" dxfId="62" priority="2" stopIfTrue="1" operator="equal">
      <formula>"Atende"</formula>
    </cfRule>
  </conditionalFormatting>
  <dataValidations count="8">
    <dataValidation type="list" allowBlank="1" showInputMessage="1" showErrorMessage="1" sqref="E60 E68 E81 F122 E100 E76 D132 D155 K153 K155 D184:D189 K138 K140 K229 K219 D227 K227 D229 D219 D249 D251">
      <formula1>"Sim,Não"</formula1>
    </dataValidation>
    <dataValidation type="list" allowBlank="1" showInputMessage="1" showErrorMessage="1" sqref="I130 I58 I66 I79 I120 I52 I46:I50 I25:I29 I32 I34:I44">
      <formula1>requerimentos</formula1>
    </dataValidation>
    <dataValidation type="list" allowBlank="1" showInputMessage="1" showErrorMessage="1" sqref="F19:F20 F22 I14:I18">
      <formula1>Req_exclusão</formula1>
    </dataValidation>
    <dataValidation type="list" allowBlank="1" showInputMessage="1" showErrorMessage="1" sqref="WVI163:WVI173 IW163:IW173 SS163:SS173 ACO163:ACO173 AMK163:AMK173 AWG163:AWG173 BGC163:BGC173 BPY163:BPY173 BZU163:BZU173 CJQ163:CJQ173 CTM163:CTM173 DDI163:DDI173 DNE163:DNE173 DXA163:DXA173 EGW163:EGW173 EQS163:EQS173 FAO163:FAO173 FKK163:FKK173 FUG163:FUG173 GEC163:GEC173 GNY163:GNY173 GXU163:GXU173 HHQ163:HHQ173 HRM163:HRM173 IBI163:IBI173 ILE163:ILE173 IVA163:IVA173 JEW163:JEW173 JOS163:JOS173 JYO163:JYO173 KIK163:KIK173 KSG163:KSG173 LCC163:LCC173 LLY163:LLY173 LVU163:LVU173 MFQ163:MFQ173 MPM163:MPM173 MZI163:MZI173 NJE163:NJE173 NTA163:NTA173 OCW163:OCW173 OMS163:OMS173 OWO163:OWO173 PGK163:PGK173 PQG163:PQG173 QAC163:QAC173 QJY163:QJY173 QTU163:QTU173 RDQ163:RDQ173 RNM163:RNM173 RXI163:RXI173 SHE163:SHE173 SRA163:SRA173 TAW163:TAW173 TKS163:TKS173 TUO163:TUO173 UEK163:UEK173 UOG163:UOG173 UYC163:UYC173 VHY163:VHY173 VRU163:VRU173 WBQ163:WBQ173 WLM163:WLM173 E170:E180">
      <formula1>"RISC, x86"</formula1>
    </dataValidation>
    <dataValidation type="list" allowBlank="1" showInputMessage="1" showErrorMessage="1" sqref="WVG163:WVG173 IU163:IU173 SQ163:SQ173 ACM163:ACM173 AMI163:AMI173 AWE163:AWE173 BGA163:BGA173 BPW163:BPW173 BZS163:BZS173 CJO163:CJO173 CTK163:CTK173 DDG163:DDG173 DNC163:DNC173 DWY163:DWY173 EGU163:EGU173 EQQ163:EQQ173 FAM163:FAM173 FKI163:FKI173 FUE163:FUE173 GEA163:GEA173 GNW163:GNW173 GXS163:GXS173 HHO163:HHO173 HRK163:HRK173 IBG163:IBG173 ILC163:ILC173 IUY163:IUY173 JEU163:JEU173 JOQ163:JOQ173 JYM163:JYM173 KII163:KII173 KSE163:KSE173 LCA163:LCA173 LLW163:LLW173 LVS163:LVS173 MFO163:MFO173 MPK163:MPK173 MZG163:MZG173 NJC163:NJC173 NSY163:NSY173 OCU163:OCU173 OMQ163:OMQ173 OWM163:OWM173 PGI163:PGI173 PQE163:PQE173 QAA163:QAA173 QJW163:QJW173 QTS163:QTS173 RDO163:RDO173 RNK163:RNK173 RXG163:RXG173 SHC163:SHC173 SQY163:SQY173 TAU163:TAU173 TKQ163:TKQ173 TUM163:TUM173 UEI163:UEI173 UOE163:UOE173 UYA163:UYA173 VHW163:VHW173 VRS163:VRS173 WBO163:WBO173 WLK163:WLK173 C170:C180">
      <formula1>"Aplicação, Apresentação, Banco de Dados"</formula1>
    </dataValidation>
    <dataValidation type="list" allowBlank="1" showInputMessage="1" showErrorMessage="1" sqref="WVH163:WVH173 IV163:IV173 SR163:SR173 ACN163:ACN173 AMJ163:AMJ173 AWF163:AWF173 BGB163:BGB173 BPX163:BPX173 BZT163:BZT173 CJP163:CJP173 CTL163:CTL173 DDH163:DDH173 DND163:DND173 DWZ163:DWZ173 EGV163:EGV173 EQR163:EQR173 FAN163:FAN173 FKJ163:FKJ173 FUF163:FUF173 GEB163:GEB173 GNX163:GNX173 GXT163:GXT173 HHP163:HHP173 HRL163:HRL173 IBH163:IBH173 ILD163:ILD173 IUZ163:IUZ173 JEV163:JEV173 JOR163:JOR173 JYN163:JYN173 KIJ163:KIJ173 KSF163:KSF173 LCB163:LCB173 LLX163:LLX173 LVT163:LVT173 MFP163:MFP173 MPL163:MPL173 MZH163:MZH173 NJD163:NJD173 NSZ163:NSZ173 OCV163:OCV173 OMR163:OMR173 OWN163:OWN173 PGJ163:PGJ173 PQF163:PQF173 QAB163:QAB173 QJX163:QJX173 QTT163:QTT173 RDP163:RDP173 RNL163:RNL173 RXH163:RXH173 SHD163:SHD173 SQZ163:SQZ173 TAV163:TAV173 TKR163:TKR173 TUN163:TUN173 UEJ163:UEJ173 UOF163:UOF173 UYB163:UYB173 VHX163:VHX173 VRT163:VRT173 WBP163:WBP173 WLL163:WLL173 D170:D180">
      <formula1>"On Line, Batch, Misto"</formula1>
    </dataValidation>
    <dataValidation type="list" allowBlank="1" showInputMessage="1" showErrorMessage="1" sqref="WVF163:WVF173 IT163:IT173 SP163:SP173 ACL163:ACL173 AMH163:AMH173 AWD163:AWD173 BFZ163:BFZ173 BPV163:BPV173 BZR163:BZR173 CJN163:CJN173 CTJ163:CTJ173 DDF163:DDF173 DNB163:DNB173 DWX163:DWX173 EGT163:EGT173 EQP163:EQP173 FAL163:FAL173 FKH163:FKH173 FUD163:FUD173 GDZ163:GDZ173 GNV163:GNV173 GXR163:GXR173 HHN163:HHN173 HRJ163:HRJ173 IBF163:IBF173 ILB163:ILB173 IUX163:IUX173 JET163:JET173 JOP163:JOP173 JYL163:JYL173 KIH163:KIH173 KSD163:KSD173 LBZ163:LBZ173 LLV163:LLV173 LVR163:LVR173 MFN163:MFN173 MPJ163:MPJ173 MZF163:MZF173 NJB163:NJB173 NSX163:NSX173 OCT163:OCT173 OMP163:OMP173 OWL163:OWL173 PGH163:PGH173 PQD163:PQD173 PZZ163:PZZ173 QJV163:QJV173 QTR163:QTR173 RDN163:RDN173 RNJ163:RNJ173 RXF163:RXF173 SHB163:SHB173 SQX163:SQX173 TAT163:TAT173 TKP163:TKP173 TUL163:TUL173 UEH163:UEH173 UOD163:UOD173 UXZ163:UXZ173 VHV163:VHV173 VRR163:VRR173 WBN163:WBN173 WLJ163:WLJ173 B170:B180">
      <formula1>"Produção, Disaster Recovery, Desenvolvimento, Homologação, Testes"</formula1>
    </dataValidation>
    <dataValidation type="list" allowBlank="1" showInputMessage="1" showErrorMessage="1" sqref="K249">
      <formula1>"Sim,Não,N/A"</formula1>
    </dataValidation>
  </dataValidations>
  <pageMargins left="0.78740157499999996" right="0.78740157499999996" top="0.984251969" bottom="0.984251969" header="0.49212598499999999" footer="0.49212598499999999"/>
  <pageSetup scale="47" fitToHeight="0" orientation="landscape"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Parâmetros!$E$3:$E$5</xm:f>
          </x14:formula1>
          <xm:sqref>E167 E126 F168 H25:H29 H46:H50 H52 H32 H34:H44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R24"/>
  <sheetViews>
    <sheetView showGridLines="0" showRowColHeaders="0" workbookViewId="0">
      <selection activeCell="B25" sqref="B25:E25"/>
    </sheetView>
  </sheetViews>
  <sheetFormatPr defaultRowHeight="12.75" x14ac:dyDescent="0.2"/>
  <cols>
    <col min="1" max="1" width="12.28515625" customWidth="1"/>
    <col min="2" max="2" width="71.140625" customWidth="1"/>
    <col min="3" max="3" width="1.42578125" customWidth="1"/>
    <col min="4" max="4" width="1.85546875" customWidth="1"/>
    <col min="5" max="5" width="1.5703125" customWidth="1"/>
    <col min="6" max="6" width="18.5703125" customWidth="1"/>
    <col min="7" max="7" width="16.140625" hidden="1" customWidth="1"/>
    <col min="8" max="8" width="19.5703125" customWidth="1"/>
    <col min="9" max="9" width="21.5703125" customWidth="1"/>
    <col min="10" max="10" width="36.85546875" customWidth="1"/>
    <col min="11" max="11" width="17" hidden="1" customWidth="1"/>
    <col min="12" max="12" width="20.28515625" bestFit="1" customWidth="1"/>
    <col min="13" max="13" width="17.7109375" customWidth="1"/>
    <col min="16" max="16" width="23.7109375" hidden="1" customWidth="1"/>
    <col min="17" max="17" width="0" hidden="1" customWidth="1"/>
    <col min="18" max="18" width="18.5703125" hidden="1" customWidth="1"/>
  </cols>
  <sheetData>
    <row r="1" spans="1:18" ht="13.5" thickBot="1" x14ac:dyDescent="0.25">
      <c r="A1" s="203"/>
      <c r="B1" s="17"/>
      <c r="C1" s="17"/>
      <c r="D1" s="17"/>
      <c r="E1" s="17"/>
      <c r="F1" s="17"/>
      <c r="G1" s="17"/>
      <c r="H1" s="17"/>
      <c r="I1" s="17"/>
      <c r="J1" s="17"/>
      <c r="P1" s="15" t="s">
        <v>15</v>
      </c>
      <c r="R1" s="10" t="s">
        <v>29</v>
      </c>
    </row>
    <row r="2" spans="1:18" ht="15.75" thickBot="1" x14ac:dyDescent="0.25">
      <c r="A2" s="203"/>
      <c r="B2" s="204" t="s">
        <v>31</v>
      </c>
      <c r="C2" s="213"/>
      <c r="D2" s="213"/>
      <c r="E2" s="213"/>
      <c r="F2" s="315" t="s">
        <v>32</v>
      </c>
      <c r="G2" s="442"/>
      <c r="H2" s="316"/>
      <c r="I2" s="14" t="str">
        <f>IF(ISERR(SUM(G8:G9,G12:G13,G16:G17,G20:G21,G24:G25)/(SUM(K8:K9,K12:K13,K16:K17,K20:K21,K24:K25))),"N/A",SUM(G8:G9,G12:G13,G16:G17,G20:G21,G24:G25)/(SUM(K8:K9,K12:K13,K16:K17,K20:K21,K24:K25)))</f>
        <v>N/A</v>
      </c>
      <c r="J2" s="17"/>
      <c r="P2" s="8" t="s">
        <v>19</v>
      </c>
      <c r="R2" s="9" t="s">
        <v>4</v>
      </c>
    </row>
    <row r="3" spans="1:18" ht="15" x14ac:dyDescent="0.25">
      <c r="A3" s="203"/>
      <c r="B3" s="205" t="s">
        <v>217</v>
      </c>
      <c r="C3" s="214"/>
      <c r="D3" s="214"/>
      <c r="E3" s="214"/>
      <c r="F3" s="206"/>
      <c r="G3" s="206"/>
      <c r="H3" s="17"/>
      <c r="I3" s="17"/>
      <c r="J3" s="17"/>
      <c r="P3" s="8" t="s">
        <v>20</v>
      </c>
      <c r="R3" s="9" t="s">
        <v>11</v>
      </c>
    </row>
    <row r="4" spans="1:18" ht="15" x14ac:dyDescent="0.25">
      <c r="A4" s="203"/>
      <c r="B4" s="207" t="e">
        <f>'Prop J'!$E$8</f>
        <v>#REF!</v>
      </c>
      <c r="C4" s="215"/>
      <c r="D4" s="215"/>
      <c r="E4" s="215"/>
      <c r="F4" s="18"/>
      <c r="G4" s="18"/>
      <c r="H4" s="18"/>
      <c r="I4" s="18"/>
      <c r="J4" s="18"/>
      <c r="P4" s="8" t="s">
        <v>21</v>
      </c>
      <c r="R4" s="8" t="s">
        <v>5</v>
      </c>
    </row>
    <row r="5" spans="1:18" ht="15" x14ac:dyDescent="0.2">
      <c r="A5" s="203"/>
      <c r="B5" s="17"/>
      <c r="C5" s="17"/>
      <c r="D5" s="17"/>
      <c r="E5" s="17"/>
      <c r="F5" s="18"/>
      <c r="G5" s="18"/>
      <c r="H5" s="18"/>
      <c r="I5" s="18"/>
      <c r="J5" s="18"/>
      <c r="P5" s="8" t="s">
        <v>22</v>
      </c>
    </row>
    <row r="6" spans="1:18" ht="13.5" thickBot="1" x14ac:dyDescent="0.25">
      <c r="A6" s="203"/>
      <c r="B6" s="19" t="s">
        <v>33</v>
      </c>
      <c r="C6" s="19"/>
      <c r="D6" s="19"/>
      <c r="E6" s="19"/>
      <c r="F6" s="19" t="s">
        <v>34</v>
      </c>
      <c r="G6" s="19"/>
      <c r="H6" s="17"/>
      <c r="I6" s="17"/>
      <c r="J6" s="17"/>
      <c r="P6" s="8" t="s">
        <v>23</v>
      </c>
    </row>
    <row r="7" spans="1:18" ht="26.25" thickBot="1" x14ac:dyDescent="0.25">
      <c r="A7" s="20" t="s">
        <v>35</v>
      </c>
      <c r="B7" s="22" t="s">
        <v>130</v>
      </c>
      <c r="C7" s="216"/>
      <c r="D7" s="216"/>
      <c r="E7" s="217"/>
      <c r="F7" s="21" t="s">
        <v>4</v>
      </c>
      <c r="G7" s="21" t="s">
        <v>38</v>
      </c>
      <c r="H7" s="21" t="s">
        <v>15</v>
      </c>
      <c r="I7" s="22" t="s">
        <v>36</v>
      </c>
      <c r="J7" s="21" t="s">
        <v>37</v>
      </c>
      <c r="K7" s="24" t="s">
        <v>39</v>
      </c>
      <c r="L7" s="274" t="s">
        <v>215</v>
      </c>
      <c r="M7" s="23" t="s">
        <v>216</v>
      </c>
      <c r="P7" s="8" t="s">
        <v>24</v>
      </c>
    </row>
    <row r="8" spans="1:18" x14ac:dyDescent="0.2">
      <c r="A8" s="223" t="str">
        <f>IF(LEFT(A7,2)="ID",CONCATENATE(MID($A$7,SEARCH(" ",$A$7)+1,10),"001"),CONCATENATE(MID($A$7,SEARCH(" ",$A$7)+1,10),TEXT(RIGHT(A7,3)+1,"000")))</f>
        <v>RQF001</v>
      </c>
      <c r="B8" s="443" t="s">
        <v>162</v>
      </c>
      <c r="C8" s="444"/>
      <c r="D8" s="444"/>
      <c r="E8" s="445"/>
      <c r="F8" s="220"/>
      <c r="G8" s="220">
        <f>IF(H8="",0,VLOOKUP(H8,Parâmetros!$N$3:$O$8,2,0)*I8)</f>
        <v>0</v>
      </c>
      <c r="H8" s="221"/>
      <c r="I8" s="222"/>
      <c r="J8" s="273"/>
      <c r="K8" s="25" t="str">
        <f t="shared" ref="K8" si="0">IF(I8="","",I8*100)</f>
        <v/>
      </c>
      <c r="L8" s="272"/>
      <c r="M8" s="271"/>
    </row>
    <row r="9" spans="1:18" x14ac:dyDescent="0.2">
      <c r="A9" s="80"/>
    </row>
    <row r="10" spans="1:18" ht="13.5" thickBot="1" x14ac:dyDescent="0.25">
      <c r="A10" s="203"/>
      <c r="B10" s="19" t="s">
        <v>33</v>
      </c>
      <c r="C10" s="19"/>
      <c r="D10" s="19"/>
      <c r="E10" s="19"/>
      <c r="F10" s="19" t="s">
        <v>34</v>
      </c>
      <c r="G10" s="19"/>
      <c r="H10" s="17"/>
      <c r="I10" s="17"/>
      <c r="J10" s="17"/>
    </row>
    <row r="11" spans="1:18" ht="26.25" thickBot="1" x14ac:dyDescent="0.25">
      <c r="A11" s="20" t="s">
        <v>164</v>
      </c>
      <c r="B11" s="22" t="s">
        <v>131</v>
      </c>
      <c r="C11" s="216"/>
      <c r="D11" s="216"/>
      <c r="E11" s="217"/>
      <c r="F11" s="21" t="s">
        <v>4</v>
      </c>
      <c r="G11" s="21" t="s">
        <v>38</v>
      </c>
      <c r="H11" s="21" t="s">
        <v>15</v>
      </c>
      <c r="I11" s="22" t="s">
        <v>36</v>
      </c>
      <c r="J11" s="21" t="s">
        <v>37</v>
      </c>
      <c r="K11" s="24" t="s">
        <v>39</v>
      </c>
      <c r="L11" s="274" t="s">
        <v>215</v>
      </c>
      <c r="M11" s="23" t="s">
        <v>216</v>
      </c>
    </row>
    <row r="12" spans="1:18" ht="12.75" customHeight="1" x14ac:dyDescent="0.2">
      <c r="A12" s="223" t="str">
        <f>IF(LEFT(A11,2)="ID",CONCATENATE(MID($A$11,SEARCH(" ",$A$11)+1,10),"001"),CONCATENATE(MID($A$11,SEARCH(" ",$A$11)+1,10),TEXT(RIGHT(A11,3)+1,"000")))</f>
        <v>RQNF001</v>
      </c>
      <c r="B12" s="446" t="s">
        <v>209</v>
      </c>
      <c r="C12" s="447"/>
      <c r="D12" s="447"/>
      <c r="E12" s="448"/>
      <c r="F12" s="220"/>
      <c r="G12" s="220">
        <f>IF(H12="",0,VLOOKUP(H12,Parâmetros!$N$3:$O$8,2,0)*I12)</f>
        <v>0</v>
      </c>
      <c r="H12" s="221"/>
      <c r="I12" s="222"/>
      <c r="J12" s="273"/>
      <c r="K12" s="25" t="str">
        <f t="shared" ref="K12" si="1">IF(I12="","",I12*100)</f>
        <v/>
      </c>
      <c r="L12" s="272"/>
      <c r="M12" s="271"/>
    </row>
    <row r="14" spans="1:18" ht="13.5" thickBot="1" x14ac:dyDescent="0.25">
      <c r="A14" s="203"/>
      <c r="B14" s="19" t="s">
        <v>33</v>
      </c>
      <c r="C14" s="19"/>
      <c r="D14" s="19"/>
      <c r="E14" s="19"/>
      <c r="F14" s="19" t="s">
        <v>34</v>
      </c>
      <c r="G14" s="19"/>
      <c r="H14" s="17"/>
      <c r="I14" s="17"/>
      <c r="J14" s="17"/>
    </row>
    <row r="15" spans="1:18" ht="26.25" thickBot="1" x14ac:dyDescent="0.25">
      <c r="A15" s="20" t="s">
        <v>165</v>
      </c>
      <c r="B15" s="22" t="s">
        <v>132</v>
      </c>
      <c r="C15" s="218"/>
      <c r="D15" s="218"/>
      <c r="E15" s="219"/>
      <c r="F15" s="21" t="s">
        <v>4</v>
      </c>
      <c r="G15" s="21" t="s">
        <v>38</v>
      </c>
      <c r="H15" s="21" t="s">
        <v>15</v>
      </c>
      <c r="I15" s="22" t="s">
        <v>36</v>
      </c>
      <c r="J15" s="21" t="s">
        <v>37</v>
      </c>
      <c r="K15" s="24" t="s">
        <v>39</v>
      </c>
      <c r="L15" s="274" t="s">
        <v>215</v>
      </c>
      <c r="M15" s="23" t="s">
        <v>216</v>
      </c>
    </row>
    <row r="16" spans="1:18" x14ac:dyDescent="0.2">
      <c r="A16" s="223" t="str">
        <f>IF(LEFT(A15,2)="ID",CONCATENATE(MID($A$15,SEARCH(" ",$A$15)+1,10),"001"),CONCATENATE(MID($A$15,SEARCH(" ",$A$15)+1,10),TEXT(RIGHT(A15,3)+1,"000")))</f>
        <v>RQS001</v>
      </c>
      <c r="B16" s="446" t="s">
        <v>212</v>
      </c>
      <c r="C16" s="447"/>
      <c r="D16" s="447"/>
      <c r="E16" s="448"/>
      <c r="F16" s="220"/>
      <c r="G16" s="220">
        <f>IF(H16="",0,VLOOKUP(H16,Parâmetros!$N$3:$O$8,2,0)*I16)</f>
        <v>0</v>
      </c>
      <c r="H16" s="221"/>
      <c r="I16" s="222"/>
      <c r="J16" s="273"/>
      <c r="K16" s="25" t="str">
        <f t="shared" ref="K16" si="2">IF(I16="","",I16*100)</f>
        <v/>
      </c>
      <c r="L16" s="272"/>
      <c r="M16" s="271"/>
    </row>
    <row r="18" spans="1:13" ht="13.5" thickBot="1" x14ac:dyDescent="0.25">
      <c r="A18" s="203"/>
      <c r="B18" s="19" t="s">
        <v>33</v>
      </c>
      <c r="C18" s="19"/>
      <c r="D18" s="19"/>
      <c r="E18" s="19"/>
      <c r="F18" s="19" t="s">
        <v>34</v>
      </c>
      <c r="G18" s="19"/>
      <c r="H18" s="17"/>
      <c r="I18" s="17"/>
      <c r="J18" s="17"/>
    </row>
    <row r="19" spans="1:13" ht="26.25" thickBot="1" x14ac:dyDescent="0.25">
      <c r="A19" s="20" t="s">
        <v>166</v>
      </c>
      <c r="B19" s="22" t="s">
        <v>133</v>
      </c>
      <c r="C19" s="218"/>
      <c r="D19" s="218"/>
      <c r="E19" s="219"/>
      <c r="F19" s="21" t="s">
        <v>4</v>
      </c>
      <c r="G19" s="21" t="s">
        <v>38</v>
      </c>
      <c r="H19" s="21" t="s">
        <v>15</v>
      </c>
      <c r="I19" s="22" t="s">
        <v>36</v>
      </c>
      <c r="J19" s="21" t="s">
        <v>37</v>
      </c>
      <c r="K19" s="24" t="s">
        <v>39</v>
      </c>
      <c r="L19" s="274" t="s">
        <v>215</v>
      </c>
      <c r="M19" s="23" t="s">
        <v>216</v>
      </c>
    </row>
    <row r="20" spans="1:13" ht="12.75" customHeight="1" x14ac:dyDescent="0.2">
      <c r="A20" s="223" t="str">
        <f>IF(LEFT(A19,2)="ID",CONCATENATE(MID($A$19,SEARCH(" ",$A$19)+1,10),"001"),CONCATENATE(MID($A$19,SEARCH(" ",$A$19)+1,10),TEXT(RIGHT(A19,3)+1,"000")))</f>
        <v>RQMC001</v>
      </c>
      <c r="B20" s="446" t="s">
        <v>214</v>
      </c>
      <c r="C20" s="447"/>
      <c r="D20" s="447"/>
      <c r="E20" s="448"/>
      <c r="F20" s="220"/>
      <c r="G20" s="220">
        <f>IF(H20="",0,VLOOKUP(H20,Parâmetros!$N$3:$O$8,2,0)*I20)</f>
        <v>0</v>
      </c>
      <c r="H20" s="221"/>
      <c r="I20" s="222"/>
      <c r="J20" s="273"/>
      <c r="K20" s="25" t="str">
        <f t="shared" ref="K20" si="3">IF(I20="","",I20*100)</f>
        <v/>
      </c>
      <c r="L20" s="272"/>
      <c r="M20" s="271"/>
    </row>
    <row r="22" spans="1:13" ht="13.5" thickBot="1" x14ac:dyDescent="0.25">
      <c r="A22" s="203"/>
      <c r="B22" s="19" t="s">
        <v>33</v>
      </c>
      <c r="C22" s="19"/>
      <c r="D22" s="19"/>
      <c r="E22" s="19"/>
      <c r="F22" s="19" t="s">
        <v>34</v>
      </c>
      <c r="G22" s="19"/>
      <c r="H22" s="17"/>
      <c r="I22" s="17"/>
      <c r="J22" s="17"/>
    </row>
    <row r="23" spans="1:13" ht="26.25" thickBot="1" x14ac:dyDescent="0.25">
      <c r="A23" s="20" t="s">
        <v>167</v>
      </c>
      <c r="B23" s="22" t="s">
        <v>134</v>
      </c>
      <c r="C23" s="218"/>
      <c r="D23" s="218"/>
      <c r="E23" s="219"/>
      <c r="F23" s="21" t="s">
        <v>4</v>
      </c>
      <c r="G23" s="21" t="s">
        <v>38</v>
      </c>
      <c r="H23" s="21" t="s">
        <v>15</v>
      </c>
      <c r="I23" s="22" t="s">
        <v>36</v>
      </c>
      <c r="J23" s="21" t="s">
        <v>37</v>
      </c>
      <c r="K23" s="24" t="s">
        <v>39</v>
      </c>
      <c r="L23" s="274" t="s">
        <v>215</v>
      </c>
      <c r="M23" s="23" t="s">
        <v>216</v>
      </c>
    </row>
    <row r="24" spans="1:13" x14ac:dyDescent="0.2">
      <c r="A24" s="223" t="str">
        <f>IF(LEFT(A23,2)="ID",CONCATENATE(MID($A$23,SEARCH(" ",$A$23)+1,10),"001"),CONCATENATE(MID($A$23,SEARCH(" ",$A$23)+1,10),TEXT(RIGHT(A23,3)+1,"000")))</f>
        <v>RQI001</v>
      </c>
      <c r="B24" s="446" t="s">
        <v>213</v>
      </c>
      <c r="C24" s="447"/>
      <c r="D24" s="447"/>
      <c r="E24" s="448"/>
      <c r="F24" s="220"/>
      <c r="G24" s="220">
        <f>IF(H24="",0,VLOOKUP(H24,Parâmetros!$N$3:$O$8,2,0)*I24)</f>
        <v>0</v>
      </c>
      <c r="H24" s="221"/>
      <c r="I24" s="222"/>
      <c r="J24" s="273"/>
      <c r="K24" s="25" t="str">
        <f t="shared" ref="K24" si="4">IF(I24="","",I24*100)</f>
        <v/>
      </c>
      <c r="L24" s="272"/>
      <c r="M24" s="271"/>
    </row>
  </sheetData>
  <mergeCells count="6">
    <mergeCell ref="F2:H2"/>
    <mergeCell ref="B8:E8"/>
    <mergeCell ref="B20:E20"/>
    <mergeCell ref="B24:E24"/>
    <mergeCell ref="B12:E12"/>
    <mergeCell ref="B16:E16"/>
  </mergeCells>
  <dataValidations count="2">
    <dataValidation type="list" allowBlank="1" showInputMessage="1" showErrorMessage="1" sqref="H20 H12 H8 H16 H24">
      <formula1>$P$2:$P$7</formula1>
    </dataValidation>
    <dataValidation type="list" allowBlank="1" showInputMessage="1" showErrorMessage="1" sqref="F20 F12 F8 F16 F24">
      <formula1>$R$2:$R$4</formula1>
    </dataValidation>
  </dataValidations>
  <pageMargins left="0.511811024" right="0.511811024" top="0.78740157499999996" bottom="0.78740157499999996" header="0.31496062000000002" footer="0.31496062000000002"/>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2:Q2820"/>
  <sheetViews>
    <sheetView showGridLines="0" showRowColHeaders="0" zoomScaleNormal="100" zoomScaleSheetLayoutView="115" workbookViewId="0"/>
  </sheetViews>
  <sheetFormatPr defaultRowHeight="12.75" x14ac:dyDescent="0.2"/>
  <cols>
    <col min="1" max="1" width="2.42578125" customWidth="1"/>
    <col min="2" max="2" width="7.7109375" customWidth="1"/>
    <col min="3" max="3" width="10.42578125" customWidth="1"/>
    <col min="5" max="5" width="14.5703125" customWidth="1"/>
    <col min="6" max="9" width="12.42578125" customWidth="1"/>
    <col min="10" max="10" width="13" customWidth="1"/>
    <col min="11" max="16" width="12.42578125" customWidth="1"/>
    <col min="17" max="17" width="5" customWidth="1"/>
  </cols>
  <sheetData>
    <row r="2" spans="1:17" x14ac:dyDescent="0.2">
      <c r="A2" s="368" t="s">
        <v>54</v>
      </c>
      <c r="B2" s="368"/>
      <c r="C2" s="368"/>
      <c r="D2" s="368"/>
      <c r="E2" s="368"/>
      <c r="F2" s="368"/>
      <c r="G2" s="368"/>
      <c r="H2" s="368"/>
      <c r="I2" s="368"/>
      <c r="J2" s="368"/>
      <c r="K2" s="368"/>
      <c r="L2" s="368"/>
      <c r="M2" s="368"/>
      <c r="N2" s="368"/>
      <c r="O2" s="368"/>
      <c r="P2" s="368"/>
      <c r="Q2" s="368"/>
    </row>
    <row r="3" spans="1:17" x14ac:dyDescent="0.2">
      <c r="A3" s="368"/>
      <c r="B3" s="368"/>
      <c r="C3" s="368"/>
      <c r="D3" s="368"/>
      <c r="E3" s="368"/>
      <c r="F3" s="368"/>
      <c r="G3" s="368"/>
      <c r="H3" s="368"/>
      <c r="I3" s="368"/>
      <c r="J3" s="368"/>
      <c r="K3" s="368"/>
      <c r="L3" s="368"/>
      <c r="M3" s="368"/>
      <c r="N3" s="368"/>
      <c r="O3" s="368"/>
      <c r="P3" s="368"/>
      <c r="Q3" s="368"/>
    </row>
    <row r="4" spans="1:17" x14ac:dyDescent="0.2">
      <c r="A4" s="368"/>
      <c r="B4" s="368"/>
      <c r="C4" s="368"/>
      <c r="D4" s="368"/>
      <c r="E4" s="368"/>
      <c r="F4" s="368"/>
      <c r="G4" s="368"/>
      <c r="H4" s="368"/>
      <c r="I4" s="368"/>
      <c r="J4" s="368"/>
      <c r="K4" s="368"/>
      <c r="L4" s="368"/>
      <c r="M4" s="368"/>
      <c r="N4" s="368"/>
      <c r="O4" s="368"/>
      <c r="P4" s="368"/>
      <c r="Q4" s="368"/>
    </row>
    <row r="5" spans="1:17" x14ac:dyDescent="0.2">
      <c r="A5" s="368"/>
      <c r="B5" s="368"/>
      <c r="C5" s="368"/>
      <c r="D5" s="368"/>
      <c r="E5" s="368"/>
      <c r="F5" s="368"/>
      <c r="G5" s="368"/>
      <c r="H5" s="368"/>
      <c r="I5" s="368"/>
      <c r="J5" s="368"/>
      <c r="K5" s="368"/>
      <c r="L5" s="368"/>
      <c r="M5" s="368"/>
      <c r="N5" s="368"/>
      <c r="O5" s="368"/>
      <c r="P5" s="368"/>
      <c r="Q5" s="368"/>
    </row>
    <row r="7" spans="1:17" ht="15" x14ac:dyDescent="0.25">
      <c r="A7" s="543" t="s">
        <v>45</v>
      </c>
      <c r="B7" s="543"/>
      <c r="C7" s="543"/>
      <c r="D7" s="543"/>
      <c r="E7" s="543"/>
      <c r="F7" s="543"/>
      <c r="G7" s="543"/>
      <c r="H7" s="543"/>
      <c r="I7" s="543"/>
      <c r="J7" s="543"/>
      <c r="K7" s="543"/>
      <c r="L7" s="543"/>
      <c r="M7" s="543"/>
      <c r="N7" s="543"/>
      <c r="O7" s="543"/>
      <c r="P7" s="543"/>
      <c r="Q7" s="543"/>
    </row>
    <row r="9" spans="1:17" x14ac:dyDescent="0.2">
      <c r="A9" s="542" t="s">
        <v>46</v>
      </c>
      <c r="B9" s="542"/>
      <c r="C9" s="542"/>
      <c r="D9" s="542"/>
      <c r="E9" s="539" t="e">
        <f>IF(#REF!="","",#REF!)</f>
        <v>#REF!</v>
      </c>
      <c r="F9" s="540"/>
      <c r="G9" s="540"/>
      <c r="H9" s="541"/>
      <c r="J9" s="37" t="s">
        <v>47</v>
      </c>
      <c r="K9" s="539" t="e">
        <f>IF(#REF!="","",#REF!)</f>
        <v>#REF!</v>
      </c>
      <c r="L9" s="540"/>
      <c r="M9" s="540"/>
      <c r="N9" s="540"/>
      <c r="O9" s="541"/>
    </row>
    <row r="10" spans="1:17" x14ac:dyDescent="0.2">
      <c r="A10" s="37"/>
      <c r="B10" s="37"/>
      <c r="C10" s="37"/>
      <c r="D10" s="37"/>
      <c r="E10" s="4"/>
      <c r="F10" s="4"/>
      <c r="G10" s="4"/>
      <c r="H10" s="4"/>
      <c r="J10" s="36"/>
      <c r="K10" s="4"/>
      <c r="L10" s="4"/>
      <c r="M10" s="4"/>
      <c r="N10" s="4"/>
      <c r="O10" s="4"/>
    </row>
    <row r="11" spans="1:17" x14ac:dyDescent="0.2">
      <c r="A11" s="542" t="s">
        <v>48</v>
      </c>
      <c r="B11" s="542"/>
      <c r="C11" s="542"/>
      <c r="D11" s="542"/>
      <c r="E11" s="539" t="e">
        <f>IF(#REF!="","",#REF!)</f>
        <v>#REF!</v>
      </c>
      <c r="F11" s="540"/>
      <c r="G11" s="540"/>
      <c r="H11" s="541"/>
      <c r="J11" s="35" t="s">
        <v>218</v>
      </c>
      <c r="K11" s="477" t="e">
        <f>IF(#REF!="","",#REF!)</f>
        <v>#REF!</v>
      </c>
      <c r="L11" s="478"/>
      <c r="M11" s="478"/>
      <c r="N11" s="478"/>
      <c r="O11" s="479"/>
    </row>
    <row r="12" spans="1:17" x14ac:dyDescent="0.2">
      <c r="A12" s="37"/>
      <c r="B12" s="37"/>
      <c r="C12" s="37"/>
      <c r="D12" s="37"/>
      <c r="E12" s="4"/>
      <c r="F12" s="4"/>
      <c r="G12" s="4"/>
      <c r="H12" s="4"/>
      <c r="J12" s="36"/>
      <c r="K12" s="480"/>
      <c r="L12" s="481"/>
      <c r="M12" s="481"/>
      <c r="N12" s="481"/>
      <c r="O12" s="482"/>
    </row>
    <row r="13" spans="1:17" x14ac:dyDescent="0.2">
      <c r="A13" s="542" t="s">
        <v>49</v>
      </c>
      <c r="B13" s="542"/>
      <c r="C13" s="542"/>
      <c r="D13" s="542"/>
      <c r="E13" s="477" t="e">
        <f>IF(#REF!&gt;=2,CONCATENATE(#REF!," / ",#REF!,IF(#REF!&gt;=3," / "&amp;#REF!,""),IF(#REF!&gt;=4," / "&amp;#REF!,""),IF(#REF!&gt;=5," / "&amp;#REF!,""),IF(#REF!&gt;=6," / "&amp;#REF!,""),IF(#REF!&gt;=7," / "&amp;#REF!,""),IF(#REF!&gt;=8," / "&amp;#REF!,""),IF(#REF!&gt;=9," / "&amp;#REF!,""),IF(#REF!&gt;=10," / "&amp;#REF!,"")),"")</f>
        <v>#REF!</v>
      </c>
      <c r="F13" s="478"/>
      <c r="G13" s="478"/>
      <c r="H13" s="479"/>
      <c r="J13" s="36"/>
      <c r="K13" s="480"/>
      <c r="L13" s="481"/>
      <c r="M13" s="481"/>
      <c r="N13" s="481"/>
      <c r="O13" s="482"/>
    </row>
    <row r="14" spans="1:17" x14ac:dyDescent="0.2">
      <c r="A14" s="35"/>
      <c r="B14" s="35"/>
      <c r="C14" s="35"/>
      <c r="D14" s="35"/>
      <c r="E14" s="480"/>
      <c r="F14" s="481"/>
      <c r="G14" s="481"/>
      <c r="H14" s="482"/>
      <c r="J14" s="36"/>
      <c r="K14" s="480"/>
      <c r="L14" s="481"/>
      <c r="M14" s="481"/>
      <c r="N14" s="481"/>
      <c r="O14" s="482"/>
    </row>
    <row r="15" spans="1:17" x14ac:dyDescent="0.2">
      <c r="A15" s="35"/>
      <c r="B15" s="35"/>
      <c r="C15" s="35"/>
      <c r="D15" s="35"/>
      <c r="E15" s="480"/>
      <c r="F15" s="481"/>
      <c r="G15" s="481"/>
      <c r="H15" s="482"/>
      <c r="J15" s="36"/>
      <c r="K15" s="480"/>
      <c r="L15" s="481"/>
      <c r="M15" s="481"/>
      <c r="N15" s="481"/>
      <c r="O15" s="482"/>
    </row>
    <row r="16" spans="1:17" x14ac:dyDescent="0.2">
      <c r="A16" s="35"/>
      <c r="B16" s="35"/>
      <c r="C16" s="35"/>
      <c r="D16" s="35"/>
      <c r="E16" s="480"/>
      <c r="F16" s="481"/>
      <c r="G16" s="481"/>
      <c r="H16" s="482"/>
      <c r="J16" s="36"/>
      <c r="K16" s="480"/>
      <c r="L16" s="481"/>
      <c r="M16" s="481"/>
      <c r="N16" s="481"/>
      <c r="O16" s="482"/>
    </row>
    <row r="17" spans="1:17" x14ac:dyDescent="0.2">
      <c r="A17" s="35"/>
      <c r="B17" s="35"/>
      <c r="C17" s="35"/>
      <c r="D17" s="35"/>
      <c r="E17" s="483"/>
      <c r="F17" s="484"/>
      <c r="G17" s="484"/>
      <c r="H17" s="485"/>
      <c r="J17" s="36"/>
      <c r="K17" s="483"/>
      <c r="L17" s="484"/>
      <c r="M17" s="484"/>
      <c r="N17" s="484"/>
      <c r="O17" s="485"/>
    </row>
    <row r="19" spans="1:17" ht="15.75" x14ac:dyDescent="0.25">
      <c r="A19" s="544" t="s">
        <v>205</v>
      </c>
      <c r="B19" s="544"/>
      <c r="C19" s="544"/>
      <c r="D19" s="544"/>
      <c r="E19" s="544"/>
      <c r="F19" s="544"/>
      <c r="G19" s="544"/>
      <c r="H19" s="544"/>
      <c r="I19" s="544"/>
      <c r="J19" s="544"/>
      <c r="K19" s="544"/>
      <c r="L19" s="544"/>
      <c r="M19" s="544"/>
      <c r="N19" s="544"/>
      <c r="O19" s="544"/>
      <c r="P19" s="544"/>
      <c r="Q19" s="544"/>
    </row>
    <row r="21" spans="1:17" ht="15.75" thickBot="1" x14ac:dyDescent="0.25">
      <c r="A21" s="518" t="e">
        <f>CONCATENATE("Proponente: ",#REF!)</f>
        <v>#REF!</v>
      </c>
      <c r="B21" s="518"/>
      <c r="C21" s="518"/>
      <c r="D21" s="518"/>
      <c r="E21" s="518"/>
      <c r="F21" s="518"/>
      <c r="G21" s="518"/>
      <c r="H21" s="518"/>
      <c r="I21" s="518"/>
      <c r="J21" s="518"/>
      <c r="K21" s="518"/>
      <c r="L21" s="518"/>
      <c r="M21" s="518"/>
      <c r="N21" s="518"/>
      <c r="O21" s="518"/>
      <c r="P21" s="518"/>
      <c r="Q21" s="518"/>
    </row>
    <row r="23" spans="1:17" ht="15" x14ac:dyDescent="0.25">
      <c r="B23" s="145" t="e">
        <f>#REF!</f>
        <v>#REF!</v>
      </c>
      <c r="E23" s="64" t="e">
        <f>IF(#REF!="","",#REF!)</f>
        <v>#REF!</v>
      </c>
    </row>
    <row r="26" spans="1:17" ht="15" x14ac:dyDescent="0.25">
      <c r="B26" s="145" t="e">
        <f>#REF!</f>
        <v>#REF!</v>
      </c>
    </row>
    <row r="42" spans="2:16" ht="15" x14ac:dyDescent="0.25">
      <c r="B42" s="145" t="e">
        <f>#REF!</f>
        <v>#REF!</v>
      </c>
    </row>
    <row r="44" spans="2:16" ht="12.75" customHeight="1" x14ac:dyDescent="0.2">
      <c r="D44" s="146"/>
      <c r="E44" s="146"/>
      <c r="F44" s="138" t="s">
        <v>159</v>
      </c>
      <c r="G44" s="147" t="e">
        <f>IF(#REF!="","",#REF!)</f>
        <v>#REF!</v>
      </c>
    </row>
    <row r="46" spans="2:16" x14ac:dyDescent="0.2">
      <c r="C46" s="152"/>
      <c r="D46" s="153"/>
      <c r="E46" s="153"/>
      <c r="F46" s="153"/>
      <c r="G46" s="153"/>
      <c r="H46" s="153"/>
      <c r="I46" s="153"/>
      <c r="J46" s="153"/>
      <c r="K46" s="153"/>
      <c r="L46" s="153"/>
      <c r="M46" s="153"/>
      <c r="N46" s="153"/>
      <c r="O46" s="153"/>
      <c r="P46" s="154"/>
    </row>
    <row r="47" spans="2:16" x14ac:dyDescent="0.2">
      <c r="C47" s="155"/>
      <c r="D47" s="26"/>
      <c r="E47" s="26"/>
      <c r="F47" s="26"/>
      <c r="G47" s="26"/>
      <c r="H47" s="26"/>
      <c r="I47" s="26"/>
      <c r="J47" s="26"/>
      <c r="K47" s="26"/>
      <c r="L47" s="26"/>
      <c r="M47" s="26"/>
      <c r="N47" s="26"/>
      <c r="O47" s="26"/>
      <c r="P47" s="156"/>
    </row>
    <row r="48" spans="2:16" x14ac:dyDescent="0.2">
      <c r="C48" s="155"/>
      <c r="D48" s="26"/>
      <c r="E48" s="26"/>
      <c r="F48" s="26"/>
      <c r="G48" s="26"/>
      <c r="H48" s="26"/>
      <c r="I48" s="26"/>
      <c r="J48" s="26"/>
      <c r="K48" s="26"/>
      <c r="L48" s="26"/>
      <c r="M48" s="26"/>
      <c r="N48" s="26"/>
      <c r="O48" s="26"/>
      <c r="P48" s="156"/>
    </row>
    <row r="49" spans="3:16" x14ac:dyDescent="0.2">
      <c r="C49" s="155"/>
      <c r="D49" s="26"/>
      <c r="E49" s="26"/>
      <c r="F49" s="26"/>
      <c r="G49" s="26"/>
      <c r="H49" s="26"/>
      <c r="I49" s="26"/>
      <c r="J49" s="26"/>
      <c r="K49" s="26"/>
      <c r="L49" s="26"/>
      <c r="M49" s="26"/>
      <c r="N49" s="26"/>
      <c r="O49" s="26"/>
      <c r="P49" s="156"/>
    </row>
    <row r="50" spans="3:16" x14ac:dyDescent="0.2">
      <c r="C50" s="155"/>
      <c r="D50" s="26"/>
      <c r="E50" s="26"/>
      <c r="F50" s="26"/>
      <c r="G50" s="26"/>
      <c r="H50" s="26"/>
      <c r="I50" s="26"/>
      <c r="J50" s="26"/>
      <c r="K50" s="26"/>
      <c r="L50" s="26"/>
      <c r="M50" s="26"/>
      <c r="N50" s="26"/>
      <c r="O50" s="26"/>
      <c r="P50" s="156"/>
    </row>
    <row r="51" spans="3:16" x14ac:dyDescent="0.2">
      <c r="C51" s="155"/>
      <c r="D51" s="26"/>
      <c r="E51" s="26"/>
      <c r="F51" s="26"/>
      <c r="G51" s="26"/>
      <c r="H51" s="26"/>
      <c r="I51" s="26"/>
      <c r="J51" s="26"/>
      <c r="K51" s="26"/>
      <c r="L51" s="26"/>
      <c r="M51" s="26"/>
      <c r="N51" s="26"/>
      <c r="O51" s="26"/>
      <c r="P51" s="156"/>
    </row>
    <row r="52" spans="3:16" x14ac:dyDescent="0.2">
      <c r="C52" s="155"/>
      <c r="D52" s="26"/>
      <c r="E52" s="26"/>
      <c r="F52" s="26"/>
      <c r="G52" s="26"/>
      <c r="H52" s="26"/>
      <c r="I52" s="26"/>
      <c r="J52" s="26"/>
      <c r="K52" s="26"/>
      <c r="L52" s="26"/>
      <c r="M52" s="26"/>
      <c r="N52" s="26"/>
      <c r="O52" s="26"/>
      <c r="P52" s="156"/>
    </row>
    <row r="53" spans="3:16" x14ac:dyDescent="0.2">
      <c r="C53" s="155"/>
      <c r="D53" s="26"/>
      <c r="E53" s="26"/>
      <c r="F53" s="26"/>
      <c r="G53" s="26"/>
      <c r="H53" s="26"/>
      <c r="I53" s="26"/>
      <c r="J53" s="26"/>
      <c r="K53" s="26"/>
      <c r="L53" s="26"/>
      <c r="M53" s="26"/>
      <c r="N53" s="26"/>
      <c r="O53" s="26"/>
      <c r="P53" s="156"/>
    </row>
    <row r="54" spans="3:16" x14ac:dyDescent="0.2">
      <c r="C54" s="155"/>
      <c r="D54" s="26"/>
      <c r="E54" s="26"/>
      <c r="F54" s="26"/>
      <c r="G54" s="26"/>
      <c r="H54" s="26"/>
      <c r="I54" s="26"/>
      <c r="J54" s="26"/>
      <c r="K54" s="26"/>
      <c r="L54" s="26"/>
      <c r="M54" s="26"/>
      <c r="N54" s="26"/>
      <c r="O54" s="26"/>
      <c r="P54" s="156"/>
    </row>
    <row r="55" spans="3:16" x14ac:dyDescent="0.2">
      <c r="C55" s="155"/>
      <c r="D55" s="26"/>
      <c r="E55" s="26"/>
      <c r="F55" s="26"/>
      <c r="G55" s="26"/>
      <c r="H55" s="26"/>
      <c r="I55" s="26"/>
      <c r="J55" s="26"/>
      <c r="K55" s="26"/>
      <c r="L55" s="26"/>
      <c r="M55" s="26"/>
      <c r="N55" s="26"/>
      <c r="O55" s="26"/>
      <c r="P55" s="156"/>
    </row>
    <row r="56" spans="3:16" x14ac:dyDescent="0.2">
      <c r="C56" s="155"/>
      <c r="D56" s="26"/>
      <c r="E56" s="26"/>
      <c r="F56" s="26"/>
      <c r="G56" s="26"/>
      <c r="H56" s="26"/>
      <c r="I56" s="26"/>
      <c r="J56" s="26"/>
      <c r="K56" s="26"/>
      <c r="L56" s="26"/>
      <c r="M56" s="26"/>
      <c r="N56" s="26"/>
      <c r="O56" s="26"/>
      <c r="P56" s="156"/>
    </row>
    <row r="57" spans="3:16" x14ac:dyDescent="0.2">
      <c r="C57" s="155"/>
      <c r="D57" s="26"/>
      <c r="E57" s="26"/>
      <c r="F57" s="26"/>
      <c r="G57" s="26"/>
      <c r="H57" s="26"/>
      <c r="I57" s="26"/>
      <c r="J57" s="26"/>
      <c r="K57" s="26"/>
      <c r="L57" s="26"/>
      <c r="M57" s="26"/>
      <c r="N57" s="26"/>
      <c r="O57" s="26"/>
      <c r="P57" s="156"/>
    </row>
    <row r="58" spans="3:16" x14ac:dyDescent="0.2">
      <c r="C58" s="155"/>
      <c r="D58" s="26"/>
      <c r="E58" s="26"/>
      <c r="F58" s="26"/>
      <c r="G58" s="26"/>
      <c r="H58" s="26"/>
      <c r="I58" s="26"/>
      <c r="J58" s="26"/>
      <c r="K58" s="26"/>
      <c r="L58" s="26"/>
      <c r="M58" s="26"/>
      <c r="N58" s="26"/>
      <c r="O58" s="26"/>
      <c r="P58" s="156"/>
    </row>
    <row r="59" spans="3:16" x14ac:dyDescent="0.2">
      <c r="C59" s="155"/>
      <c r="D59" s="26"/>
      <c r="E59" s="26"/>
      <c r="F59" s="26"/>
      <c r="G59" s="26"/>
      <c r="H59" s="26"/>
      <c r="I59" s="26"/>
      <c r="J59" s="26"/>
      <c r="K59" s="26"/>
      <c r="L59" s="26"/>
      <c r="M59" s="26"/>
      <c r="N59" s="26"/>
      <c r="O59" s="26"/>
      <c r="P59" s="156"/>
    </row>
    <row r="60" spans="3:16" x14ac:dyDescent="0.2">
      <c r="C60" s="155"/>
      <c r="D60" s="26"/>
      <c r="E60" s="26"/>
      <c r="F60" s="26"/>
      <c r="G60" s="26"/>
      <c r="H60" s="26"/>
      <c r="I60" s="26"/>
      <c r="J60" s="26"/>
      <c r="K60" s="26"/>
      <c r="L60" s="26"/>
      <c r="M60" s="26"/>
      <c r="N60" s="26"/>
      <c r="O60" s="26"/>
      <c r="P60" s="156"/>
    </row>
    <row r="61" spans="3:16" x14ac:dyDescent="0.2">
      <c r="C61" s="155"/>
      <c r="D61" s="26"/>
      <c r="E61" s="26"/>
      <c r="F61" s="26"/>
      <c r="G61" s="26"/>
      <c r="H61" s="26"/>
      <c r="I61" s="26"/>
      <c r="J61" s="26"/>
      <c r="K61" s="26"/>
      <c r="L61" s="26"/>
      <c r="M61" s="26"/>
      <c r="N61" s="26"/>
      <c r="O61" s="26"/>
      <c r="P61" s="156"/>
    </row>
    <row r="62" spans="3:16" x14ac:dyDescent="0.2">
      <c r="C62" s="155"/>
      <c r="D62" s="26"/>
      <c r="E62" s="26"/>
      <c r="F62" s="26"/>
      <c r="G62" s="26"/>
      <c r="H62" s="26"/>
      <c r="I62" s="26"/>
      <c r="J62" s="26"/>
      <c r="K62" s="26"/>
      <c r="L62" s="26"/>
      <c r="M62" s="26"/>
      <c r="N62" s="26"/>
      <c r="O62" s="26"/>
      <c r="P62" s="156"/>
    </row>
    <row r="63" spans="3:16" x14ac:dyDescent="0.2">
      <c r="C63" s="155"/>
      <c r="D63" s="26"/>
      <c r="E63" s="26"/>
      <c r="F63" s="26"/>
      <c r="G63" s="26"/>
      <c r="H63" s="26"/>
      <c r="I63" s="26"/>
      <c r="J63" s="26"/>
      <c r="K63" s="26"/>
      <c r="L63" s="26"/>
      <c r="M63" s="26"/>
      <c r="N63" s="26"/>
      <c r="O63" s="26"/>
      <c r="P63" s="156"/>
    </row>
    <row r="64" spans="3:16" x14ac:dyDescent="0.2">
      <c r="C64" s="155"/>
      <c r="D64" s="26"/>
      <c r="E64" s="26"/>
      <c r="F64" s="26"/>
      <c r="G64" s="26"/>
      <c r="H64" s="26"/>
      <c r="I64" s="26"/>
      <c r="J64" s="26"/>
      <c r="K64" s="26"/>
      <c r="L64" s="26"/>
      <c r="M64" s="26"/>
      <c r="N64" s="26"/>
      <c r="O64" s="26"/>
      <c r="P64" s="156"/>
    </row>
    <row r="65" spans="3:16" x14ac:dyDescent="0.2">
      <c r="C65" s="155"/>
      <c r="D65" s="26"/>
      <c r="E65" s="26"/>
      <c r="F65" s="26"/>
      <c r="G65" s="26"/>
      <c r="H65" s="26"/>
      <c r="I65" s="26"/>
      <c r="J65" s="26"/>
      <c r="K65" s="26"/>
      <c r="L65" s="26"/>
      <c r="M65" s="26"/>
      <c r="N65" s="26"/>
      <c r="O65" s="26"/>
      <c r="P65" s="156"/>
    </row>
    <row r="66" spans="3:16" x14ac:dyDescent="0.2">
      <c r="C66" s="155"/>
      <c r="D66" s="26"/>
      <c r="E66" s="26"/>
      <c r="F66" s="26"/>
      <c r="G66" s="26"/>
      <c r="H66" s="26"/>
      <c r="I66" s="26"/>
      <c r="J66" s="26"/>
      <c r="K66" s="26"/>
      <c r="L66" s="26"/>
      <c r="M66" s="26"/>
      <c r="N66" s="26"/>
      <c r="O66" s="26"/>
      <c r="P66" s="156"/>
    </row>
    <row r="67" spans="3:16" x14ac:dyDescent="0.2">
      <c r="C67" s="155"/>
      <c r="D67" s="26"/>
      <c r="E67" s="26"/>
      <c r="F67" s="26"/>
      <c r="G67" s="26"/>
      <c r="H67" s="26"/>
      <c r="I67" s="26"/>
      <c r="J67" s="26"/>
      <c r="K67" s="26"/>
      <c r="L67" s="26"/>
      <c r="M67" s="26"/>
      <c r="N67" s="26"/>
      <c r="O67" s="26"/>
      <c r="P67" s="156"/>
    </row>
    <row r="68" spans="3:16" x14ac:dyDescent="0.2">
      <c r="C68" s="155"/>
      <c r="D68" s="26"/>
      <c r="E68" s="26"/>
      <c r="F68" s="26"/>
      <c r="G68" s="26"/>
      <c r="H68" s="26"/>
      <c r="I68" s="26"/>
      <c r="J68" s="26"/>
      <c r="K68" s="26"/>
      <c r="L68" s="26"/>
      <c r="M68" s="26"/>
      <c r="N68" s="26"/>
      <c r="O68" s="26"/>
      <c r="P68" s="156"/>
    </row>
    <row r="69" spans="3:16" x14ac:dyDescent="0.2">
      <c r="C69" s="155"/>
      <c r="D69" s="26"/>
      <c r="E69" s="26"/>
      <c r="F69" s="26"/>
      <c r="G69" s="26"/>
      <c r="H69" s="26"/>
      <c r="I69" s="26"/>
      <c r="J69" s="26"/>
      <c r="K69" s="26"/>
      <c r="L69" s="26"/>
      <c r="M69" s="26"/>
      <c r="N69" s="26"/>
      <c r="O69" s="26"/>
      <c r="P69" s="156"/>
    </row>
    <row r="70" spans="3:16" x14ac:dyDescent="0.2">
      <c r="C70" s="155"/>
      <c r="D70" s="26"/>
      <c r="E70" s="26"/>
      <c r="F70" s="26"/>
      <c r="G70" s="26"/>
      <c r="H70" s="26"/>
      <c r="I70" s="26"/>
      <c r="J70" s="26"/>
      <c r="K70" s="26"/>
      <c r="L70" s="26"/>
      <c r="M70" s="26"/>
      <c r="N70" s="26"/>
      <c r="O70" s="26"/>
      <c r="P70" s="156"/>
    </row>
    <row r="71" spans="3:16" x14ac:dyDescent="0.2">
      <c r="C71" s="155"/>
      <c r="D71" s="26"/>
      <c r="E71" s="26"/>
      <c r="F71" s="26"/>
      <c r="G71" s="26"/>
      <c r="H71" s="26"/>
      <c r="I71" s="26"/>
      <c r="J71" s="26"/>
      <c r="K71" s="26"/>
      <c r="L71" s="26"/>
      <c r="M71" s="26"/>
      <c r="N71" s="26"/>
      <c r="O71" s="26"/>
      <c r="P71" s="156"/>
    </row>
    <row r="72" spans="3:16" x14ac:dyDescent="0.2">
      <c r="C72" s="155"/>
      <c r="D72" s="26"/>
      <c r="E72" s="26"/>
      <c r="F72" s="26"/>
      <c r="G72" s="26"/>
      <c r="H72" s="26"/>
      <c r="I72" s="26"/>
      <c r="J72" s="26"/>
      <c r="K72" s="26"/>
      <c r="L72" s="26"/>
      <c r="M72" s="26"/>
      <c r="N72" s="26"/>
      <c r="O72" s="26"/>
      <c r="P72" s="156"/>
    </row>
    <row r="73" spans="3:16" x14ac:dyDescent="0.2">
      <c r="C73" s="155"/>
      <c r="D73" s="26"/>
      <c r="E73" s="26"/>
      <c r="F73" s="26"/>
      <c r="G73" s="26"/>
      <c r="H73" s="26"/>
      <c r="I73" s="26"/>
      <c r="J73" s="26"/>
      <c r="K73" s="26"/>
      <c r="L73" s="26"/>
      <c r="M73" s="26"/>
      <c r="N73" s="26"/>
      <c r="O73" s="26"/>
      <c r="P73" s="156"/>
    </row>
    <row r="74" spans="3:16" x14ac:dyDescent="0.2">
      <c r="C74" s="155"/>
      <c r="D74" s="26"/>
      <c r="E74" s="26"/>
      <c r="F74" s="26"/>
      <c r="G74" s="26"/>
      <c r="H74" s="26"/>
      <c r="I74" s="26"/>
      <c r="J74" s="26"/>
      <c r="K74" s="26"/>
      <c r="L74" s="26"/>
      <c r="M74" s="26"/>
      <c r="N74" s="26"/>
      <c r="O74" s="26"/>
      <c r="P74" s="156"/>
    </row>
    <row r="75" spans="3:16" x14ac:dyDescent="0.2">
      <c r="C75" s="155"/>
      <c r="D75" s="26"/>
      <c r="E75" s="26"/>
      <c r="F75" s="26"/>
      <c r="G75" s="26"/>
      <c r="H75" s="26"/>
      <c r="I75" s="26"/>
      <c r="J75" s="26"/>
      <c r="K75" s="26"/>
      <c r="L75" s="26"/>
      <c r="M75" s="26"/>
      <c r="N75" s="26"/>
      <c r="O75" s="26"/>
      <c r="P75" s="156"/>
    </row>
    <row r="76" spans="3:16" x14ac:dyDescent="0.2">
      <c r="C76" s="155"/>
      <c r="D76" s="26"/>
      <c r="E76" s="26"/>
      <c r="F76" s="26"/>
      <c r="G76" s="26"/>
      <c r="H76" s="26"/>
      <c r="I76" s="26"/>
      <c r="J76" s="26"/>
      <c r="K76" s="26"/>
      <c r="L76" s="26"/>
      <c r="M76" s="26"/>
      <c r="N76" s="26"/>
      <c r="O76" s="26"/>
      <c r="P76" s="156"/>
    </row>
    <row r="77" spans="3:16" x14ac:dyDescent="0.2">
      <c r="C77" s="155"/>
      <c r="D77" s="26"/>
      <c r="E77" s="26"/>
      <c r="F77" s="26"/>
      <c r="G77" s="26"/>
      <c r="H77" s="26"/>
      <c r="I77" s="26"/>
      <c r="J77" s="26"/>
      <c r="K77" s="26"/>
      <c r="L77" s="26"/>
      <c r="M77" s="26"/>
      <c r="N77" s="26"/>
      <c r="O77" s="26"/>
      <c r="P77" s="156"/>
    </row>
    <row r="78" spans="3:16" x14ac:dyDescent="0.2">
      <c r="C78" s="155"/>
      <c r="D78" s="26"/>
      <c r="E78" s="26"/>
      <c r="F78" s="26"/>
      <c r="G78" s="26"/>
      <c r="H78" s="26"/>
      <c r="I78" s="26"/>
      <c r="J78" s="26"/>
      <c r="K78" s="26"/>
      <c r="L78" s="26"/>
      <c r="M78" s="26"/>
      <c r="N78" s="26"/>
      <c r="O78" s="26"/>
      <c r="P78" s="156"/>
    </row>
    <row r="79" spans="3:16" x14ac:dyDescent="0.2">
      <c r="C79" s="155"/>
      <c r="D79" s="26"/>
      <c r="E79" s="26"/>
      <c r="F79" s="26"/>
      <c r="G79" s="26"/>
      <c r="H79" s="26"/>
      <c r="I79" s="26"/>
      <c r="J79" s="26"/>
      <c r="K79" s="26"/>
      <c r="L79" s="26"/>
      <c r="M79" s="26"/>
      <c r="N79" s="26"/>
      <c r="O79" s="26"/>
      <c r="P79" s="156"/>
    </row>
    <row r="80" spans="3:16" x14ac:dyDescent="0.2">
      <c r="C80" s="155"/>
      <c r="D80" s="26"/>
      <c r="E80" s="26"/>
      <c r="F80" s="26"/>
      <c r="G80" s="26"/>
      <c r="H80" s="26"/>
      <c r="I80" s="26"/>
      <c r="J80" s="26"/>
      <c r="K80" s="26"/>
      <c r="L80" s="26"/>
      <c r="M80" s="26"/>
      <c r="N80" s="26"/>
      <c r="O80" s="26"/>
      <c r="P80" s="156"/>
    </row>
    <row r="81" spans="2:16" x14ac:dyDescent="0.2">
      <c r="C81" s="157"/>
      <c r="D81" s="158"/>
      <c r="E81" s="158"/>
      <c r="F81" s="158"/>
      <c r="G81" s="158"/>
      <c r="H81" s="158"/>
      <c r="I81" s="158"/>
      <c r="J81" s="158"/>
      <c r="K81" s="158"/>
      <c r="L81" s="158"/>
      <c r="M81" s="158"/>
      <c r="N81" s="158"/>
      <c r="O81" s="158"/>
      <c r="P81" s="159"/>
    </row>
    <row r="84" spans="2:16" ht="15" x14ac:dyDescent="0.25">
      <c r="B84" s="145" t="e">
        <f>#REF!</f>
        <v>#REF!</v>
      </c>
    </row>
    <row r="101" spans="2:2" ht="15" x14ac:dyDescent="0.25">
      <c r="B101" s="145" t="e">
        <f>#REF!</f>
        <v>#REF!</v>
      </c>
    </row>
    <row r="118" spans="1:12" ht="15" x14ac:dyDescent="0.25">
      <c r="B118" s="145" t="e">
        <f>#REF!</f>
        <v>#REF!</v>
      </c>
    </row>
    <row r="120" spans="1:12" x14ac:dyDescent="0.2">
      <c r="C120" s="533" t="s">
        <v>129</v>
      </c>
      <c r="D120" s="534"/>
      <c r="E120" s="534"/>
      <c r="F120" s="534"/>
      <c r="G120" s="535"/>
    </row>
    <row r="121" spans="1:12" x14ac:dyDescent="0.2">
      <c r="A121" s="36"/>
      <c r="C121" s="477" t="e">
        <f>IF(#REF!="","",#REF!)</f>
        <v>#REF!</v>
      </c>
      <c r="D121" s="478"/>
      <c r="E121" s="478"/>
      <c r="F121" s="478"/>
      <c r="G121" s="478"/>
      <c r="H121" s="478"/>
      <c r="I121" s="478"/>
      <c r="J121" s="478"/>
      <c r="K121" s="478"/>
      <c r="L121" s="479"/>
    </row>
    <row r="122" spans="1:12" x14ac:dyDescent="0.2">
      <c r="A122" s="36"/>
      <c r="C122" s="480"/>
      <c r="D122" s="481"/>
      <c r="E122" s="481"/>
      <c r="F122" s="481"/>
      <c r="G122" s="481"/>
      <c r="H122" s="481"/>
      <c r="I122" s="481"/>
      <c r="J122" s="481"/>
      <c r="K122" s="481"/>
      <c r="L122" s="482"/>
    </row>
    <row r="123" spans="1:12" x14ac:dyDescent="0.2">
      <c r="A123" s="36"/>
      <c r="C123" s="480"/>
      <c r="D123" s="481"/>
      <c r="E123" s="481"/>
      <c r="F123" s="481"/>
      <c r="G123" s="481"/>
      <c r="H123" s="481"/>
      <c r="I123" s="481"/>
      <c r="J123" s="481"/>
      <c r="K123" s="481"/>
      <c r="L123" s="482"/>
    </row>
    <row r="124" spans="1:12" x14ac:dyDescent="0.2">
      <c r="A124" s="36"/>
      <c r="C124" s="480"/>
      <c r="D124" s="481"/>
      <c r="E124" s="481"/>
      <c r="F124" s="481"/>
      <c r="G124" s="481"/>
      <c r="H124" s="481"/>
      <c r="I124" s="481"/>
      <c r="J124" s="481"/>
      <c r="K124" s="481"/>
      <c r="L124" s="482"/>
    </row>
    <row r="125" spans="1:12" x14ac:dyDescent="0.2">
      <c r="A125" s="36"/>
      <c r="C125" s="480"/>
      <c r="D125" s="481"/>
      <c r="E125" s="481"/>
      <c r="F125" s="481"/>
      <c r="G125" s="481"/>
      <c r="H125" s="481"/>
      <c r="I125" s="481"/>
      <c r="J125" s="481"/>
      <c r="K125" s="481"/>
      <c r="L125" s="482"/>
    </row>
    <row r="126" spans="1:12" x14ac:dyDescent="0.2">
      <c r="A126" s="36"/>
      <c r="C126" s="480"/>
      <c r="D126" s="481"/>
      <c r="E126" s="481"/>
      <c r="F126" s="481"/>
      <c r="G126" s="481"/>
      <c r="H126" s="481"/>
      <c r="I126" s="481"/>
      <c r="J126" s="481"/>
      <c r="K126" s="481"/>
      <c r="L126" s="482"/>
    </row>
    <row r="127" spans="1:12" x14ac:dyDescent="0.2">
      <c r="A127" s="36"/>
      <c r="C127" s="483"/>
      <c r="D127" s="484"/>
      <c r="E127" s="484"/>
      <c r="F127" s="484"/>
      <c r="G127" s="484"/>
      <c r="H127" s="484"/>
      <c r="I127" s="484"/>
      <c r="J127" s="484"/>
      <c r="K127" s="484"/>
      <c r="L127" s="485"/>
    </row>
    <row r="128" spans="1:12" ht="12.75" customHeight="1" x14ac:dyDescent="0.2"/>
    <row r="129" spans="2:16" ht="12.75" customHeight="1" x14ac:dyDescent="0.2"/>
    <row r="130" spans="2:16" ht="12.75" customHeight="1" x14ac:dyDescent="0.25">
      <c r="B130" s="145" t="e">
        <f>#REF!</f>
        <v>#REF!</v>
      </c>
    </row>
    <row r="131" spans="2:16" ht="12.75" customHeight="1" x14ac:dyDescent="0.2"/>
    <row r="132" spans="2:16" x14ac:dyDescent="0.2">
      <c r="B132" s="146"/>
      <c r="C132" s="406" t="s">
        <v>68</v>
      </c>
      <c r="D132" s="406"/>
      <c r="E132" s="406"/>
      <c r="F132" s="407"/>
      <c r="G132" s="147" t="e">
        <f>IF(#REF!="","",#REF!)</f>
        <v>#REF!</v>
      </c>
      <c r="K132" s="474" t="s">
        <v>69</v>
      </c>
      <c r="L132" s="475"/>
      <c r="M132" s="476"/>
      <c r="N132" s="36"/>
      <c r="O132" s="36"/>
    </row>
    <row r="133" spans="2:16" x14ac:dyDescent="0.2">
      <c r="K133" s="477" t="e">
        <f>IF(#REF!="","",#REF!)</f>
        <v>#REF!</v>
      </c>
      <c r="L133" s="478"/>
      <c r="M133" s="478"/>
      <c r="N133" s="478"/>
      <c r="O133" s="478"/>
      <c r="P133" s="479"/>
    </row>
    <row r="134" spans="2:16" ht="28.5" customHeight="1" x14ac:dyDescent="0.2">
      <c r="C134" s="406" t="s">
        <v>70</v>
      </c>
      <c r="D134" s="406"/>
      <c r="E134" s="406"/>
      <c r="F134" s="407"/>
      <c r="G134" s="147" t="e">
        <f>IF(#REF!="","",#REF!)</f>
        <v>#REF!</v>
      </c>
      <c r="K134" s="480"/>
      <c r="L134" s="481"/>
      <c r="M134" s="481"/>
      <c r="N134" s="481"/>
      <c r="O134" s="481"/>
      <c r="P134" s="482"/>
    </row>
    <row r="135" spans="2:16" x14ac:dyDescent="0.2">
      <c r="K135" s="480"/>
      <c r="L135" s="481"/>
      <c r="M135" s="481"/>
      <c r="N135" s="481"/>
      <c r="O135" s="481"/>
      <c r="P135" s="482"/>
    </row>
    <row r="136" spans="2:16" ht="36" customHeight="1" x14ac:dyDescent="0.2">
      <c r="C136" s="406" t="s">
        <v>87</v>
      </c>
      <c r="D136" s="406"/>
      <c r="E136" s="406"/>
      <c r="F136" s="407"/>
      <c r="G136" s="147" t="e">
        <f>IF(#REF!="","",#REF!)</f>
        <v>#REF!</v>
      </c>
      <c r="K136" s="483"/>
      <c r="L136" s="484"/>
      <c r="M136" s="484"/>
      <c r="N136" s="484"/>
      <c r="O136" s="484"/>
      <c r="P136" s="485"/>
    </row>
    <row r="139" spans="2:16" ht="15" x14ac:dyDescent="0.25">
      <c r="B139" s="145" t="e">
        <f>#REF!</f>
        <v>#REF!</v>
      </c>
    </row>
    <row r="141" spans="2:16" x14ac:dyDescent="0.2">
      <c r="D141" s="143"/>
      <c r="E141" s="143"/>
      <c r="F141" s="137" t="s">
        <v>50</v>
      </c>
      <c r="G141" s="147" t="e">
        <f>IF(#REF!="","",#REF!)</f>
        <v>#REF!</v>
      </c>
      <c r="L141" s="136" t="s">
        <v>51</v>
      </c>
      <c r="M141" s="495" t="e">
        <f>IF(#REF!="","",#REF!)</f>
        <v>#REF!</v>
      </c>
      <c r="N141" s="496"/>
    </row>
    <row r="144" spans="2:16" ht="15" x14ac:dyDescent="0.25">
      <c r="B144" s="145" t="e">
        <f>#REF!</f>
        <v>#REF!</v>
      </c>
    </row>
    <row r="146" spans="1:16" ht="12.75" customHeight="1" x14ac:dyDescent="0.2">
      <c r="C146" s="536" t="s">
        <v>88</v>
      </c>
      <c r="D146" s="537"/>
      <c r="E146" s="537"/>
      <c r="F146" s="537"/>
      <c r="G146" s="537"/>
      <c r="H146" s="537"/>
      <c r="I146" s="538"/>
    </row>
    <row r="147" spans="1:16" x14ac:dyDescent="0.2">
      <c r="C147" s="477" t="e">
        <f>IF(#REF!="","",#REF!)</f>
        <v>#REF!</v>
      </c>
      <c r="D147" s="478"/>
      <c r="E147" s="478"/>
      <c r="F147" s="478"/>
      <c r="G147" s="478"/>
      <c r="H147" s="478"/>
      <c r="I147" s="478"/>
      <c r="J147" s="478"/>
      <c r="K147" s="478"/>
      <c r="L147" s="479"/>
    </row>
    <row r="148" spans="1:16" x14ac:dyDescent="0.2">
      <c r="C148" s="480"/>
      <c r="D148" s="481"/>
      <c r="E148" s="481"/>
      <c r="F148" s="481"/>
      <c r="G148" s="481"/>
      <c r="H148" s="481"/>
      <c r="I148" s="481"/>
      <c r="J148" s="481"/>
      <c r="K148" s="481"/>
      <c r="L148" s="482"/>
    </row>
    <row r="149" spans="1:16" x14ac:dyDescent="0.2">
      <c r="C149" s="480"/>
      <c r="D149" s="481"/>
      <c r="E149" s="481"/>
      <c r="F149" s="481"/>
      <c r="G149" s="481"/>
      <c r="H149" s="481"/>
      <c r="I149" s="481"/>
      <c r="J149" s="481"/>
      <c r="K149" s="481"/>
      <c r="L149" s="482"/>
    </row>
    <row r="150" spans="1:16" x14ac:dyDescent="0.2">
      <c r="C150" s="480"/>
      <c r="D150" s="481"/>
      <c r="E150" s="481"/>
      <c r="F150" s="481"/>
      <c r="G150" s="481"/>
      <c r="H150" s="481"/>
      <c r="I150" s="481"/>
      <c r="J150" s="481"/>
      <c r="K150" s="481"/>
      <c r="L150" s="482"/>
    </row>
    <row r="151" spans="1:16" x14ac:dyDescent="0.2">
      <c r="C151" s="480"/>
      <c r="D151" s="481"/>
      <c r="E151" s="481"/>
      <c r="F151" s="481"/>
      <c r="G151" s="481"/>
      <c r="H151" s="481"/>
      <c r="I151" s="481"/>
      <c r="J151" s="481"/>
      <c r="K151" s="481"/>
      <c r="L151" s="482"/>
    </row>
    <row r="152" spans="1:16" x14ac:dyDescent="0.2">
      <c r="C152" s="480"/>
      <c r="D152" s="481"/>
      <c r="E152" s="481"/>
      <c r="F152" s="481"/>
      <c r="G152" s="481"/>
      <c r="H152" s="481"/>
      <c r="I152" s="481"/>
      <c r="J152" s="481"/>
      <c r="K152" s="481"/>
      <c r="L152" s="482"/>
    </row>
    <row r="153" spans="1:16" x14ac:dyDescent="0.2">
      <c r="A153" s="36"/>
      <c r="B153" s="36"/>
      <c r="C153" s="483"/>
      <c r="D153" s="484"/>
      <c r="E153" s="484"/>
      <c r="F153" s="484"/>
      <c r="G153" s="484"/>
      <c r="H153" s="484"/>
      <c r="I153" s="484"/>
      <c r="J153" s="484"/>
      <c r="K153" s="484"/>
      <c r="L153" s="485"/>
      <c r="M153" s="36"/>
      <c r="N153" s="36"/>
    </row>
    <row r="154" spans="1:16" x14ac:dyDescent="0.2">
      <c r="A154" s="36"/>
      <c r="B154" s="36"/>
      <c r="C154" s="36"/>
      <c r="D154" s="36"/>
      <c r="E154" s="36"/>
      <c r="F154" s="36"/>
      <c r="J154" s="36"/>
      <c r="K154" s="36"/>
      <c r="L154" s="36"/>
      <c r="M154" s="36"/>
      <c r="N154" s="36"/>
    </row>
    <row r="155" spans="1:16" x14ac:dyDescent="0.2">
      <c r="A155" s="36"/>
      <c r="B155" s="36"/>
      <c r="C155" s="36"/>
      <c r="D155" s="36"/>
      <c r="E155" s="36"/>
      <c r="F155" s="36"/>
      <c r="J155" s="36"/>
      <c r="K155" s="36"/>
      <c r="L155" s="36"/>
      <c r="M155" s="36"/>
      <c r="N155" s="36"/>
    </row>
    <row r="156" spans="1:16" ht="15" x14ac:dyDescent="0.25">
      <c r="A156" s="36"/>
      <c r="B156" s="145" t="e">
        <f>#REF!</f>
        <v>#REF!</v>
      </c>
      <c r="C156" s="36"/>
      <c r="D156" s="36"/>
      <c r="E156" s="36"/>
      <c r="F156" s="36"/>
      <c r="J156" s="36"/>
      <c r="K156" s="36"/>
      <c r="L156" s="36"/>
      <c r="M156" s="36"/>
      <c r="N156" s="36"/>
    </row>
    <row r="157" spans="1:16" x14ac:dyDescent="0.2">
      <c r="A157" s="36"/>
      <c r="B157" s="36"/>
      <c r="C157" s="36"/>
      <c r="D157" s="36"/>
      <c r="E157" s="36"/>
      <c r="F157" s="36"/>
      <c r="J157" s="36"/>
      <c r="K157" s="36"/>
      <c r="L157" s="36"/>
      <c r="M157" s="36"/>
      <c r="N157" s="36"/>
    </row>
    <row r="158" spans="1:16" x14ac:dyDescent="0.2">
      <c r="D158" s="143"/>
      <c r="E158" s="143"/>
      <c r="F158" s="137" t="s">
        <v>149</v>
      </c>
      <c r="G158" s="147" t="e">
        <f>IF(#REF!="","",#REF!)</f>
        <v>#REF!</v>
      </c>
      <c r="H158" s="36"/>
      <c r="L158" s="136" t="s">
        <v>90</v>
      </c>
      <c r="M158" s="495" t="e">
        <f>IF(#REF!="","",#REF!)</f>
        <v>#REF!</v>
      </c>
      <c r="N158" s="496"/>
      <c r="O158" s="36"/>
      <c r="P158" s="36"/>
    </row>
    <row r="159" spans="1:16" x14ac:dyDescent="0.2">
      <c r="D159" s="36"/>
      <c r="E159" s="36"/>
      <c r="F159" s="137"/>
      <c r="G159" s="36"/>
      <c r="H159" s="36"/>
      <c r="L159" s="36"/>
      <c r="M159" s="36"/>
      <c r="N159" s="36"/>
      <c r="O159" s="36"/>
      <c r="P159" s="36"/>
    </row>
    <row r="160" spans="1:16" x14ac:dyDescent="0.2">
      <c r="D160" s="143"/>
      <c r="E160" s="143"/>
      <c r="F160" s="137" t="s">
        <v>91</v>
      </c>
      <c r="G160" s="147" t="e">
        <f>IF(#REF!="","",#REF!)</f>
        <v>#REF!</v>
      </c>
      <c r="H160" s="36"/>
      <c r="L160" s="136" t="s">
        <v>92</v>
      </c>
      <c r="M160" s="495" t="e">
        <f>IF(#REF!="","",#REF!)</f>
        <v>#REF!</v>
      </c>
      <c r="N160" s="496"/>
      <c r="O160" s="36"/>
      <c r="P160" s="36"/>
    </row>
    <row r="161" spans="1:16" x14ac:dyDescent="0.2">
      <c r="A161" s="36"/>
      <c r="B161" s="36"/>
      <c r="C161" s="36"/>
      <c r="D161" s="36"/>
      <c r="E161" s="36"/>
      <c r="F161" s="137"/>
      <c r="J161" s="36"/>
      <c r="K161" s="36"/>
      <c r="L161" s="36"/>
      <c r="M161" s="36"/>
      <c r="N161" s="36"/>
    </row>
    <row r="162" spans="1:16" ht="12.75" customHeight="1" x14ac:dyDescent="0.2">
      <c r="A162" s="36"/>
      <c r="B162" s="36"/>
      <c r="C162" s="474" t="s">
        <v>153</v>
      </c>
      <c r="D162" s="475"/>
      <c r="E162" s="476"/>
      <c r="F162" s="36"/>
      <c r="G162" s="36"/>
      <c r="J162" s="36"/>
      <c r="K162" s="474" t="s">
        <v>109</v>
      </c>
      <c r="L162" s="475"/>
      <c r="M162" s="476"/>
      <c r="N162" s="36"/>
      <c r="O162" s="36"/>
    </row>
    <row r="163" spans="1:16" x14ac:dyDescent="0.2">
      <c r="A163" s="36"/>
      <c r="B163" s="36"/>
      <c r="C163" s="477" t="e">
        <f>IF(#REF!="","",#REF!)</f>
        <v>#REF!</v>
      </c>
      <c r="D163" s="478"/>
      <c r="E163" s="478"/>
      <c r="F163" s="478"/>
      <c r="G163" s="478"/>
      <c r="H163" s="479"/>
      <c r="J163" s="36"/>
      <c r="K163" s="477" t="e">
        <f>IF(#REF!="","",#REF!)</f>
        <v>#REF!</v>
      </c>
      <c r="L163" s="478"/>
      <c r="M163" s="478"/>
      <c r="N163" s="478"/>
      <c r="O163" s="478"/>
      <c r="P163" s="479"/>
    </row>
    <row r="164" spans="1:16" x14ac:dyDescent="0.2">
      <c r="A164" s="36"/>
      <c r="B164" s="36"/>
      <c r="C164" s="480"/>
      <c r="D164" s="481"/>
      <c r="E164" s="481"/>
      <c r="F164" s="481"/>
      <c r="G164" s="481"/>
      <c r="H164" s="482"/>
      <c r="J164" s="36"/>
      <c r="K164" s="480"/>
      <c r="L164" s="481"/>
      <c r="M164" s="481"/>
      <c r="N164" s="481"/>
      <c r="O164" s="481"/>
      <c r="P164" s="482"/>
    </row>
    <row r="165" spans="1:16" x14ac:dyDescent="0.2">
      <c r="A165" s="36"/>
      <c r="B165" s="36"/>
      <c r="C165" s="480"/>
      <c r="D165" s="481"/>
      <c r="E165" s="481"/>
      <c r="F165" s="481"/>
      <c r="G165" s="481"/>
      <c r="H165" s="482"/>
      <c r="J165" s="36"/>
      <c r="K165" s="480"/>
      <c r="L165" s="481"/>
      <c r="M165" s="481"/>
      <c r="N165" s="481"/>
      <c r="O165" s="481"/>
      <c r="P165" s="482"/>
    </row>
    <row r="166" spans="1:16" x14ac:dyDescent="0.2">
      <c r="A166" s="36"/>
      <c r="B166" s="36"/>
      <c r="C166" s="480"/>
      <c r="D166" s="481"/>
      <c r="E166" s="481"/>
      <c r="F166" s="481"/>
      <c r="G166" s="481"/>
      <c r="H166" s="482"/>
      <c r="J166" s="36"/>
      <c r="K166" s="480"/>
      <c r="L166" s="481"/>
      <c r="M166" s="481"/>
      <c r="N166" s="481"/>
      <c r="O166" s="481"/>
      <c r="P166" s="482"/>
    </row>
    <row r="167" spans="1:16" x14ac:dyDescent="0.2">
      <c r="A167" s="36"/>
      <c r="B167" s="36"/>
      <c r="C167" s="480"/>
      <c r="D167" s="481"/>
      <c r="E167" s="481"/>
      <c r="F167" s="481"/>
      <c r="G167" s="481"/>
      <c r="H167" s="482"/>
      <c r="J167" s="36"/>
      <c r="K167" s="480"/>
      <c r="L167" s="481"/>
      <c r="M167" s="481"/>
      <c r="N167" s="481"/>
      <c r="O167" s="481"/>
      <c r="P167" s="482"/>
    </row>
    <row r="168" spans="1:16" x14ac:dyDescent="0.2">
      <c r="A168" s="36"/>
      <c r="B168" s="36"/>
      <c r="C168" s="480"/>
      <c r="D168" s="481"/>
      <c r="E168" s="481"/>
      <c r="F168" s="481"/>
      <c r="G168" s="481"/>
      <c r="H168" s="482"/>
      <c r="J168" s="36"/>
      <c r="K168" s="480"/>
      <c r="L168" s="481"/>
      <c r="M168" s="481"/>
      <c r="N168" s="481"/>
      <c r="O168" s="481"/>
      <c r="P168" s="482"/>
    </row>
    <row r="169" spans="1:16" x14ac:dyDescent="0.2">
      <c r="A169" s="36"/>
      <c r="B169" s="36"/>
      <c r="C169" s="483"/>
      <c r="D169" s="484"/>
      <c r="E169" s="484"/>
      <c r="F169" s="484"/>
      <c r="G169" s="484"/>
      <c r="H169" s="485"/>
      <c r="J169" s="36"/>
      <c r="K169" s="483"/>
      <c r="L169" s="484"/>
      <c r="M169" s="484"/>
      <c r="N169" s="484"/>
      <c r="O169" s="484"/>
      <c r="P169" s="485"/>
    </row>
    <row r="170" spans="1:16" x14ac:dyDescent="0.2">
      <c r="A170" s="36"/>
      <c r="B170" s="36"/>
      <c r="C170" s="36"/>
      <c r="D170" s="36"/>
      <c r="E170" s="36"/>
      <c r="F170" s="36"/>
      <c r="J170" s="36"/>
      <c r="K170" s="36"/>
      <c r="L170" s="36"/>
      <c r="M170" s="36"/>
      <c r="N170" s="36"/>
    </row>
    <row r="171" spans="1:16" ht="26.25" customHeight="1" x14ac:dyDescent="0.2">
      <c r="C171" s="406" t="s">
        <v>111</v>
      </c>
      <c r="D171" s="406"/>
      <c r="E171" s="406"/>
      <c r="F171" s="407"/>
      <c r="G171" s="160" t="e">
        <f>IF(#REF!="","",#REF!)</f>
        <v>#REF!</v>
      </c>
      <c r="H171" s="36"/>
      <c r="L171" s="36"/>
      <c r="M171" s="36"/>
      <c r="N171" s="36"/>
      <c r="O171" s="36"/>
      <c r="P171" s="36"/>
    </row>
    <row r="172" spans="1:16" x14ac:dyDescent="0.2">
      <c r="A172" s="36"/>
      <c r="B172" s="36"/>
      <c r="C172" s="36"/>
      <c r="D172" s="36"/>
      <c r="E172" s="36"/>
      <c r="F172" s="36"/>
      <c r="J172" s="36"/>
      <c r="K172" s="36"/>
      <c r="L172" s="36"/>
      <c r="M172" s="36"/>
      <c r="N172" s="36"/>
    </row>
    <row r="173" spans="1:16" ht="12.75" customHeight="1" x14ac:dyDescent="0.2">
      <c r="A173" s="36"/>
      <c r="B173" s="36"/>
      <c r="C173" s="474" t="s">
        <v>108</v>
      </c>
      <c r="D173" s="475"/>
      <c r="E173" s="475"/>
      <c r="F173" s="476"/>
      <c r="G173" s="36"/>
      <c r="J173" s="36"/>
      <c r="K173" s="36"/>
      <c r="L173" s="36"/>
      <c r="M173" s="36"/>
      <c r="N173" s="36"/>
    </row>
    <row r="174" spans="1:16" x14ac:dyDescent="0.2">
      <c r="A174" s="36"/>
      <c r="B174" s="36"/>
      <c r="C174" s="477" t="e">
        <f>IF(#REF!="","",#REF!)</f>
        <v>#REF!</v>
      </c>
      <c r="D174" s="478"/>
      <c r="E174" s="478"/>
      <c r="F174" s="478"/>
      <c r="G174" s="478"/>
      <c r="H174" s="478"/>
      <c r="I174" s="478"/>
      <c r="J174" s="478"/>
      <c r="K174" s="478"/>
      <c r="L174" s="479"/>
      <c r="M174" s="36"/>
      <c r="N174" s="36"/>
    </row>
    <row r="175" spans="1:16" x14ac:dyDescent="0.2">
      <c r="A175" s="36"/>
      <c r="B175" s="36"/>
      <c r="C175" s="480"/>
      <c r="D175" s="481"/>
      <c r="E175" s="481"/>
      <c r="F175" s="481"/>
      <c r="G175" s="481"/>
      <c r="H175" s="481"/>
      <c r="I175" s="481"/>
      <c r="J175" s="481"/>
      <c r="K175" s="481"/>
      <c r="L175" s="482"/>
      <c r="M175" s="36"/>
      <c r="N175" s="36"/>
    </row>
    <row r="176" spans="1:16" x14ac:dyDescent="0.2">
      <c r="A176" s="36"/>
      <c r="B176" s="36"/>
      <c r="C176" s="480"/>
      <c r="D176" s="481"/>
      <c r="E176" s="481"/>
      <c r="F176" s="481"/>
      <c r="G176" s="481"/>
      <c r="H176" s="481"/>
      <c r="I176" s="481"/>
      <c r="J176" s="481"/>
      <c r="K176" s="481"/>
      <c r="L176" s="482"/>
      <c r="M176" s="36"/>
      <c r="N176" s="36"/>
    </row>
    <row r="177" spans="1:17" x14ac:dyDescent="0.2">
      <c r="A177" s="36"/>
      <c r="B177" s="36"/>
      <c r="C177" s="480"/>
      <c r="D177" s="481"/>
      <c r="E177" s="481"/>
      <c r="F177" s="481"/>
      <c r="G177" s="481"/>
      <c r="H177" s="481"/>
      <c r="I177" s="481"/>
      <c r="J177" s="481"/>
      <c r="K177" s="481"/>
      <c r="L177" s="482"/>
      <c r="M177" s="36"/>
      <c r="N177" s="36"/>
    </row>
    <row r="178" spans="1:17" x14ac:dyDescent="0.2">
      <c r="A178" s="36"/>
      <c r="B178" s="36"/>
      <c r="C178" s="480"/>
      <c r="D178" s="481"/>
      <c r="E178" s="481"/>
      <c r="F178" s="481"/>
      <c r="G178" s="481"/>
      <c r="H178" s="481"/>
      <c r="I178" s="481"/>
      <c r="J178" s="481"/>
      <c r="K178" s="481"/>
      <c r="L178" s="482"/>
      <c r="M178" s="36"/>
      <c r="N178" s="36"/>
    </row>
    <row r="179" spans="1:17" x14ac:dyDescent="0.2">
      <c r="A179" s="36"/>
      <c r="B179" s="36"/>
      <c r="C179" s="480"/>
      <c r="D179" s="481"/>
      <c r="E179" s="481"/>
      <c r="F179" s="481"/>
      <c r="G179" s="481"/>
      <c r="H179" s="481"/>
      <c r="I179" s="481"/>
      <c r="J179" s="481"/>
      <c r="K179" s="481"/>
      <c r="L179" s="482"/>
      <c r="M179" s="36"/>
      <c r="N179" s="36"/>
    </row>
    <row r="180" spans="1:17" x14ac:dyDescent="0.2">
      <c r="A180" s="36"/>
      <c r="B180" s="36"/>
      <c r="C180" s="483"/>
      <c r="D180" s="484"/>
      <c r="E180" s="484"/>
      <c r="F180" s="484"/>
      <c r="G180" s="484"/>
      <c r="H180" s="484"/>
      <c r="I180" s="484"/>
      <c r="J180" s="484"/>
      <c r="K180" s="484"/>
      <c r="L180" s="485"/>
      <c r="M180" s="36"/>
      <c r="N180" s="36"/>
    </row>
    <row r="181" spans="1:17" x14ac:dyDescent="0.2">
      <c r="A181" s="36"/>
      <c r="B181" s="36"/>
      <c r="C181" s="36"/>
      <c r="D181" s="36"/>
      <c r="E181" s="36"/>
      <c r="F181" s="36"/>
      <c r="J181" s="36"/>
      <c r="K181" s="36"/>
      <c r="L181" s="36"/>
      <c r="M181" s="36"/>
      <c r="N181" s="36"/>
    </row>
    <row r="182" spans="1:17" x14ac:dyDescent="0.2">
      <c r="A182" s="36"/>
      <c r="B182" s="36"/>
      <c r="C182" s="36"/>
      <c r="D182" s="36"/>
      <c r="E182" s="36"/>
      <c r="F182" s="36"/>
      <c r="J182" s="36"/>
      <c r="K182" s="36"/>
      <c r="L182" s="36"/>
      <c r="M182" s="36"/>
      <c r="N182" s="36"/>
    </row>
    <row r="183" spans="1:17" ht="15" x14ac:dyDescent="0.25">
      <c r="A183" s="36"/>
      <c r="B183" s="145" t="s">
        <v>150</v>
      </c>
      <c r="C183" s="36"/>
      <c r="D183" s="36"/>
      <c r="E183" s="36"/>
      <c r="F183" s="36"/>
      <c r="J183" s="36"/>
      <c r="K183" s="36"/>
      <c r="L183" s="36"/>
      <c r="M183" s="36"/>
      <c r="N183" s="36"/>
    </row>
    <row r="184" spans="1:17" ht="15" x14ac:dyDescent="0.25">
      <c r="A184" s="36"/>
      <c r="B184" s="145"/>
      <c r="C184" s="36"/>
      <c r="D184" s="36"/>
      <c r="E184" s="36"/>
      <c r="F184" s="36"/>
      <c r="J184" s="36"/>
      <c r="K184" s="36"/>
      <c r="L184" s="36"/>
      <c r="M184" s="36"/>
      <c r="N184" s="36"/>
    </row>
    <row r="185" spans="1:17" ht="30" x14ac:dyDescent="0.2">
      <c r="A185" s="36"/>
      <c r="B185" s="36"/>
      <c r="C185" s="358" t="s">
        <v>118</v>
      </c>
      <c r="D185" s="359"/>
      <c r="E185" s="358" t="s">
        <v>119</v>
      </c>
      <c r="F185" s="359"/>
      <c r="G185" s="358" t="s">
        <v>120</v>
      </c>
      <c r="H185" s="359"/>
      <c r="I185" s="358" t="s">
        <v>121</v>
      </c>
      <c r="J185" s="359"/>
      <c r="K185" s="101" t="s">
        <v>122</v>
      </c>
      <c r="L185" s="101" t="s">
        <v>123</v>
      </c>
      <c r="M185" s="358" t="s">
        <v>124</v>
      </c>
      <c r="N185" s="359"/>
      <c r="O185" s="101" t="s">
        <v>125</v>
      </c>
      <c r="P185" s="36"/>
      <c r="Q185" s="36"/>
    </row>
    <row r="186" spans="1:17" x14ac:dyDescent="0.2">
      <c r="A186" s="36"/>
      <c r="B186" s="36"/>
      <c r="C186" s="509" t="e">
        <f>IF(#REF!="","",#REF!)</f>
        <v>#REF!</v>
      </c>
      <c r="D186" s="510"/>
      <c r="E186" s="509" t="e">
        <f>IF(#REF!="","",#REF!)</f>
        <v>#REF!</v>
      </c>
      <c r="F186" s="510"/>
      <c r="G186" s="509" t="e">
        <f>IF(#REF!="","",#REF!)</f>
        <v>#REF!</v>
      </c>
      <c r="H186" s="510"/>
      <c r="I186" s="509" t="e">
        <f>IF(#REF!="","",#REF!)</f>
        <v>#REF!</v>
      </c>
      <c r="J186" s="510"/>
      <c r="K186" s="172" t="e">
        <f>IF(#REF!="","",#REF!)</f>
        <v>#REF!</v>
      </c>
      <c r="L186" s="172" t="e">
        <f>IF(#REF!="","",#REF!)</f>
        <v>#REF!</v>
      </c>
      <c r="M186" s="509" t="e">
        <f>IF(#REF!="","",#REF!)</f>
        <v>#REF!</v>
      </c>
      <c r="N186" s="510"/>
      <c r="O186" s="172" t="e">
        <f>IF(#REF!="","",#REF!)</f>
        <v>#REF!</v>
      </c>
      <c r="P186" s="36"/>
      <c r="Q186" s="36"/>
    </row>
    <row r="187" spans="1:17" x14ac:dyDescent="0.2">
      <c r="A187" s="36"/>
      <c r="B187" s="36"/>
      <c r="C187" s="509" t="e">
        <f>IF(#REF!="","",#REF!)</f>
        <v>#REF!</v>
      </c>
      <c r="D187" s="510"/>
      <c r="E187" s="509" t="e">
        <f>IF(#REF!="","",#REF!)</f>
        <v>#REF!</v>
      </c>
      <c r="F187" s="510"/>
      <c r="G187" s="509" t="e">
        <f>IF(#REF!="","",#REF!)</f>
        <v>#REF!</v>
      </c>
      <c r="H187" s="510"/>
      <c r="I187" s="509" t="e">
        <f>IF(#REF!="","",#REF!)</f>
        <v>#REF!</v>
      </c>
      <c r="J187" s="510"/>
      <c r="K187" s="172" t="e">
        <f>IF(#REF!="","",#REF!)</f>
        <v>#REF!</v>
      </c>
      <c r="L187" s="172" t="e">
        <f>IF(#REF!="","",#REF!)</f>
        <v>#REF!</v>
      </c>
      <c r="M187" s="509" t="e">
        <f>IF(#REF!="","",#REF!)</f>
        <v>#REF!</v>
      </c>
      <c r="N187" s="510"/>
      <c r="O187" s="172" t="e">
        <f>IF(#REF!="","",#REF!)</f>
        <v>#REF!</v>
      </c>
      <c r="P187" s="36"/>
      <c r="Q187" s="36"/>
    </row>
    <row r="188" spans="1:17" x14ac:dyDescent="0.2">
      <c r="A188" s="36"/>
      <c r="B188" s="36"/>
      <c r="C188" s="509" t="e">
        <f>IF(#REF!="","",#REF!)</f>
        <v>#REF!</v>
      </c>
      <c r="D188" s="510"/>
      <c r="E188" s="509" t="e">
        <f>IF(#REF!="","",#REF!)</f>
        <v>#REF!</v>
      </c>
      <c r="F188" s="510"/>
      <c r="G188" s="509" t="e">
        <f>IF(#REF!="","",#REF!)</f>
        <v>#REF!</v>
      </c>
      <c r="H188" s="510"/>
      <c r="I188" s="509" t="e">
        <f>IF(#REF!="","",#REF!)</f>
        <v>#REF!</v>
      </c>
      <c r="J188" s="510"/>
      <c r="K188" s="172" t="e">
        <f>IF(#REF!="","",#REF!)</f>
        <v>#REF!</v>
      </c>
      <c r="L188" s="172" t="e">
        <f>IF(#REF!="","",#REF!)</f>
        <v>#REF!</v>
      </c>
      <c r="M188" s="509" t="e">
        <f>IF(#REF!="","",#REF!)</f>
        <v>#REF!</v>
      </c>
      <c r="N188" s="510"/>
      <c r="O188" s="172" t="e">
        <f>IF(#REF!="","",#REF!)</f>
        <v>#REF!</v>
      </c>
      <c r="P188" s="36"/>
      <c r="Q188" s="36"/>
    </row>
    <row r="189" spans="1:17" x14ac:dyDescent="0.2">
      <c r="A189" s="36"/>
      <c r="B189" s="36"/>
      <c r="C189" s="509" t="e">
        <f>IF(#REF!="","",#REF!)</f>
        <v>#REF!</v>
      </c>
      <c r="D189" s="510"/>
      <c r="E189" s="509" t="e">
        <f>IF(#REF!="","",#REF!)</f>
        <v>#REF!</v>
      </c>
      <c r="F189" s="510"/>
      <c r="G189" s="509" t="e">
        <f>IF(#REF!="","",#REF!)</f>
        <v>#REF!</v>
      </c>
      <c r="H189" s="510"/>
      <c r="I189" s="509" t="e">
        <f>IF(#REF!="","",#REF!)</f>
        <v>#REF!</v>
      </c>
      <c r="J189" s="510"/>
      <c r="K189" s="172" t="e">
        <f>IF(#REF!="","",#REF!)</f>
        <v>#REF!</v>
      </c>
      <c r="L189" s="172" t="e">
        <f>IF(#REF!="","",#REF!)</f>
        <v>#REF!</v>
      </c>
      <c r="M189" s="509" t="e">
        <f>IF(#REF!="","",#REF!)</f>
        <v>#REF!</v>
      </c>
      <c r="N189" s="510"/>
      <c r="O189" s="172" t="e">
        <f>IF(#REF!="","",#REF!)</f>
        <v>#REF!</v>
      </c>
      <c r="P189" s="36"/>
      <c r="Q189" s="36"/>
    </row>
    <row r="190" spans="1:17" x14ac:dyDescent="0.2">
      <c r="A190" s="36"/>
      <c r="B190" s="36"/>
      <c r="C190" s="509" t="e">
        <f>IF(#REF!="","",#REF!)</f>
        <v>#REF!</v>
      </c>
      <c r="D190" s="510"/>
      <c r="E190" s="509" t="e">
        <f>IF(#REF!="","",#REF!)</f>
        <v>#REF!</v>
      </c>
      <c r="F190" s="510"/>
      <c r="G190" s="509" t="e">
        <f>IF(#REF!="","",#REF!)</f>
        <v>#REF!</v>
      </c>
      <c r="H190" s="510"/>
      <c r="I190" s="509" t="e">
        <f>IF(#REF!="","",#REF!)</f>
        <v>#REF!</v>
      </c>
      <c r="J190" s="510"/>
      <c r="K190" s="172" t="e">
        <f>IF(#REF!="","",#REF!)</f>
        <v>#REF!</v>
      </c>
      <c r="L190" s="172" t="e">
        <f>IF(#REF!="","",#REF!)</f>
        <v>#REF!</v>
      </c>
      <c r="M190" s="509" t="e">
        <f>IF(#REF!="","",#REF!)</f>
        <v>#REF!</v>
      </c>
      <c r="N190" s="510"/>
      <c r="O190" s="172" t="e">
        <f>IF(#REF!="","",#REF!)</f>
        <v>#REF!</v>
      </c>
      <c r="P190" s="36"/>
      <c r="Q190" s="36"/>
    </row>
    <row r="191" spans="1:17" x14ac:dyDescent="0.2">
      <c r="A191" s="36"/>
      <c r="B191" s="36"/>
      <c r="C191" s="509" t="e">
        <f>IF(#REF!="","",#REF!)</f>
        <v>#REF!</v>
      </c>
      <c r="D191" s="510"/>
      <c r="E191" s="509" t="e">
        <f>IF(#REF!="","",#REF!)</f>
        <v>#REF!</v>
      </c>
      <c r="F191" s="510"/>
      <c r="G191" s="509" t="e">
        <f>IF(#REF!="","",#REF!)</f>
        <v>#REF!</v>
      </c>
      <c r="H191" s="510"/>
      <c r="I191" s="509" t="e">
        <f>IF(#REF!="","",#REF!)</f>
        <v>#REF!</v>
      </c>
      <c r="J191" s="510"/>
      <c r="K191" s="172" t="e">
        <f>IF(#REF!="","",#REF!)</f>
        <v>#REF!</v>
      </c>
      <c r="L191" s="172" t="e">
        <f>IF(#REF!="","",#REF!)</f>
        <v>#REF!</v>
      </c>
      <c r="M191" s="509" t="e">
        <f>IF(#REF!="","",#REF!)</f>
        <v>#REF!</v>
      </c>
      <c r="N191" s="510"/>
      <c r="O191" s="172" t="e">
        <f>IF(#REF!="","",#REF!)</f>
        <v>#REF!</v>
      </c>
      <c r="P191" s="36"/>
      <c r="Q191" s="36"/>
    </row>
    <row r="192" spans="1:17" x14ac:dyDescent="0.2">
      <c r="A192" s="36"/>
      <c r="B192" s="36"/>
      <c r="C192" s="509" t="e">
        <f>IF(#REF!="","",#REF!)</f>
        <v>#REF!</v>
      </c>
      <c r="D192" s="510"/>
      <c r="E192" s="509" t="e">
        <f>IF(#REF!="","",#REF!)</f>
        <v>#REF!</v>
      </c>
      <c r="F192" s="510"/>
      <c r="G192" s="509" t="e">
        <f>IF(#REF!="","",#REF!)</f>
        <v>#REF!</v>
      </c>
      <c r="H192" s="510"/>
      <c r="I192" s="509" t="e">
        <f>IF(#REF!="","",#REF!)</f>
        <v>#REF!</v>
      </c>
      <c r="J192" s="510"/>
      <c r="K192" s="172" t="e">
        <f>IF(#REF!="","",#REF!)</f>
        <v>#REF!</v>
      </c>
      <c r="L192" s="172" t="e">
        <f>IF(#REF!="","",#REF!)</f>
        <v>#REF!</v>
      </c>
      <c r="M192" s="509" t="e">
        <f>IF(#REF!="","",#REF!)</f>
        <v>#REF!</v>
      </c>
      <c r="N192" s="510"/>
      <c r="O192" s="172" t="e">
        <f>IF(#REF!="","",#REF!)</f>
        <v>#REF!</v>
      </c>
      <c r="P192" s="36"/>
      <c r="Q192" s="36"/>
    </row>
    <row r="193" spans="1:17" x14ac:dyDescent="0.2">
      <c r="A193" s="36"/>
      <c r="B193" s="36"/>
      <c r="C193" s="509" t="e">
        <f>IF(#REF!="","",#REF!)</f>
        <v>#REF!</v>
      </c>
      <c r="D193" s="510"/>
      <c r="E193" s="509" t="e">
        <f>IF(#REF!="","",#REF!)</f>
        <v>#REF!</v>
      </c>
      <c r="F193" s="510"/>
      <c r="G193" s="509" t="e">
        <f>IF(#REF!="","",#REF!)</f>
        <v>#REF!</v>
      </c>
      <c r="H193" s="510"/>
      <c r="I193" s="509" t="e">
        <f>IF(#REF!="","",#REF!)</f>
        <v>#REF!</v>
      </c>
      <c r="J193" s="510"/>
      <c r="K193" s="172" t="e">
        <f>IF(#REF!="","",#REF!)</f>
        <v>#REF!</v>
      </c>
      <c r="L193" s="172" t="e">
        <f>IF(#REF!="","",#REF!)</f>
        <v>#REF!</v>
      </c>
      <c r="M193" s="509" t="e">
        <f>IF(#REF!="","",#REF!)</f>
        <v>#REF!</v>
      </c>
      <c r="N193" s="510"/>
      <c r="O193" s="172" t="e">
        <f>IF(#REF!="","",#REF!)</f>
        <v>#REF!</v>
      </c>
      <c r="P193" s="36"/>
      <c r="Q193" s="36"/>
    </row>
    <row r="194" spans="1:17" x14ac:dyDescent="0.2">
      <c r="A194" s="36"/>
      <c r="B194" s="36"/>
      <c r="C194" s="509" t="e">
        <f>IF(#REF!="","",#REF!)</f>
        <v>#REF!</v>
      </c>
      <c r="D194" s="510"/>
      <c r="E194" s="509" t="e">
        <f>IF(#REF!="","",#REF!)</f>
        <v>#REF!</v>
      </c>
      <c r="F194" s="510"/>
      <c r="G194" s="509" t="e">
        <f>IF(#REF!="","",#REF!)</f>
        <v>#REF!</v>
      </c>
      <c r="H194" s="510"/>
      <c r="I194" s="509" t="e">
        <f>IF(#REF!="","",#REF!)</f>
        <v>#REF!</v>
      </c>
      <c r="J194" s="510"/>
      <c r="K194" s="172" t="e">
        <f>IF(#REF!="","",#REF!)</f>
        <v>#REF!</v>
      </c>
      <c r="L194" s="172" t="e">
        <f>IF(#REF!="","",#REF!)</f>
        <v>#REF!</v>
      </c>
      <c r="M194" s="509" t="e">
        <f>IF(#REF!="","",#REF!)</f>
        <v>#REF!</v>
      </c>
      <c r="N194" s="510"/>
      <c r="O194" s="172" t="e">
        <f>IF(#REF!="","",#REF!)</f>
        <v>#REF!</v>
      </c>
      <c r="P194" s="36"/>
      <c r="Q194" s="36"/>
    </row>
    <row r="195" spans="1:17" x14ac:dyDescent="0.2">
      <c r="A195" s="36"/>
      <c r="B195" s="36"/>
      <c r="C195" s="509" t="e">
        <f>IF(#REF!="","",#REF!)</f>
        <v>#REF!</v>
      </c>
      <c r="D195" s="510"/>
      <c r="E195" s="509" t="e">
        <f>IF(#REF!="","",#REF!)</f>
        <v>#REF!</v>
      </c>
      <c r="F195" s="510"/>
      <c r="G195" s="509" t="e">
        <f>IF(#REF!="","",#REF!)</f>
        <v>#REF!</v>
      </c>
      <c r="H195" s="510"/>
      <c r="I195" s="509" t="e">
        <f>IF(#REF!="","",#REF!)</f>
        <v>#REF!</v>
      </c>
      <c r="J195" s="510"/>
      <c r="K195" s="172" t="e">
        <f>IF(#REF!="","",#REF!)</f>
        <v>#REF!</v>
      </c>
      <c r="L195" s="172" t="e">
        <f>IF(#REF!="","",#REF!)</f>
        <v>#REF!</v>
      </c>
      <c r="M195" s="509" t="e">
        <f>IF(#REF!="","",#REF!)</f>
        <v>#REF!</v>
      </c>
      <c r="N195" s="510"/>
      <c r="O195" s="172" t="e">
        <f>IF(#REF!="","",#REF!)</f>
        <v>#REF!</v>
      </c>
      <c r="P195" s="36"/>
      <c r="Q195" s="36"/>
    </row>
    <row r="196" spans="1:17" x14ac:dyDescent="0.2">
      <c r="A196" s="36"/>
      <c r="B196" s="36"/>
      <c r="C196" s="509" t="e">
        <f>IF(#REF!="","",#REF!)</f>
        <v>#REF!</v>
      </c>
      <c r="D196" s="510"/>
      <c r="E196" s="509" t="e">
        <f>IF(#REF!="","",#REF!)</f>
        <v>#REF!</v>
      </c>
      <c r="F196" s="510"/>
      <c r="G196" s="509" t="e">
        <f>IF(#REF!="","",#REF!)</f>
        <v>#REF!</v>
      </c>
      <c r="H196" s="510"/>
      <c r="I196" s="509" t="e">
        <f>IF(#REF!="","",#REF!)</f>
        <v>#REF!</v>
      </c>
      <c r="J196" s="510"/>
      <c r="K196" s="172" t="e">
        <f>IF(#REF!="","",#REF!)</f>
        <v>#REF!</v>
      </c>
      <c r="L196" s="172" t="e">
        <f>IF(#REF!="","",#REF!)</f>
        <v>#REF!</v>
      </c>
      <c r="M196" s="509" t="e">
        <f>IF(#REF!="","",#REF!)</f>
        <v>#REF!</v>
      </c>
      <c r="N196" s="510"/>
      <c r="O196" s="172" t="e">
        <f>IF(#REF!="","",#REF!)</f>
        <v>#REF!</v>
      </c>
      <c r="P196" s="36"/>
      <c r="Q196" s="36"/>
    </row>
    <row r="197" spans="1:17" x14ac:dyDescent="0.2">
      <c r="A197" s="36"/>
      <c r="B197" s="36"/>
      <c r="C197" s="36"/>
      <c r="D197" s="36"/>
      <c r="E197" s="36"/>
      <c r="F197" s="36"/>
      <c r="G197" s="36"/>
      <c r="H197" s="36"/>
      <c r="I197" s="36"/>
      <c r="J197" s="36"/>
      <c r="K197" s="36"/>
      <c r="L197" s="36"/>
    </row>
    <row r="198" spans="1:17" x14ac:dyDescent="0.2">
      <c r="A198" s="36"/>
      <c r="B198" s="36"/>
      <c r="C198" s="36"/>
      <c r="D198" s="36"/>
      <c r="E198" s="36"/>
      <c r="F198" s="36"/>
      <c r="G198" s="36"/>
      <c r="H198" s="36"/>
      <c r="I198" s="36"/>
      <c r="J198" s="36"/>
      <c r="K198" s="36"/>
      <c r="L198" s="36"/>
    </row>
    <row r="199" spans="1:17" ht="15" x14ac:dyDescent="0.25">
      <c r="A199" s="36"/>
      <c r="B199" s="145" t="s">
        <v>154</v>
      </c>
      <c r="C199" s="36"/>
      <c r="D199" s="36"/>
      <c r="E199" s="36"/>
      <c r="F199" s="36"/>
      <c r="G199" s="36"/>
      <c r="H199" s="36"/>
      <c r="I199" s="36"/>
      <c r="J199" s="36"/>
      <c r="K199" s="36"/>
      <c r="L199" s="36"/>
    </row>
    <row r="200" spans="1:17" ht="15" x14ac:dyDescent="0.25">
      <c r="A200" s="36"/>
      <c r="B200" s="145"/>
      <c r="C200" s="36"/>
      <c r="D200" s="36"/>
      <c r="E200" s="36"/>
      <c r="F200" s="36"/>
      <c r="G200" s="36"/>
      <c r="H200" s="36"/>
      <c r="I200" s="36"/>
      <c r="J200" s="36"/>
      <c r="K200" s="36"/>
      <c r="L200" s="36"/>
    </row>
    <row r="201" spans="1:17" ht="27.75" customHeight="1" x14ac:dyDescent="0.2">
      <c r="B201" s="146"/>
      <c r="C201" s="406" t="s">
        <v>199</v>
      </c>
      <c r="D201" s="406"/>
      <c r="E201" s="406"/>
      <c r="F201" s="407"/>
      <c r="G201" s="462" t="e">
        <f>IF(#REF!="","",#REF!)</f>
        <v>#REF!</v>
      </c>
      <c r="K201" s="519" t="s">
        <v>181</v>
      </c>
      <c r="L201" s="520"/>
      <c r="M201" s="520"/>
      <c r="N201" s="520"/>
      <c r="O201" s="521"/>
    </row>
    <row r="202" spans="1:17" x14ac:dyDescent="0.2">
      <c r="C202" s="406"/>
      <c r="D202" s="406"/>
      <c r="E202" s="406"/>
      <c r="F202" s="407"/>
      <c r="G202" s="464"/>
      <c r="K202" s="477" t="e">
        <f>IF(#REF!="","",#REF!)</f>
        <v>#REF!</v>
      </c>
      <c r="L202" s="478"/>
      <c r="M202" s="478"/>
      <c r="N202" s="478"/>
      <c r="O202" s="478"/>
      <c r="P202" s="479"/>
    </row>
    <row r="203" spans="1:17" x14ac:dyDescent="0.2">
      <c r="C203" s="146"/>
      <c r="D203" s="146"/>
      <c r="E203" s="146"/>
      <c r="F203" s="257"/>
      <c r="G203" s="258"/>
      <c r="H203" s="89"/>
      <c r="K203" s="480"/>
      <c r="L203" s="481"/>
      <c r="M203" s="481"/>
      <c r="N203" s="481"/>
      <c r="O203" s="481"/>
      <c r="P203" s="482"/>
    </row>
    <row r="204" spans="1:17" x14ac:dyDescent="0.2">
      <c r="C204" s="89"/>
      <c r="D204" s="89"/>
      <c r="E204" s="89"/>
      <c r="F204" s="89"/>
      <c r="G204" s="89"/>
      <c r="H204" s="89"/>
      <c r="K204" s="483"/>
      <c r="L204" s="484"/>
      <c r="M204" s="484"/>
      <c r="N204" s="484"/>
      <c r="O204" s="484"/>
      <c r="P204" s="485"/>
    </row>
    <row r="205" spans="1:17" ht="15" x14ac:dyDescent="0.25">
      <c r="A205" s="36"/>
      <c r="B205" s="145"/>
      <c r="C205" s="36"/>
      <c r="D205" s="36"/>
      <c r="E205" s="36"/>
      <c r="F205" s="36"/>
      <c r="G205" s="36"/>
      <c r="H205" s="36"/>
      <c r="I205" s="36"/>
      <c r="J205" s="36"/>
      <c r="K205" s="36"/>
      <c r="L205" s="36"/>
    </row>
    <row r="206" spans="1:17" ht="51" x14ac:dyDescent="0.2">
      <c r="A206" s="36"/>
      <c r="B206" s="516" t="s">
        <v>201</v>
      </c>
      <c r="C206" s="517"/>
      <c r="D206" s="249" t="s">
        <v>27</v>
      </c>
      <c r="E206" s="249" t="s">
        <v>173</v>
      </c>
      <c r="F206" s="249" t="s">
        <v>174</v>
      </c>
      <c r="G206" s="249" t="s">
        <v>175</v>
      </c>
      <c r="H206" s="249" t="s">
        <v>176</v>
      </c>
      <c r="I206" s="249" t="s">
        <v>182</v>
      </c>
      <c r="J206" s="249" t="s">
        <v>169</v>
      </c>
      <c r="K206" s="249" t="s">
        <v>183</v>
      </c>
      <c r="L206" s="249" t="s">
        <v>170</v>
      </c>
      <c r="M206" s="249" t="s">
        <v>177</v>
      </c>
      <c r="N206" s="249" t="s">
        <v>178</v>
      </c>
      <c r="O206" s="249" t="s">
        <v>179</v>
      </c>
      <c r="P206" s="249" t="s">
        <v>180</v>
      </c>
    </row>
    <row r="207" spans="1:17" x14ac:dyDescent="0.2">
      <c r="A207" s="36"/>
      <c r="B207" s="511" t="e">
        <f>IF(#REF!="","",#REF!)</f>
        <v>#REF!</v>
      </c>
      <c r="C207" s="512"/>
      <c r="D207" s="231" t="e">
        <f>IF(#REF!="","",#REF!)</f>
        <v>#REF!</v>
      </c>
      <c r="E207" s="231" t="e">
        <f>IF(#REF!="","",#REF!)</f>
        <v>#REF!</v>
      </c>
      <c r="F207" s="231" t="e">
        <f>IF(#REF!="","",#REF!)</f>
        <v>#REF!</v>
      </c>
      <c r="G207" s="231" t="e">
        <f>IF(#REF!="","",#REF!)</f>
        <v>#REF!</v>
      </c>
      <c r="H207" s="231" t="e">
        <f>IF(#REF!="","",#REF!)</f>
        <v>#REF!</v>
      </c>
      <c r="I207" s="231" t="e">
        <f>IF(#REF!="","",#REF!)</f>
        <v>#REF!</v>
      </c>
      <c r="J207" s="231" t="e">
        <f>IF(#REF!="","",#REF!)</f>
        <v>#REF!</v>
      </c>
      <c r="K207" s="231" t="e">
        <f>IF(#REF!="","",#REF!)</f>
        <v>#REF!</v>
      </c>
      <c r="L207" s="231" t="e">
        <f>IF(#REF!="","",#REF!)</f>
        <v>#REF!</v>
      </c>
      <c r="M207" s="231" t="e">
        <f>IF(#REF!="","",#REF!)</f>
        <v>#REF!</v>
      </c>
      <c r="N207" s="231" t="e">
        <f>IF(#REF!="","",#REF!)</f>
        <v>#REF!</v>
      </c>
      <c r="O207" s="231" t="e">
        <f>IF(#REF!="","",#REF!)</f>
        <v>#REF!</v>
      </c>
      <c r="P207" s="231" t="e">
        <f>IF(#REF!="","",#REF!)</f>
        <v>#REF!</v>
      </c>
    </row>
    <row r="208" spans="1:17" x14ac:dyDescent="0.2">
      <c r="A208" s="36"/>
      <c r="B208" s="511" t="e">
        <f>IF(#REF!="","",#REF!)</f>
        <v>#REF!</v>
      </c>
      <c r="C208" s="512"/>
      <c r="D208" s="231" t="e">
        <f>IF(#REF!="","",#REF!)</f>
        <v>#REF!</v>
      </c>
      <c r="E208" s="231" t="e">
        <f>IF(#REF!="","",#REF!)</f>
        <v>#REF!</v>
      </c>
      <c r="F208" s="231" t="e">
        <f>IF(#REF!="","",#REF!)</f>
        <v>#REF!</v>
      </c>
      <c r="G208" s="231" t="e">
        <f>IF(#REF!="","",#REF!)</f>
        <v>#REF!</v>
      </c>
      <c r="H208" s="231" t="e">
        <f>IF(#REF!="","",#REF!)</f>
        <v>#REF!</v>
      </c>
      <c r="I208" s="231" t="e">
        <f>IF(#REF!="","",#REF!)</f>
        <v>#REF!</v>
      </c>
      <c r="J208" s="231" t="e">
        <f>IF(#REF!="","",#REF!)</f>
        <v>#REF!</v>
      </c>
      <c r="K208" s="231" t="e">
        <f>IF(#REF!="","",#REF!)</f>
        <v>#REF!</v>
      </c>
      <c r="L208" s="231" t="e">
        <f>IF(#REF!="","",#REF!)</f>
        <v>#REF!</v>
      </c>
      <c r="M208" s="231" t="e">
        <f>IF(#REF!="","",#REF!)</f>
        <v>#REF!</v>
      </c>
      <c r="N208" s="231" t="e">
        <f>IF(#REF!="","",#REF!)</f>
        <v>#REF!</v>
      </c>
      <c r="O208" s="231" t="e">
        <f>IF(#REF!="","",#REF!)</f>
        <v>#REF!</v>
      </c>
      <c r="P208" s="231" t="e">
        <f>IF(#REF!="","",#REF!)</f>
        <v>#REF!</v>
      </c>
    </row>
    <row r="209" spans="1:16" x14ac:dyDescent="0.2">
      <c r="A209" s="36"/>
      <c r="B209" s="511" t="e">
        <f>IF(#REF!="","",#REF!)</f>
        <v>#REF!</v>
      </c>
      <c r="C209" s="512"/>
      <c r="D209" s="231" t="e">
        <f>IF(#REF!="","",#REF!)</f>
        <v>#REF!</v>
      </c>
      <c r="E209" s="231" t="e">
        <f>IF(#REF!="","",#REF!)</f>
        <v>#REF!</v>
      </c>
      <c r="F209" s="231" t="e">
        <f>IF(#REF!="","",#REF!)</f>
        <v>#REF!</v>
      </c>
      <c r="G209" s="231" t="e">
        <f>IF(#REF!="","",#REF!)</f>
        <v>#REF!</v>
      </c>
      <c r="H209" s="231" t="e">
        <f>IF(#REF!="","",#REF!)</f>
        <v>#REF!</v>
      </c>
      <c r="I209" s="231" t="e">
        <f>IF(#REF!="","",#REF!)</f>
        <v>#REF!</v>
      </c>
      <c r="J209" s="231" t="e">
        <f>IF(#REF!="","",#REF!)</f>
        <v>#REF!</v>
      </c>
      <c r="K209" s="231" t="e">
        <f>IF(#REF!="","",#REF!)</f>
        <v>#REF!</v>
      </c>
      <c r="L209" s="231" t="e">
        <f>IF(#REF!="","",#REF!)</f>
        <v>#REF!</v>
      </c>
      <c r="M209" s="231" t="e">
        <f>IF(#REF!="","",#REF!)</f>
        <v>#REF!</v>
      </c>
      <c r="N209" s="231" t="e">
        <f>IF(#REF!="","",#REF!)</f>
        <v>#REF!</v>
      </c>
      <c r="O209" s="231" t="e">
        <f>IF(#REF!="","",#REF!)</f>
        <v>#REF!</v>
      </c>
      <c r="P209" s="231" t="e">
        <f>IF(#REF!="","",#REF!)</f>
        <v>#REF!</v>
      </c>
    </row>
    <row r="210" spans="1:16" x14ac:dyDescent="0.2">
      <c r="A210" s="36"/>
      <c r="B210" s="511" t="e">
        <f>IF(#REF!="","",#REF!)</f>
        <v>#REF!</v>
      </c>
      <c r="C210" s="512"/>
      <c r="D210" s="231" t="e">
        <f>IF(#REF!="","",#REF!)</f>
        <v>#REF!</v>
      </c>
      <c r="E210" s="231" t="e">
        <f>IF(#REF!="","",#REF!)</f>
        <v>#REF!</v>
      </c>
      <c r="F210" s="231" t="e">
        <f>IF(#REF!="","",#REF!)</f>
        <v>#REF!</v>
      </c>
      <c r="G210" s="231" t="e">
        <f>IF(#REF!="","",#REF!)</f>
        <v>#REF!</v>
      </c>
      <c r="H210" s="231" t="e">
        <f>IF(#REF!="","",#REF!)</f>
        <v>#REF!</v>
      </c>
      <c r="I210" s="231" t="e">
        <f>IF(#REF!="","",#REF!)</f>
        <v>#REF!</v>
      </c>
      <c r="J210" s="231" t="e">
        <f>IF(#REF!="","",#REF!)</f>
        <v>#REF!</v>
      </c>
      <c r="K210" s="231" t="e">
        <f>IF(#REF!="","",#REF!)</f>
        <v>#REF!</v>
      </c>
      <c r="L210" s="231" t="e">
        <f>IF(#REF!="","",#REF!)</f>
        <v>#REF!</v>
      </c>
      <c r="M210" s="231" t="e">
        <f>IF(#REF!="","",#REF!)</f>
        <v>#REF!</v>
      </c>
      <c r="N210" s="231" t="e">
        <f>IF(#REF!="","",#REF!)</f>
        <v>#REF!</v>
      </c>
      <c r="O210" s="231" t="e">
        <f>IF(#REF!="","",#REF!)</f>
        <v>#REF!</v>
      </c>
      <c r="P210" s="231" t="e">
        <f>IF(#REF!="","",#REF!)</f>
        <v>#REF!</v>
      </c>
    </row>
    <row r="211" spans="1:16" x14ac:dyDescent="0.2">
      <c r="A211" s="36"/>
      <c r="B211" s="511" t="e">
        <f>IF(#REF!="","",#REF!)</f>
        <v>#REF!</v>
      </c>
      <c r="C211" s="512"/>
      <c r="D211" s="231" t="e">
        <f>IF(#REF!="","",#REF!)</f>
        <v>#REF!</v>
      </c>
      <c r="E211" s="231" t="e">
        <f>IF(#REF!="","",#REF!)</f>
        <v>#REF!</v>
      </c>
      <c r="F211" s="231" t="e">
        <f>IF(#REF!="","",#REF!)</f>
        <v>#REF!</v>
      </c>
      <c r="G211" s="231" t="e">
        <f>IF(#REF!="","",#REF!)</f>
        <v>#REF!</v>
      </c>
      <c r="H211" s="231" t="e">
        <f>IF(#REF!="","",#REF!)</f>
        <v>#REF!</v>
      </c>
      <c r="I211" s="231" t="e">
        <f>IF(#REF!="","",#REF!)</f>
        <v>#REF!</v>
      </c>
      <c r="J211" s="231" t="e">
        <f>IF(#REF!="","",#REF!)</f>
        <v>#REF!</v>
      </c>
      <c r="K211" s="231" t="e">
        <f>IF(#REF!="","",#REF!)</f>
        <v>#REF!</v>
      </c>
      <c r="L211" s="231" t="e">
        <f>IF(#REF!="","",#REF!)</f>
        <v>#REF!</v>
      </c>
      <c r="M211" s="231" t="e">
        <f>IF(#REF!="","",#REF!)</f>
        <v>#REF!</v>
      </c>
      <c r="N211" s="231" t="e">
        <f>IF(#REF!="","",#REF!)</f>
        <v>#REF!</v>
      </c>
      <c r="O211" s="231" t="e">
        <f>IF(#REF!="","",#REF!)</f>
        <v>#REF!</v>
      </c>
      <c r="P211" s="231" t="e">
        <f>IF(#REF!="","",#REF!)</f>
        <v>#REF!</v>
      </c>
    </row>
    <row r="212" spans="1:16" x14ac:dyDescent="0.2">
      <c r="A212" s="36"/>
      <c r="B212" s="511" t="e">
        <f>IF(#REF!="","",#REF!)</f>
        <v>#REF!</v>
      </c>
      <c r="C212" s="512"/>
      <c r="D212" s="231" t="e">
        <f>IF(#REF!="","",#REF!)</f>
        <v>#REF!</v>
      </c>
      <c r="E212" s="231" t="e">
        <f>IF(#REF!="","",#REF!)</f>
        <v>#REF!</v>
      </c>
      <c r="F212" s="231" t="e">
        <f>IF(#REF!="","",#REF!)</f>
        <v>#REF!</v>
      </c>
      <c r="G212" s="231" t="e">
        <f>IF(#REF!="","",#REF!)</f>
        <v>#REF!</v>
      </c>
      <c r="H212" s="231" t="e">
        <f>IF(#REF!="","",#REF!)</f>
        <v>#REF!</v>
      </c>
      <c r="I212" s="231" t="e">
        <f>IF(#REF!="","",#REF!)</f>
        <v>#REF!</v>
      </c>
      <c r="J212" s="231" t="e">
        <f>IF(#REF!="","",#REF!)</f>
        <v>#REF!</v>
      </c>
      <c r="K212" s="231" t="e">
        <f>IF(#REF!="","",#REF!)</f>
        <v>#REF!</v>
      </c>
      <c r="L212" s="231" t="e">
        <f>IF(#REF!="","",#REF!)</f>
        <v>#REF!</v>
      </c>
      <c r="M212" s="231" t="e">
        <f>IF(#REF!="","",#REF!)</f>
        <v>#REF!</v>
      </c>
      <c r="N212" s="231" t="e">
        <f>IF(#REF!="","",#REF!)</f>
        <v>#REF!</v>
      </c>
      <c r="O212" s="231" t="e">
        <f>IF(#REF!="","",#REF!)</f>
        <v>#REF!</v>
      </c>
      <c r="P212" s="231" t="e">
        <f>IF(#REF!="","",#REF!)</f>
        <v>#REF!</v>
      </c>
    </row>
    <row r="213" spans="1:16" x14ac:dyDescent="0.2">
      <c r="A213" s="36"/>
      <c r="B213" s="511" t="e">
        <f>IF(#REF!="","",#REF!)</f>
        <v>#REF!</v>
      </c>
      <c r="C213" s="512"/>
      <c r="D213" s="231" t="e">
        <f>IF(#REF!="","",#REF!)</f>
        <v>#REF!</v>
      </c>
      <c r="E213" s="231" t="e">
        <f>IF(#REF!="","",#REF!)</f>
        <v>#REF!</v>
      </c>
      <c r="F213" s="231" t="e">
        <f>IF(#REF!="","",#REF!)</f>
        <v>#REF!</v>
      </c>
      <c r="G213" s="231" t="e">
        <f>IF(#REF!="","",#REF!)</f>
        <v>#REF!</v>
      </c>
      <c r="H213" s="231" t="e">
        <f>IF(#REF!="","",#REF!)</f>
        <v>#REF!</v>
      </c>
      <c r="I213" s="231" t="e">
        <f>IF(#REF!="","",#REF!)</f>
        <v>#REF!</v>
      </c>
      <c r="J213" s="231" t="e">
        <f>IF(#REF!="","",#REF!)</f>
        <v>#REF!</v>
      </c>
      <c r="K213" s="231" t="e">
        <f>IF(#REF!="","",#REF!)</f>
        <v>#REF!</v>
      </c>
      <c r="L213" s="231" t="e">
        <f>IF(#REF!="","",#REF!)</f>
        <v>#REF!</v>
      </c>
      <c r="M213" s="231" t="e">
        <f>IF(#REF!="","",#REF!)</f>
        <v>#REF!</v>
      </c>
      <c r="N213" s="231" t="e">
        <f>IF(#REF!="","",#REF!)</f>
        <v>#REF!</v>
      </c>
      <c r="O213" s="231" t="e">
        <f>IF(#REF!="","",#REF!)</f>
        <v>#REF!</v>
      </c>
      <c r="P213" s="231" t="e">
        <f>IF(#REF!="","",#REF!)</f>
        <v>#REF!</v>
      </c>
    </row>
    <row r="214" spans="1:16" x14ac:dyDescent="0.2">
      <c r="A214" s="36"/>
      <c r="B214" s="511" t="e">
        <f>IF(#REF!="","",#REF!)</f>
        <v>#REF!</v>
      </c>
      <c r="C214" s="512"/>
      <c r="D214" s="231" t="e">
        <f>IF(#REF!="","",#REF!)</f>
        <v>#REF!</v>
      </c>
      <c r="E214" s="231" t="e">
        <f>IF(#REF!="","",#REF!)</f>
        <v>#REF!</v>
      </c>
      <c r="F214" s="231" t="e">
        <f>IF(#REF!="","",#REF!)</f>
        <v>#REF!</v>
      </c>
      <c r="G214" s="231" t="e">
        <f>IF(#REF!="","",#REF!)</f>
        <v>#REF!</v>
      </c>
      <c r="H214" s="231" t="e">
        <f>IF(#REF!="","",#REF!)</f>
        <v>#REF!</v>
      </c>
      <c r="I214" s="231" t="e">
        <f>IF(#REF!="","",#REF!)</f>
        <v>#REF!</v>
      </c>
      <c r="J214" s="231" t="e">
        <f>IF(#REF!="","",#REF!)</f>
        <v>#REF!</v>
      </c>
      <c r="K214" s="231" t="e">
        <f>IF(#REF!="","",#REF!)</f>
        <v>#REF!</v>
      </c>
      <c r="L214" s="231" t="e">
        <f>IF(#REF!="","",#REF!)</f>
        <v>#REF!</v>
      </c>
      <c r="M214" s="231" t="e">
        <f>IF(#REF!="","",#REF!)</f>
        <v>#REF!</v>
      </c>
      <c r="N214" s="231" t="e">
        <f>IF(#REF!="","",#REF!)</f>
        <v>#REF!</v>
      </c>
      <c r="O214" s="231" t="e">
        <f>IF(#REF!="","",#REF!)</f>
        <v>#REF!</v>
      </c>
      <c r="P214" s="231" t="e">
        <f>IF(#REF!="","",#REF!)</f>
        <v>#REF!</v>
      </c>
    </row>
    <row r="215" spans="1:16" x14ac:dyDescent="0.2">
      <c r="A215" s="36"/>
      <c r="B215" s="511" t="e">
        <f>IF(#REF!="","",#REF!)</f>
        <v>#REF!</v>
      </c>
      <c r="C215" s="512"/>
      <c r="D215" s="231" t="e">
        <f>IF(#REF!="","",#REF!)</f>
        <v>#REF!</v>
      </c>
      <c r="E215" s="231" t="e">
        <f>IF(#REF!="","",#REF!)</f>
        <v>#REF!</v>
      </c>
      <c r="F215" s="231" t="e">
        <f>IF(#REF!="","",#REF!)</f>
        <v>#REF!</v>
      </c>
      <c r="G215" s="231" t="e">
        <f>IF(#REF!="","",#REF!)</f>
        <v>#REF!</v>
      </c>
      <c r="H215" s="231" t="e">
        <f>IF(#REF!="","",#REF!)</f>
        <v>#REF!</v>
      </c>
      <c r="I215" s="231" t="e">
        <f>IF(#REF!="","",#REF!)</f>
        <v>#REF!</v>
      </c>
      <c r="J215" s="231" t="e">
        <f>IF(#REF!="","",#REF!)</f>
        <v>#REF!</v>
      </c>
      <c r="K215" s="231" t="e">
        <f>IF(#REF!="","",#REF!)</f>
        <v>#REF!</v>
      </c>
      <c r="L215" s="231" t="e">
        <f>IF(#REF!="","",#REF!)</f>
        <v>#REF!</v>
      </c>
      <c r="M215" s="231" t="e">
        <f>IF(#REF!="","",#REF!)</f>
        <v>#REF!</v>
      </c>
      <c r="N215" s="231" t="e">
        <f>IF(#REF!="","",#REF!)</f>
        <v>#REF!</v>
      </c>
      <c r="O215" s="231" t="e">
        <f>IF(#REF!="","",#REF!)</f>
        <v>#REF!</v>
      </c>
      <c r="P215" s="231" t="e">
        <f>IF(#REF!="","",#REF!)</f>
        <v>#REF!</v>
      </c>
    </row>
    <row r="216" spans="1:16" x14ac:dyDescent="0.2">
      <c r="A216" s="36"/>
      <c r="B216" s="511" t="e">
        <f>IF(#REF!="","",#REF!)</f>
        <v>#REF!</v>
      </c>
      <c r="C216" s="512"/>
      <c r="D216" s="231" t="e">
        <f>IF(#REF!="","",#REF!)</f>
        <v>#REF!</v>
      </c>
      <c r="E216" s="231" t="e">
        <f>IF(#REF!="","",#REF!)</f>
        <v>#REF!</v>
      </c>
      <c r="F216" s="231" t="e">
        <f>IF(#REF!="","",#REF!)</f>
        <v>#REF!</v>
      </c>
      <c r="G216" s="231" t="e">
        <f>IF(#REF!="","",#REF!)</f>
        <v>#REF!</v>
      </c>
      <c r="H216" s="231" t="e">
        <f>IF(#REF!="","",#REF!)</f>
        <v>#REF!</v>
      </c>
      <c r="I216" s="231" t="e">
        <f>IF(#REF!="","",#REF!)</f>
        <v>#REF!</v>
      </c>
      <c r="J216" s="231" t="e">
        <f>IF(#REF!="","",#REF!)</f>
        <v>#REF!</v>
      </c>
      <c r="K216" s="231" t="e">
        <f>IF(#REF!="","",#REF!)</f>
        <v>#REF!</v>
      </c>
      <c r="L216" s="231" t="e">
        <f>IF(#REF!="","",#REF!)</f>
        <v>#REF!</v>
      </c>
      <c r="M216" s="231" t="e">
        <f>IF(#REF!="","",#REF!)</f>
        <v>#REF!</v>
      </c>
      <c r="N216" s="231" t="e">
        <f>IF(#REF!="","",#REF!)</f>
        <v>#REF!</v>
      </c>
      <c r="O216" s="231" t="e">
        <f>IF(#REF!="","",#REF!)</f>
        <v>#REF!</v>
      </c>
      <c r="P216" s="231" t="e">
        <f>IF(#REF!="","",#REF!)</f>
        <v>#REF!</v>
      </c>
    </row>
    <row r="217" spans="1:16" x14ac:dyDescent="0.2">
      <c r="A217" s="36"/>
      <c r="B217" s="36"/>
      <c r="C217" s="36"/>
      <c r="D217" s="36"/>
      <c r="E217" s="36"/>
      <c r="F217" s="36"/>
      <c r="G217" s="36"/>
      <c r="H217" s="36"/>
      <c r="I217" s="36"/>
      <c r="J217" s="36"/>
      <c r="K217" s="36"/>
      <c r="L217" s="36"/>
    </row>
    <row r="218" spans="1:16" x14ac:dyDescent="0.2">
      <c r="A218" s="36"/>
      <c r="B218" s="36"/>
      <c r="C218" s="36"/>
      <c r="D218" s="36"/>
      <c r="E218" s="36"/>
      <c r="F218" s="36"/>
      <c r="G218" s="36"/>
      <c r="H218" s="36"/>
      <c r="I218" s="36"/>
      <c r="J218" s="36"/>
      <c r="K218" s="36"/>
      <c r="L218" s="36"/>
    </row>
    <row r="219" spans="1:16" ht="12.75" customHeight="1" x14ac:dyDescent="0.2">
      <c r="C219" s="406" t="s">
        <v>184</v>
      </c>
      <c r="D219" s="406"/>
      <c r="E219" s="406"/>
      <c r="F219" s="406"/>
      <c r="G219" s="462" t="e">
        <f>IF(#REF!="","",#REF!)</f>
        <v>#REF!</v>
      </c>
      <c r="H219" s="36"/>
      <c r="K219" s="513" t="s">
        <v>202</v>
      </c>
      <c r="L219" s="514"/>
      <c r="M219" s="514"/>
      <c r="N219" s="514"/>
      <c r="O219" s="515"/>
    </row>
    <row r="220" spans="1:16" x14ac:dyDescent="0.2">
      <c r="A220" s="36"/>
      <c r="B220" s="36"/>
      <c r="C220" s="406"/>
      <c r="D220" s="406"/>
      <c r="E220" s="406"/>
      <c r="F220" s="406"/>
      <c r="G220" s="463"/>
      <c r="K220" s="477" t="e">
        <f>IF(#REF!="","",#REF!)</f>
        <v>#REF!</v>
      </c>
      <c r="L220" s="478"/>
      <c r="M220" s="478"/>
      <c r="N220" s="478"/>
      <c r="O220" s="478"/>
      <c r="P220" s="479"/>
    </row>
    <row r="221" spans="1:16" x14ac:dyDescent="0.2">
      <c r="A221" s="36"/>
      <c r="B221" s="36"/>
      <c r="C221" s="406"/>
      <c r="D221" s="406"/>
      <c r="E221" s="406"/>
      <c r="F221" s="406"/>
      <c r="G221" s="463"/>
      <c r="K221" s="480"/>
      <c r="L221" s="481"/>
      <c r="M221" s="481"/>
      <c r="N221" s="481"/>
      <c r="O221" s="481"/>
      <c r="P221" s="482"/>
    </row>
    <row r="222" spans="1:16" x14ac:dyDescent="0.2">
      <c r="A222" s="36"/>
      <c r="B222" s="36"/>
      <c r="C222" s="406"/>
      <c r="D222" s="406"/>
      <c r="E222" s="406"/>
      <c r="F222" s="406"/>
      <c r="G222" s="464"/>
      <c r="K222" s="483"/>
      <c r="L222" s="484"/>
      <c r="M222" s="484"/>
      <c r="N222" s="484"/>
      <c r="O222" s="484"/>
      <c r="P222" s="485"/>
    </row>
    <row r="223" spans="1:16" x14ac:dyDescent="0.2">
      <c r="A223" s="36"/>
      <c r="B223" s="36"/>
      <c r="C223" s="36"/>
      <c r="D223" s="36"/>
      <c r="E223" s="36"/>
      <c r="F223" s="36"/>
    </row>
    <row r="224" spans="1:16" ht="12.75" customHeight="1" x14ac:dyDescent="0.2">
      <c r="A224" s="36"/>
      <c r="B224" s="36"/>
      <c r="C224" s="474" t="s">
        <v>116</v>
      </c>
      <c r="D224" s="475"/>
      <c r="E224" s="475"/>
      <c r="F224" s="475"/>
      <c r="G224" s="476"/>
      <c r="K224" s="474" t="s">
        <v>117</v>
      </c>
      <c r="L224" s="475"/>
      <c r="M224" s="476"/>
      <c r="N224" s="36"/>
      <c r="O224" s="36"/>
    </row>
    <row r="225" spans="1:16" x14ac:dyDescent="0.2">
      <c r="A225" s="36"/>
      <c r="B225" s="36"/>
      <c r="C225" s="477" t="e">
        <f>IF(#REF!="","",#REF!)</f>
        <v>#REF!</v>
      </c>
      <c r="D225" s="478"/>
      <c r="E225" s="478"/>
      <c r="F225" s="478"/>
      <c r="G225" s="478"/>
      <c r="H225" s="479"/>
      <c r="K225" s="477" t="e">
        <f>IF(#REF!="","",#REF!)</f>
        <v>#REF!</v>
      </c>
      <c r="L225" s="478"/>
      <c r="M225" s="478"/>
      <c r="N225" s="478"/>
      <c r="O225" s="478"/>
      <c r="P225" s="479"/>
    </row>
    <row r="226" spans="1:16" x14ac:dyDescent="0.2">
      <c r="A226" s="36"/>
      <c r="B226" s="36"/>
      <c r="C226" s="480"/>
      <c r="D226" s="481"/>
      <c r="E226" s="481"/>
      <c r="F226" s="481"/>
      <c r="G226" s="481"/>
      <c r="H226" s="482"/>
      <c r="K226" s="480"/>
      <c r="L226" s="481"/>
      <c r="M226" s="481"/>
      <c r="N226" s="481"/>
      <c r="O226" s="481"/>
      <c r="P226" s="482"/>
    </row>
    <row r="227" spans="1:16" x14ac:dyDescent="0.2">
      <c r="A227" s="36"/>
      <c r="B227" s="36"/>
      <c r="C227" s="480"/>
      <c r="D227" s="481"/>
      <c r="E227" s="481"/>
      <c r="F227" s="481"/>
      <c r="G227" s="481"/>
      <c r="H227" s="482"/>
      <c r="K227" s="480"/>
      <c r="L227" s="481"/>
      <c r="M227" s="481"/>
      <c r="N227" s="481"/>
      <c r="O227" s="481"/>
      <c r="P227" s="482"/>
    </row>
    <row r="228" spans="1:16" x14ac:dyDescent="0.2">
      <c r="A228" s="36"/>
      <c r="B228" s="36"/>
      <c r="C228" s="480"/>
      <c r="D228" s="481"/>
      <c r="E228" s="481"/>
      <c r="F228" s="481"/>
      <c r="G228" s="481"/>
      <c r="H228" s="482"/>
      <c r="K228" s="480"/>
      <c r="L228" s="481"/>
      <c r="M228" s="481"/>
      <c r="N228" s="481"/>
      <c r="O228" s="481"/>
      <c r="P228" s="482"/>
    </row>
    <row r="229" spans="1:16" x14ac:dyDescent="0.2">
      <c r="A229" s="36"/>
      <c r="B229" s="36"/>
      <c r="C229" s="480"/>
      <c r="D229" s="481"/>
      <c r="E229" s="481"/>
      <c r="F229" s="481"/>
      <c r="G229" s="481"/>
      <c r="H229" s="482"/>
      <c r="K229" s="480"/>
      <c r="L229" s="481"/>
      <c r="M229" s="481"/>
      <c r="N229" s="481"/>
      <c r="O229" s="481"/>
      <c r="P229" s="482"/>
    </row>
    <row r="230" spans="1:16" ht="12.75" customHeight="1" x14ac:dyDescent="0.2">
      <c r="A230" s="36"/>
      <c r="B230" s="36"/>
      <c r="C230" s="480"/>
      <c r="D230" s="481"/>
      <c r="E230" s="481"/>
      <c r="F230" s="481"/>
      <c r="G230" s="481"/>
      <c r="H230" s="482"/>
      <c r="J230" s="36"/>
      <c r="K230" s="480"/>
      <c r="L230" s="481"/>
      <c r="M230" s="481"/>
      <c r="N230" s="481"/>
      <c r="O230" s="481"/>
      <c r="P230" s="482"/>
    </row>
    <row r="231" spans="1:16" ht="12.75" customHeight="1" x14ac:dyDescent="0.2">
      <c r="A231" s="36"/>
      <c r="B231" s="36"/>
      <c r="C231" s="483"/>
      <c r="D231" s="484"/>
      <c r="E231" s="484"/>
      <c r="F231" s="484"/>
      <c r="G231" s="484"/>
      <c r="H231" s="485"/>
      <c r="K231" s="483"/>
      <c r="L231" s="484"/>
      <c r="M231" s="484"/>
      <c r="N231" s="484"/>
      <c r="O231" s="484"/>
      <c r="P231" s="485"/>
    </row>
    <row r="232" spans="1:16" x14ac:dyDescent="0.2">
      <c r="A232" s="36"/>
      <c r="B232" s="36"/>
      <c r="J232" s="36"/>
    </row>
    <row r="233" spans="1:16" x14ac:dyDescent="0.2">
      <c r="A233" s="36"/>
      <c r="B233" s="36"/>
      <c r="C233" s="36"/>
      <c r="D233" s="36"/>
      <c r="E233" s="36"/>
      <c r="F233" s="36"/>
      <c r="J233" s="36"/>
      <c r="K233" s="36"/>
      <c r="L233" s="36"/>
    </row>
    <row r="234" spans="1:16" ht="15" x14ac:dyDescent="0.25">
      <c r="A234" s="36"/>
      <c r="B234" s="145" t="s">
        <v>155</v>
      </c>
      <c r="C234" s="36"/>
      <c r="D234" s="36"/>
      <c r="E234" s="36"/>
      <c r="F234" s="36"/>
      <c r="J234" s="36"/>
      <c r="K234" s="36"/>
      <c r="L234" s="36"/>
    </row>
    <row r="235" spans="1:16" ht="12.75" customHeight="1" x14ac:dyDescent="0.2">
      <c r="A235" s="36"/>
      <c r="B235" s="36"/>
      <c r="C235" s="36"/>
      <c r="D235" s="36"/>
      <c r="E235" s="36"/>
      <c r="F235" s="36"/>
      <c r="J235" s="36"/>
      <c r="K235" s="36"/>
      <c r="L235" s="36"/>
    </row>
    <row r="236" spans="1:16" ht="12.75" customHeight="1" x14ac:dyDescent="0.2">
      <c r="A236" s="36"/>
      <c r="B236" s="36"/>
      <c r="C236" s="408" t="s">
        <v>95</v>
      </c>
      <c r="D236" s="408"/>
      <c r="E236" s="408"/>
      <c r="F236" s="409"/>
      <c r="G236" s="462" t="e">
        <f>IF(#REF!="","",#REF!)</f>
        <v>#REF!</v>
      </c>
      <c r="J236" s="349" t="s">
        <v>96</v>
      </c>
      <c r="K236" s="349"/>
      <c r="L236" s="349"/>
      <c r="M236" s="350"/>
      <c r="N236" s="462" t="e">
        <f>IF(#REF!="","",#REF!)</f>
        <v>#REF!</v>
      </c>
    </row>
    <row r="237" spans="1:16" x14ac:dyDescent="0.2">
      <c r="A237" s="36"/>
      <c r="B237" s="36"/>
      <c r="C237" s="408"/>
      <c r="D237" s="408"/>
      <c r="E237" s="408"/>
      <c r="F237" s="409"/>
      <c r="G237" s="463"/>
      <c r="J237" s="349"/>
      <c r="K237" s="349"/>
      <c r="L237" s="349"/>
      <c r="M237" s="350"/>
      <c r="N237" s="463"/>
    </row>
    <row r="238" spans="1:16" x14ac:dyDescent="0.2">
      <c r="A238" s="36"/>
      <c r="B238" s="36"/>
      <c r="C238" s="408"/>
      <c r="D238" s="408"/>
      <c r="E238" s="408"/>
      <c r="F238" s="409"/>
      <c r="G238" s="464"/>
      <c r="J238" s="349"/>
      <c r="K238" s="349"/>
      <c r="L238" s="349"/>
      <c r="M238" s="350"/>
      <c r="N238" s="464"/>
    </row>
    <row r="239" spans="1:16" x14ac:dyDescent="0.2">
      <c r="A239" s="36"/>
      <c r="B239" s="36"/>
      <c r="C239" s="36"/>
      <c r="D239" s="36"/>
      <c r="E239" s="36"/>
      <c r="F239" s="36"/>
      <c r="J239" s="36"/>
      <c r="K239" s="36"/>
      <c r="L239" s="36"/>
    </row>
    <row r="240" spans="1:16" x14ac:dyDescent="0.2">
      <c r="A240" s="36"/>
      <c r="B240" s="36"/>
      <c r="C240" s="36"/>
      <c r="D240" s="36"/>
      <c r="E240" s="36"/>
      <c r="F240" s="36"/>
      <c r="J240" s="36"/>
      <c r="K240" s="465" t="s">
        <v>160</v>
      </c>
      <c r="L240" s="466"/>
      <c r="M240" s="466"/>
      <c r="N240" s="466"/>
      <c r="O240" s="467"/>
    </row>
    <row r="241" spans="1:16" x14ac:dyDescent="0.2">
      <c r="A241" s="36"/>
      <c r="B241" s="36"/>
      <c r="C241" s="36"/>
      <c r="D241" s="36"/>
      <c r="E241" s="36"/>
      <c r="F241" s="36"/>
      <c r="J241" s="36"/>
      <c r="K241" s="468"/>
      <c r="L241" s="469"/>
      <c r="M241" s="469"/>
      <c r="N241" s="469"/>
      <c r="O241" s="470"/>
    </row>
    <row r="242" spans="1:16" ht="12.75" customHeight="1" x14ac:dyDescent="0.2">
      <c r="A242" s="36"/>
      <c r="B242" s="36"/>
      <c r="C242" s="474" t="s">
        <v>94</v>
      </c>
      <c r="D242" s="475"/>
      <c r="E242" s="475"/>
      <c r="F242" s="475"/>
      <c r="G242" s="476"/>
      <c r="J242" s="36"/>
      <c r="K242" s="471"/>
      <c r="L242" s="472"/>
      <c r="M242" s="472"/>
      <c r="N242" s="472"/>
      <c r="O242" s="473"/>
    </row>
    <row r="243" spans="1:16" x14ac:dyDescent="0.2">
      <c r="A243" s="36"/>
      <c r="B243" s="36"/>
      <c r="C243" s="477" t="e">
        <f>IF(#REF!="","",#REF!)</f>
        <v>#REF!</v>
      </c>
      <c r="D243" s="478"/>
      <c r="E243" s="478"/>
      <c r="F243" s="478"/>
      <c r="G243" s="478"/>
      <c r="H243" s="479"/>
      <c r="J243" s="36"/>
      <c r="K243" s="486" t="e">
        <f>IF(#REF!="","",#REF!)</f>
        <v>#REF!</v>
      </c>
      <c r="L243" s="487"/>
      <c r="M243" s="487"/>
      <c r="N243" s="487"/>
      <c r="O243" s="487"/>
      <c r="P243" s="488"/>
    </row>
    <row r="244" spans="1:16" x14ac:dyDescent="0.2">
      <c r="A244" s="36"/>
      <c r="B244" s="36"/>
      <c r="C244" s="480"/>
      <c r="D244" s="481"/>
      <c r="E244" s="481"/>
      <c r="F244" s="481"/>
      <c r="G244" s="481"/>
      <c r="H244" s="482"/>
      <c r="J244" s="36"/>
      <c r="K244" s="489"/>
      <c r="L244" s="490"/>
      <c r="M244" s="490"/>
      <c r="N244" s="490"/>
      <c r="O244" s="490"/>
      <c r="P244" s="491"/>
    </row>
    <row r="245" spans="1:16" x14ac:dyDescent="0.2">
      <c r="A245" s="36"/>
      <c r="B245" s="36"/>
      <c r="C245" s="480"/>
      <c r="D245" s="481"/>
      <c r="E245" s="481"/>
      <c r="F245" s="481"/>
      <c r="G245" s="481"/>
      <c r="H245" s="482"/>
      <c r="J245" s="36"/>
      <c r="K245" s="489"/>
      <c r="L245" s="490"/>
      <c r="M245" s="490"/>
      <c r="N245" s="490"/>
      <c r="O245" s="490"/>
      <c r="P245" s="491"/>
    </row>
    <row r="246" spans="1:16" x14ac:dyDescent="0.2">
      <c r="A246" s="36"/>
      <c r="B246" s="36"/>
      <c r="C246" s="480"/>
      <c r="D246" s="481"/>
      <c r="E246" s="481"/>
      <c r="F246" s="481"/>
      <c r="G246" s="481"/>
      <c r="H246" s="482"/>
      <c r="J246" s="36"/>
      <c r="K246" s="489"/>
      <c r="L246" s="490"/>
      <c r="M246" s="490"/>
      <c r="N246" s="490"/>
      <c r="O246" s="490"/>
      <c r="P246" s="491"/>
    </row>
    <row r="247" spans="1:16" x14ac:dyDescent="0.2">
      <c r="A247" s="36"/>
      <c r="B247" s="36"/>
      <c r="C247" s="480"/>
      <c r="D247" s="481"/>
      <c r="E247" s="481"/>
      <c r="F247" s="481"/>
      <c r="G247" s="481"/>
      <c r="H247" s="482"/>
      <c r="J247" s="36"/>
      <c r="K247" s="489"/>
      <c r="L247" s="490"/>
      <c r="M247" s="490"/>
      <c r="N247" s="490"/>
      <c r="O247" s="490"/>
      <c r="P247" s="491"/>
    </row>
    <row r="248" spans="1:16" x14ac:dyDescent="0.2">
      <c r="A248" s="36"/>
      <c r="B248" s="36"/>
      <c r="C248" s="480"/>
      <c r="D248" s="481"/>
      <c r="E248" s="481"/>
      <c r="F248" s="481"/>
      <c r="G248" s="481"/>
      <c r="H248" s="482"/>
      <c r="J248" s="36"/>
      <c r="K248" s="489"/>
      <c r="L248" s="490"/>
      <c r="M248" s="490"/>
      <c r="N248" s="490"/>
      <c r="O248" s="490"/>
      <c r="P248" s="491"/>
    </row>
    <row r="249" spans="1:16" x14ac:dyDescent="0.2">
      <c r="A249" s="36"/>
      <c r="B249" s="36"/>
      <c r="C249" s="483"/>
      <c r="D249" s="484"/>
      <c r="E249" s="484"/>
      <c r="F249" s="484"/>
      <c r="G249" s="484"/>
      <c r="H249" s="485"/>
      <c r="J249" s="36"/>
      <c r="K249" s="492"/>
      <c r="L249" s="493"/>
      <c r="M249" s="493"/>
      <c r="N249" s="493"/>
      <c r="O249" s="493"/>
      <c r="P249" s="494"/>
    </row>
    <row r="250" spans="1:16" x14ac:dyDescent="0.2">
      <c r="A250" s="36"/>
      <c r="B250" s="36"/>
      <c r="C250" s="36"/>
      <c r="D250" s="36"/>
      <c r="E250" s="36"/>
      <c r="F250" s="36"/>
      <c r="J250" s="36"/>
      <c r="K250" s="36"/>
      <c r="L250" s="36"/>
    </row>
    <row r="251" spans="1:16" x14ac:dyDescent="0.2">
      <c r="A251" s="36"/>
      <c r="B251" s="36"/>
      <c r="C251" s="408" t="s">
        <v>97</v>
      </c>
      <c r="D251" s="408"/>
      <c r="E251" s="408"/>
      <c r="F251" s="409"/>
      <c r="G251" s="462" t="e">
        <f>IF(#REF!="","",#REF!)</f>
        <v>#REF!</v>
      </c>
      <c r="J251" s="349" t="s">
        <v>98</v>
      </c>
      <c r="K251" s="349"/>
      <c r="L251" s="349"/>
      <c r="M251" s="350"/>
      <c r="N251" s="462" t="e">
        <f>IF(#REF!="","",#REF!)</f>
        <v>#REF!</v>
      </c>
    </row>
    <row r="252" spans="1:16" x14ac:dyDescent="0.2">
      <c r="A252" s="36"/>
      <c r="B252" s="36"/>
      <c r="C252" s="408"/>
      <c r="D252" s="408"/>
      <c r="E252" s="408"/>
      <c r="F252" s="409"/>
      <c r="G252" s="463"/>
      <c r="J252" s="349"/>
      <c r="K252" s="349"/>
      <c r="L252" s="349"/>
      <c r="M252" s="350"/>
      <c r="N252" s="463"/>
    </row>
    <row r="253" spans="1:16" x14ac:dyDescent="0.2">
      <c r="A253" s="36"/>
      <c r="B253" s="36"/>
      <c r="C253" s="408"/>
      <c r="D253" s="408"/>
      <c r="E253" s="408"/>
      <c r="F253" s="409"/>
      <c r="G253" s="464"/>
      <c r="J253" s="349"/>
      <c r="K253" s="349"/>
      <c r="L253" s="349"/>
      <c r="M253" s="350"/>
      <c r="N253" s="464"/>
    </row>
    <row r="254" spans="1:16" x14ac:dyDescent="0.2">
      <c r="A254" s="36"/>
      <c r="B254" s="36"/>
      <c r="C254" s="36"/>
      <c r="D254" s="36"/>
      <c r="E254" s="36"/>
      <c r="F254" s="36"/>
      <c r="J254" s="36"/>
      <c r="K254" s="36"/>
      <c r="L254" s="36"/>
    </row>
    <row r="255" spans="1:16" x14ac:dyDescent="0.2">
      <c r="A255" s="36"/>
      <c r="B255" s="36"/>
      <c r="C255" s="408" t="s">
        <v>204</v>
      </c>
      <c r="D255" s="408"/>
      <c r="E255" s="408"/>
      <c r="F255" s="409"/>
      <c r="G255" s="462" t="e">
        <f>IF(#REF!="","",#REF!)</f>
        <v>#REF!</v>
      </c>
      <c r="J255" s="349" t="s">
        <v>99</v>
      </c>
      <c r="K255" s="349"/>
      <c r="L255" s="349"/>
      <c r="M255" s="350"/>
      <c r="N255" s="462" t="e">
        <f>IF(#REF!="","",#REF!)</f>
        <v>#REF!</v>
      </c>
    </row>
    <row r="256" spans="1:16" x14ac:dyDescent="0.2">
      <c r="A256" s="36"/>
      <c r="B256" s="36"/>
      <c r="C256" s="408"/>
      <c r="D256" s="408"/>
      <c r="E256" s="408"/>
      <c r="F256" s="409"/>
      <c r="G256" s="463"/>
      <c r="J256" s="349"/>
      <c r="K256" s="349"/>
      <c r="L256" s="349"/>
      <c r="M256" s="350"/>
      <c r="N256" s="463"/>
    </row>
    <row r="257" spans="1:16" x14ac:dyDescent="0.2">
      <c r="A257" s="36"/>
      <c r="B257" s="36"/>
      <c r="C257" s="408"/>
      <c r="D257" s="408"/>
      <c r="E257" s="408"/>
      <c r="F257" s="409"/>
      <c r="G257" s="464"/>
      <c r="J257" s="349"/>
      <c r="K257" s="349"/>
      <c r="L257" s="349"/>
      <c r="M257" s="350"/>
      <c r="N257" s="464"/>
    </row>
    <row r="258" spans="1:16" x14ac:dyDescent="0.2">
      <c r="A258" s="36"/>
      <c r="B258" s="36"/>
      <c r="C258" s="36"/>
      <c r="D258" s="36"/>
      <c r="E258" s="36"/>
      <c r="F258" s="36"/>
      <c r="J258" s="36"/>
      <c r="K258" s="36"/>
      <c r="L258" s="36"/>
    </row>
    <row r="259" spans="1:16" ht="12.75" customHeight="1" x14ac:dyDescent="0.2">
      <c r="A259" s="36"/>
      <c r="B259" s="36"/>
      <c r="C259" s="474" t="s">
        <v>126</v>
      </c>
      <c r="D259" s="475"/>
      <c r="E259" s="475"/>
      <c r="F259" s="475"/>
      <c r="G259" s="476"/>
      <c r="J259" s="248"/>
      <c r="K259" s="248"/>
      <c r="L259" s="248"/>
    </row>
    <row r="260" spans="1:16" x14ac:dyDescent="0.2">
      <c r="A260" s="36"/>
      <c r="B260" s="36"/>
      <c r="C260" s="477" t="e">
        <f>IF(#REF!="","",#REF!)</f>
        <v>#REF!</v>
      </c>
      <c r="D260" s="478"/>
      <c r="E260" s="478"/>
      <c r="F260" s="478"/>
      <c r="G260" s="478"/>
      <c r="H260" s="479"/>
      <c r="J260" s="248"/>
      <c r="K260" s="248"/>
      <c r="L260" s="248"/>
      <c r="M260" s="246" t="s">
        <v>127</v>
      </c>
      <c r="N260" s="495" t="e">
        <f>IF(#REF!="","",#REF!)</f>
        <v>#REF!</v>
      </c>
      <c r="O260" s="496"/>
    </row>
    <row r="261" spans="1:16" x14ac:dyDescent="0.2">
      <c r="A261" s="36"/>
      <c r="B261" s="36"/>
      <c r="C261" s="480"/>
      <c r="D261" s="481"/>
      <c r="E261" s="481"/>
      <c r="F261" s="481"/>
      <c r="G261" s="481"/>
      <c r="H261" s="482"/>
      <c r="J261" s="248"/>
      <c r="K261" s="248"/>
      <c r="L261" s="248"/>
      <c r="M261" s="259"/>
      <c r="N261" s="26"/>
    </row>
    <row r="262" spans="1:16" x14ac:dyDescent="0.2">
      <c r="A262" s="36"/>
      <c r="B262" s="36"/>
      <c r="C262" s="480"/>
      <c r="D262" s="481"/>
      <c r="E262" s="481"/>
      <c r="F262" s="481"/>
      <c r="G262" s="481"/>
      <c r="H262" s="482"/>
      <c r="J262" s="36"/>
      <c r="K262" s="36"/>
      <c r="L262" s="36"/>
      <c r="M262" s="259"/>
      <c r="N262" s="26"/>
    </row>
    <row r="263" spans="1:16" ht="12.75" customHeight="1" x14ac:dyDescent="0.2">
      <c r="A263" s="36"/>
      <c r="B263" s="36"/>
      <c r="C263" s="480"/>
      <c r="D263" s="481"/>
      <c r="E263" s="481"/>
      <c r="F263" s="481"/>
      <c r="G263" s="481"/>
      <c r="H263" s="482"/>
      <c r="J263" s="411" t="s">
        <v>128</v>
      </c>
      <c r="K263" s="411"/>
      <c r="L263" s="411"/>
      <c r="M263" s="411"/>
      <c r="N263" s="497" t="e">
        <f>IF(#REF!="","",#REF!)</f>
        <v>#REF!</v>
      </c>
      <c r="O263" s="498"/>
    </row>
    <row r="264" spans="1:16" x14ac:dyDescent="0.2">
      <c r="A264" s="36"/>
      <c r="B264" s="36"/>
      <c r="C264" s="480"/>
      <c r="D264" s="481"/>
      <c r="E264" s="481"/>
      <c r="F264" s="481"/>
      <c r="G264" s="481"/>
      <c r="H264" s="482"/>
      <c r="J264" s="411"/>
      <c r="K264" s="411"/>
      <c r="L264" s="411"/>
      <c r="M264" s="411"/>
      <c r="N264" s="499"/>
      <c r="O264" s="500"/>
    </row>
    <row r="265" spans="1:16" x14ac:dyDescent="0.2">
      <c r="A265" s="36"/>
      <c r="B265" s="36"/>
      <c r="C265" s="480"/>
      <c r="D265" s="481"/>
      <c r="E265" s="481"/>
      <c r="F265" s="481"/>
      <c r="G265" s="481"/>
      <c r="H265" s="482"/>
      <c r="J265" s="36"/>
      <c r="K265" s="36"/>
      <c r="L265" s="36"/>
    </row>
    <row r="266" spans="1:16" x14ac:dyDescent="0.2">
      <c r="A266" s="36"/>
      <c r="B266" s="36"/>
      <c r="C266" s="483"/>
      <c r="D266" s="484"/>
      <c r="E266" s="484"/>
      <c r="F266" s="484"/>
      <c r="G266" s="484"/>
      <c r="H266" s="485"/>
      <c r="J266" s="36"/>
      <c r="K266" s="36"/>
      <c r="L266" s="36"/>
    </row>
    <row r="267" spans="1:16" x14ac:dyDescent="0.2">
      <c r="A267" s="36"/>
      <c r="B267" s="36"/>
      <c r="C267" s="36"/>
      <c r="D267" s="36"/>
      <c r="E267" s="36"/>
      <c r="F267" s="36"/>
      <c r="J267" s="36"/>
      <c r="K267" s="36"/>
      <c r="L267" s="36"/>
    </row>
    <row r="268" spans="1:16" ht="12.75" customHeight="1" x14ac:dyDescent="0.2">
      <c r="A268" s="36"/>
      <c r="C268" s="411" t="s">
        <v>186</v>
      </c>
      <c r="D268" s="411"/>
      <c r="E268" s="411"/>
      <c r="F268" s="350"/>
      <c r="G268" s="497" t="e">
        <f>IF(#REF!="","",#REF!)</f>
        <v>#REF!</v>
      </c>
      <c r="H268" s="498"/>
      <c r="K268" s="501" t="s">
        <v>187</v>
      </c>
      <c r="L268" s="502"/>
      <c r="M268" s="502"/>
      <c r="N268" s="502"/>
      <c r="O268" s="503"/>
    </row>
    <row r="269" spans="1:16" ht="12.75" customHeight="1" x14ac:dyDescent="0.2">
      <c r="A269" s="36"/>
      <c r="C269" s="411"/>
      <c r="D269" s="411"/>
      <c r="E269" s="411"/>
      <c r="F269" s="350"/>
      <c r="G269" s="499"/>
      <c r="H269" s="500"/>
      <c r="K269" s="504"/>
      <c r="L269" s="505"/>
      <c r="M269" s="505"/>
      <c r="N269" s="505"/>
      <c r="O269" s="506"/>
    </row>
    <row r="270" spans="1:16" x14ac:dyDescent="0.2">
      <c r="A270" s="36"/>
      <c r="B270" s="36"/>
      <c r="C270" s="36"/>
      <c r="D270" s="36"/>
      <c r="E270" s="36"/>
      <c r="F270" s="36"/>
      <c r="J270" s="36"/>
      <c r="K270" s="477" t="e">
        <f>IF(#REF!="","",#REF!)</f>
        <v>#REF!</v>
      </c>
      <c r="L270" s="478"/>
      <c r="M270" s="478"/>
      <c r="N270" s="478"/>
      <c r="O270" s="478"/>
      <c r="P270" s="479"/>
    </row>
    <row r="271" spans="1:16" ht="12.75" customHeight="1" x14ac:dyDescent="0.2">
      <c r="A271" s="36"/>
      <c r="B271" s="36"/>
      <c r="C271" s="36"/>
      <c r="D271" s="36"/>
      <c r="E271" s="36"/>
      <c r="F271" s="36"/>
      <c r="J271" s="36"/>
      <c r="K271" s="480"/>
      <c r="L271" s="481"/>
      <c r="M271" s="481"/>
      <c r="N271" s="481"/>
      <c r="O271" s="481"/>
      <c r="P271" s="482"/>
    </row>
    <row r="272" spans="1:16" ht="12.75" customHeight="1" x14ac:dyDescent="0.2">
      <c r="A272" s="36"/>
      <c r="B272" s="507" t="s">
        <v>185</v>
      </c>
      <c r="C272" s="507"/>
      <c r="D272" s="507"/>
      <c r="E272" s="507"/>
      <c r="F272" s="508"/>
      <c r="G272" s="462" t="e">
        <f>IF(#REF!="","",#REF!)</f>
        <v>#REF!</v>
      </c>
      <c r="J272" s="36"/>
      <c r="K272" s="480"/>
      <c r="L272" s="481"/>
      <c r="M272" s="481"/>
      <c r="N272" s="481"/>
      <c r="O272" s="481"/>
      <c r="P272" s="482"/>
    </row>
    <row r="273" spans="1:16" x14ac:dyDescent="0.2">
      <c r="A273" s="36"/>
      <c r="B273" s="507"/>
      <c r="C273" s="507"/>
      <c r="D273" s="507"/>
      <c r="E273" s="507"/>
      <c r="F273" s="508"/>
      <c r="G273" s="463"/>
      <c r="J273" s="36"/>
      <c r="K273" s="480"/>
      <c r="L273" s="481"/>
      <c r="M273" s="481"/>
      <c r="N273" s="481"/>
      <c r="O273" s="481"/>
      <c r="P273" s="482"/>
    </row>
    <row r="274" spans="1:16" x14ac:dyDescent="0.2">
      <c r="A274" s="36"/>
      <c r="B274" s="507"/>
      <c r="C274" s="507"/>
      <c r="D274" s="507"/>
      <c r="E274" s="507"/>
      <c r="F274" s="508"/>
      <c r="G274" s="463"/>
      <c r="J274" s="36"/>
      <c r="K274" s="480"/>
      <c r="L274" s="481"/>
      <c r="M274" s="481"/>
      <c r="N274" s="481"/>
      <c r="O274" s="481"/>
      <c r="P274" s="482"/>
    </row>
    <row r="275" spans="1:16" x14ac:dyDescent="0.2">
      <c r="A275" s="36"/>
      <c r="B275" s="507"/>
      <c r="C275" s="507"/>
      <c r="D275" s="507"/>
      <c r="E275" s="507"/>
      <c r="F275" s="508"/>
      <c r="G275" s="464"/>
      <c r="J275" s="36"/>
      <c r="K275" s="480"/>
      <c r="L275" s="481"/>
      <c r="M275" s="481"/>
      <c r="N275" s="481"/>
      <c r="O275" s="481"/>
      <c r="P275" s="482"/>
    </row>
    <row r="276" spans="1:16" x14ac:dyDescent="0.2">
      <c r="A276" s="36"/>
      <c r="B276" s="36"/>
      <c r="C276" s="36"/>
      <c r="D276" s="36"/>
      <c r="E276" s="36"/>
      <c r="F276" s="36"/>
      <c r="J276" s="36"/>
      <c r="K276" s="483"/>
      <c r="L276" s="484"/>
      <c r="M276" s="484"/>
      <c r="N276" s="484"/>
      <c r="O276" s="484"/>
      <c r="P276" s="485"/>
    </row>
    <row r="277" spans="1:16" x14ac:dyDescent="0.2">
      <c r="A277" s="36"/>
      <c r="J277" s="36"/>
    </row>
    <row r="278" spans="1:16" ht="12.75" customHeight="1" x14ac:dyDescent="0.2">
      <c r="A278" s="36"/>
      <c r="B278" s="408" t="s">
        <v>188</v>
      </c>
      <c r="C278" s="408"/>
      <c r="D278" s="408"/>
      <c r="E278" s="408"/>
      <c r="F278" s="409"/>
      <c r="G278" s="462" t="e">
        <f>IF(#REF!="","",#REF!)</f>
        <v>#REF!</v>
      </c>
      <c r="I278" s="408" t="s">
        <v>189</v>
      </c>
      <c r="J278" s="408"/>
      <c r="K278" s="408"/>
      <c r="L278" s="408"/>
      <c r="M278" s="409"/>
      <c r="N278" s="462" t="e">
        <f>IF(#REF!="","",#REF!)</f>
        <v>#REF!</v>
      </c>
    </row>
    <row r="279" spans="1:16" x14ac:dyDescent="0.2">
      <c r="A279" s="36"/>
      <c r="B279" s="408"/>
      <c r="C279" s="408"/>
      <c r="D279" s="408"/>
      <c r="E279" s="408"/>
      <c r="F279" s="409"/>
      <c r="G279" s="463"/>
      <c r="I279" s="408"/>
      <c r="J279" s="408"/>
      <c r="K279" s="408"/>
      <c r="L279" s="408"/>
      <c r="M279" s="409"/>
      <c r="N279" s="463"/>
    </row>
    <row r="280" spans="1:16" x14ac:dyDescent="0.2">
      <c r="A280" s="36"/>
      <c r="B280" s="408"/>
      <c r="C280" s="408"/>
      <c r="D280" s="408"/>
      <c r="E280" s="408"/>
      <c r="F280" s="409"/>
      <c r="G280" s="463"/>
      <c r="I280" s="408"/>
      <c r="J280" s="408"/>
      <c r="K280" s="408"/>
      <c r="L280" s="408"/>
      <c r="M280" s="409"/>
      <c r="N280" s="463"/>
    </row>
    <row r="281" spans="1:16" x14ac:dyDescent="0.2">
      <c r="A281" s="36"/>
      <c r="B281" s="408"/>
      <c r="C281" s="408"/>
      <c r="D281" s="408"/>
      <c r="E281" s="408"/>
      <c r="F281" s="409"/>
      <c r="G281" s="464"/>
      <c r="I281" s="408"/>
      <c r="J281" s="408"/>
      <c r="K281" s="408"/>
      <c r="L281" s="408"/>
      <c r="M281" s="409"/>
      <c r="N281" s="464"/>
    </row>
    <row r="282" spans="1:16" x14ac:dyDescent="0.2">
      <c r="A282" s="36"/>
      <c r="J282" s="36"/>
    </row>
    <row r="283" spans="1:16" x14ac:dyDescent="0.2">
      <c r="A283" s="36"/>
      <c r="B283" s="408" t="s">
        <v>224</v>
      </c>
      <c r="C283" s="408"/>
      <c r="D283" s="408"/>
      <c r="E283" s="408"/>
      <c r="F283" s="409"/>
      <c r="G283" s="462" t="e">
        <f>IF(#REF!="","",#REF!)</f>
        <v>#REF!</v>
      </c>
      <c r="J283" s="36"/>
    </row>
    <row r="284" spans="1:16" x14ac:dyDescent="0.2">
      <c r="A284" s="36"/>
      <c r="B284" s="408"/>
      <c r="C284" s="408"/>
      <c r="D284" s="408"/>
      <c r="E284" s="408"/>
      <c r="F284" s="409"/>
      <c r="G284" s="463"/>
      <c r="J284" s="36"/>
    </row>
    <row r="285" spans="1:16" x14ac:dyDescent="0.2">
      <c r="A285" s="36"/>
      <c r="B285" s="408"/>
      <c r="C285" s="408"/>
      <c r="D285" s="408"/>
      <c r="E285" s="408"/>
      <c r="F285" s="409"/>
      <c r="G285" s="463"/>
      <c r="J285" s="36"/>
    </row>
    <row r="286" spans="1:16" x14ac:dyDescent="0.2">
      <c r="A286" s="36"/>
      <c r="B286" s="408"/>
      <c r="C286" s="408"/>
      <c r="D286" s="408"/>
      <c r="E286" s="408"/>
      <c r="F286" s="409"/>
      <c r="G286" s="464"/>
      <c r="J286" s="36"/>
    </row>
    <row r="287" spans="1:16" x14ac:dyDescent="0.2">
      <c r="A287" s="36"/>
      <c r="J287" s="36"/>
    </row>
    <row r="288" spans="1:16" x14ac:dyDescent="0.2">
      <c r="A288" s="36"/>
      <c r="B288" s="36"/>
      <c r="C288" s="36"/>
      <c r="D288" s="36"/>
      <c r="E288" s="36"/>
      <c r="F288" s="36"/>
      <c r="J288" s="36"/>
    </row>
    <row r="289" spans="1:17" ht="15" x14ac:dyDescent="0.25">
      <c r="A289" s="36"/>
      <c r="B289" s="145" t="s">
        <v>156</v>
      </c>
      <c r="C289" s="36"/>
      <c r="D289" s="36"/>
      <c r="E289" s="36"/>
      <c r="F289" s="36"/>
      <c r="J289" s="36"/>
    </row>
    <row r="290" spans="1:17" x14ac:dyDescent="0.2">
      <c r="A290" s="36"/>
      <c r="B290" s="36"/>
      <c r="C290" s="36"/>
      <c r="D290" s="36"/>
      <c r="E290" s="36"/>
      <c r="F290" s="36"/>
      <c r="J290" s="36"/>
      <c r="K290" s="36"/>
      <c r="L290" s="36"/>
    </row>
    <row r="291" spans="1:17" x14ac:dyDescent="0.2">
      <c r="C291" s="531" t="s">
        <v>52</v>
      </c>
      <c r="D291" s="532"/>
      <c r="E291" s="36"/>
      <c r="F291" s="36"/>
      <c r="J291" s="45" t="s">
        <v>53</v>
      </c>
      <c r="K291" s="36"/>
      <c r="L291" s="36"/>
      <c r="M291" s="36"/>
      <c r="N291" s="36"/>
    </row>
    <row r="292" spans="1:17" x14ac:dyDescent="0.2">
      <c r="A292" s="36"/>
      <c r="C292" s="522" t="e">
        <f>IF(#REF!="","",#REF!)</f>
        <v>#REF!</v>
      </c>
      <c r="D292" s="523"/>
      <c r="E292" s="523"/>
      <c r="F292" s="523"/>
      <c r="G292" s="523"/>
      <c r="H292" s="524"/>
      <c r="J292" s="522" t="e">
        <f>IF(#REF!="","",#REF!)</f>
        <v>#REF!</v>
      </c>
      <c r="K292" s="523"/>
      <c r="L292" s="523"/>
      <c r="M292" s="523"/>
      <c r="N292" s="523"/>
      <c r="O292" s="524"/>
    </row>
    <row r="293" spans="1:17" x14ac:dyDescent="0.2">
      <c r="A293" s="36"/>
      <c r="C293" s="525"/>
      <c r="D293" s="526"/>
      <c r="E293" s="526"/>
      <c r="F293" s="526"/>
      <c r="G293" s="526"/>
      <c r="H293" s="527"/>
      <c r="J293" s="525"/>
      <c r="K293" s="526"/>
      <c r="L293" s="526"/>
      <c r="M293" s="526"/>
      <c r="N293" s="526"/>
      <c r="O293" s="527"/>
    </row>
    <row r="294" spans="1:17" x14ac:dyDescent="0.2">
      <c r="A294" s="36"/>
      <c r="C294" s="525"/>
      <c r="D294" s="526"/>
      <c r="E294" s="526"/>
      <c r="F294" s="526"/>
      <c r="G294" s="526"/>
      <c r="H294" s="527"/>
      <c r="J294" s="525"/>
      <c r="K294" s="526"/>
      <c r="L294" s="526"/>
      <c r="M294" s="526"/>
      <c r="N294" s="526"/>
      <c r="O294" s="527"/>
    </row>
    <row r="295" spans="1:17" x14ac:dyDescent="0.2">
      <c r="A295" s="36"/>
      <c r="C295" s="525"/>
      <c r="D295" s="526"/>
      <c r="E295" s="526"/>
      <c r="F295" s="526"/>
      <c r="G295" s="526"/>
      <c r="H295" s="527"/>
      <c r="J295" s="525"/>
      <c r="K295" s="526"/>
      <c r="L295" s="526"/>
      <c r="M295" s="526"/>
      <c r="N295" s="526"/>
      <c r="O295" s="527"/>
    </row>
    <row r="296" spans="1:17" x14ac:dyDescent="0.2">
      <c r="A296" s="36"/>
      <c r="C296" s="525"/>
      <c r="D296" s="526"/>
      <c r="E296" s="526"/>
      <c r="F296" s="526"/>
      <c r="G296" s="526"/>
      <c r="H296" s="527"/>
      <c r="J296" s="525"/>
      <c r="K296" s="526"/>
      <c r="L296" s="526"/>
      <c r="M296" s="526"/>
      <c r="N296" s="526"/>
      <c r="O296" s="527"/>
    </row>
    <row r="297" spans="1:17" x14ac:dyDescent="0.2">
      <c r="A297" s="36"/>
      <c r="C297" s="525"/>
      <c r="D297" s="526"/>
      <c r="E297" s="526"/>
      <c r="F297" s="526"/>
      <c r="G297" s="526"/>
      <c r="H297" s="527"/>
      <c r="J297" s="525"/>
      <c r="K297" s="526"/>
      <c r="L297" s="526"/>
      <c r="M297" s="526"/>
      <c r="N297" s="526"/>
      <c r="O297" s="527"/>
    </row>
    <row r="298" spans="1:17" x14ac:dyDescent="0.2">
      <c r="A298" s="36"/>
      <c r="C298" s="528"/>
      <c r="D298" s="529"/>
      <c r="E298" s="529"/>
      <c r="F298" s="529"/>
      <c r="G298" s="529"/>
      <c r="H298" s="530"/>
      <c r="J298" s="528"/>
      <c r="K298" s="529"/>
      <c r="L298" s="529"/>
      <c r="M298" s="529"/>
      <c r="N298" s="529"/>
      <c r="O298" s="530"/>
    </row>
    <row r="299" spans="1:17" x14ac:dyDescent="0.2">
      <c r="A299" s="36"/>
      <c r="B299" s="36"/>
      <c r="C299" s="36"/>
      <c r="D299" s="36"/>
      <c r="E299" s="36"/>
      <c r="F299" s="36"/>
      <c r="G299" s="36"/>
      <c r="H299" s="36"/>
      <c r="I299" s="36"/>
      <c r="J299" s="36"/>
      <c r="K299" s="36"/>
      <c r="L299" s="36"/>
    </row>
    <row r="300" spans="1:17" x14ac:dyDescent="0.2">
      <c r="A300" s="36"/>
      <c r="B300" s="36"/>
      <c r="C300" s="36"/>
      <c r="D300" s="36"/>
      <c r="E300" s="36"/>
      <c r="F300" s="36"/>
      <c r="G300" s="36"/>
      <c r="H300" s="36"/>
      <c r="I300" s="36"/>
      <c r="J300" s="36"/>
      <c r="K300" s="36"/>
      <c r="L300" s="36"/>
    </row>
    <row r="301" spans="1:17" ht="15.75" thickBot="1" x14ac:dyDescent="0.25">
      <c r="A301" s="518" t="e">
        <f>CONCATENATE("Proponente: ",#REF!)</f>
        <v>#REF!</v>
      </c>
      <c r="B301" s="518"/>
      <c r="C301" s="518"/>
      <c r="D301" s="518"/>
      <c r="E301" s="518"/>
      <c r="F301" s="518"/>
      <c r="G301" s="518"/>
      <c r="H301" s="518"/>
      <c r="I301" s="518"/>
      <c r="J301" s="518"/>
      <c r="K301" s="518"/>
      <c r="L301" s="518"/>
      <c r="M301" s="518"/>
      <c r="N301" s="518"/>
      <c r="O301" s="518"/>
      <c r="P301" s="518"/>
      <c r="Q301" s="518"/>
    </row>
    <row r="303" spans="1:17" ht="15" x14ac:dyDescent="0.25">
      <c r="B303" s="145" t="e">
        <f>#REF!</f>
        <v>#REF!</v>
      </c>
      <c r="E303" s="64" t="e">
        <f>IF(#REF!="","",#REF!)</f>
        <v>#REF!</v>
      </c>
    </row>
    <row r="306" spans="2:2" ht="15" x14ac:dyDescent="0.25">
      <c r="B306" s="145" t="e">
        <f>#REF!</f>
        <v>#REF!</v>
      </c>
    </row>
    <row r="322" spans="2:16" ht="15" x14ac:dyDescent="0.25">
      <c r="B322" s="145" t="e">
        <f>#REF!</f>
        <v>#REF!</v>
      </c>
    </row>
    <row r="324" spans="2:16" ht="12.75" customHeight="1" x14ac:dyDescent="0.2">
      <c r="D324" s="146"/>
      <c r="E324" s="146"/>
      <c r="F324" s="151" t="s">
        <v>159</v>
      </c>
      <c r="G324" s="147" t="e">
        <f>IF(#REF!="","",#REF!)</f>
        <v>#REF!</v>
      </c>
    </row>
    <row r="326" spans="2:16" x14ac:dyDescent="0.2">
      <c r="C326" s="152"/>
      <c r="D326" s="153"/>
      <c r="E326" s="153"/>
      <c r="F326" s="153"/>
      <c r="G326" s="153"/>
      <c r="H326" s="153"/>
      <c r="I326" s="153"/>
      <c r="J326" s="153"/>
      <c r="K326" s="153"/>
      <c r="L326" s="153"/>
      <c r="M326" s="153"/>
      <c r="N326" s="153"/>
      <c r="O326" s="153"/>
      <c r="P326" s="154"/>
    </row>
    <row r="327" spans="2:16" x14ac:dyDescent="0.2">
      <c r="C327" s="155"/>
      <c r="D327" s="26"/>
      <c r="E327" s="26"/>
      <c r="F327" s="26"/>
      <c r="G327" s="26"/>
      <c r="H327" s="26"/>
      <c r="I327" s="26"/>
      <c r="J327" s="26"/>
      <c r="K327" s="26"/>
      <c r="L327" s="26"/>
      <c r="M327" s="26"/>
      <c r="N327" s="26"/>
      <c r="O327" s="26"/>
      <c r="P327" s="156"/>
    </row>
    <row r="328" spans="2:16" x14ac:dyDescent="0.2">
      <c r="C328" s="155"/>
      <c r="D328" s="26"/>
      <c r="E328" s="26"/>
      <c r="F328" s="26"/>
      <c r="G328" s="26"/>
      <c r="H328" s="26"/>
      <c r="I328" s="26"/>
      <c r="J328" s="26"/>
      <c r="K328" s="26"/>
      <c r="L328" s="26"/>
      <c r="M328" s="26"/>
      <c r="N328" s="26"/>
      <c r="O328" s="26"/>
      <c r="P328" s="156"/>
    </row>
    <row r="329" spans="2:16" x14ac:dyDescent="0.2">
      <c r="C329" s="155"/>
      <c r="D329" s="26"/>
      <c r="E329" s="26"/>
      <c r="F329" s="26"/>
      <c r="G329" s="26"/>
      <c r="H329" s="26"/>
      <c r="I329" s="26"/>
      <c r="J329" s="26"/>
      <c r="K329" s="26"/>
      <c r="L329" s="26"/>
      <c r="M329" s="26"/>
      <c r="N329" s="26"/>
      <c r="O329" s="26"/>
      <c r="P329" s="156"/>
    </row>
    <row r="330" spans="2:16" x14ac:dyDescent="0.2">
      <c r="C330" s="155"/>
      <c r="D330" s="26"/>
      <c r="E330" s="26"/>
      <c r="F330" s="26"/>
      <c r="G330" s="26"/>
      <c r="H330" s="26"/>
      <c r="I330" s="26"/>
      <c r="J330" s="26"/>
      <c r="K330" s="26"/>
      <c r="L330" s="26"/>
      <c r="M330" s="26"/>
      <c r="N330" s="26"/>
      <c r="O330" s="26"/>
      <c r="P330" s="156"/>
    </row>
    <row r="331" spans="2:16" x14ac:dyDescent="0.2">
      <c r="C331" s="155"/>
      <c r="D331" s="26"/>
      <c r="E331" s="26"/>
      <c r="F331" s="26"/>
      <c r="G331" s="26"/>
      <c r="H331" s="26"/>
      <c r="I331" s="26"/>
      <c r="J331" s="26"/>
      <c r="K331" s="26"/>
      <c r="L331" s="26"/>
      <c r="M331" s="26"/>
      <c r="N331" s="26"/>
      <c r="O331" s="26"/>
      <c r="P331" s="156"/>
    </row>
    <row r="332" spans="2:16" x14ac:dyDescent="0.2">
      <c r="C332" s="155"/>
      <c r="D332" s="26"/>
      <c r="E332" s="26"/>
      <c r="F332" s="26"/>
      <c r="G332" s="26"/>
      <c r="H332" s="26"/>
      <c r="I332" s="26"/>
      <c r="J332" s="26"/>
      <c r="K332" s="26"/>
      <c r="L332" s="26"/>
      <c r="M332" s="26"/>
      <c r="N332" s="26"/>
      <c r="O332" s="26"/>
      <c r="P332" s="156"/>
    </row>
    <row r="333" spans="2:16" x14ac:dyDescent="0.2">
      <c r="C333" s="155"/>
      <c r="D333" s="26"/>
      <c r="E333" s="26"/>
      <c r="F333" s="26"/>
      <c r="G333" s="26"/>
      <c r="H333" s="26"/>
      <c r="I333" s="26"/>
      <c r="J333" s="26"/>
      <c r="K333" s="26"/>
      <c r="L333" s="26"/>
      <c r="M333" s="26"/>
      <c r="N333" s="26"/>
      <c r="O333" s="26"/>
      <c r="P333" s="156"/>
    </row>
    <row r="334" spans="2:16" x14ac:dyDescent="0.2">
      <c r="C334" s="155"/>
      <c r="D334" s="26"/>
      <c r="E334" s="26"/>
      <c r="F334" s="26"/>
      <c r="G334" s="26"/>
      <c r="H334" s="26"/>
      <c r="I334" s="26"/>
      <c r="J334" s="26"/>
      <c r="K334" s="26"/>
      <c r="L334" s="26"/>
      <c r="M334" s="26"/>
      <c r="N334" s="26"/>
      <c r="O334" s="26"/>
      <c r="P334" s="156"/>
    </row>
    <row r="335" spans="2:16" x14ac:dyDescent="0.2">
      <c r="C335" s="155"/>
      <c r="D335" s="26"/>
      <c r="E335" s="26"/>
      <c r="F335" s="26"/>
      <c r="G335" s="26"/>
      <c r="H335" s="26"/>
      <c r="I335" s="26"/>
      <c r="J335" s="26"/>
      <c r="K335" s="26"/>
      <c r="L335" s="26"/>
      <c r="M335" s="26"/>
      <c r="N335" s="26"/>
      <c r="O335" s="26"/>
      <c r="P335" s="156"/>
    </row>
    <row r="336" spans="2:16" x14ac:dyDescent="0.2">
      <c r="C336" s="155"/>
      <c r="D336" s="26"/>
      <c r="E336" s="26"/>
      <c r="F336" s="26"/>
      <c r="G336" s="26"/>
      <c r="H336" s="26"/>
      <c r="I336" s="26"/>
      <c r="J336" s="26"/>
      <c r="K336" s="26"/>
      <c r="L336" s="26"/>
      <c r="M336" s="26"/>
      <c r="N336" s="26"/>
      <c r="O336" s="26"/>
      <c r="P336" s="156"/>
    </row>
    <row r="337" spans="3:16" x14ac:dyDescent="0.2">
      <c r="C337" s="155"/>
      <c r="D337" s="26"/>
      <c r="E337" s="26"/>
      <c r="F337" s="26"/>
      <c r="G337" s="26"/>
      <c r="H337" s="26"/>
      <c r="I337" s="26"/>
      <c r="J337" s="26"/>
      <c r="K337" s="26"/>
      <c r="L337" s="26"/>
      <c r="M337" s="26"/>
      <c r="N337" s="26"/>
      <c r="O337" s="26"/>
      <c r="P337" s="156"/>
    </row>
    <row r="338" spans="3:16" x14ac:dyDescent="0.2">
      <c r="C338" s="155"/>
      <c r="D338" s="26"/>
      <c r="E338" s="26"/>
      <c r="F338" s="26"/>
      <c r="G338" s="26"/>
      <c r="H338" s="26"/>
      <c r="I338" s="26"/>
      <c r="J338" s="26"/>
      <c r="K338" s="26"/>
      <c r="L338" s="26"/>
      <c r="M338" s="26"/>
      <c r="N338" s="26"/>
      <c r="O338" s="26"/>
      <c r="P338" s="156"/>
    </row>
    <row r="339" spans="3:16" x14ac:dyDescent="0.2">
      <c r="C339" s="155"/>
      <c r="D339" s="26"/>
      <c r="E339" s="26"/>
      <c r="F339" s="26"/>
      <c r="G339" s="26"/>
      <c r="H339" s="26"/>
      <c r="I339" s="26"/>
      <c r="J339" s="26"/>
      <c r="K339" s="26"/>
      <c r="L339" s="26"/>
      <c r="M339" s="26"/>
      <c r="N339" s="26"/>
      <c r="O339" s="26"/>
      <c r="P339" s="156"/>
    </row>
    <row r="340" spans="3:16" x14ac:dyDescent="0.2">
      <c r="C340" s="155"/>
      <c r="D340" s="26"/>
      <c r="E340" s="26"/>
      <c r="F340" s="26"/>
      <c r="G340" s="26"/>
      <c r="H340" s="26"/>
      <c r="I340" s="26"/>
      <c r="J340" s="26"/>
      <c r="K340" s="26"/>
      <c r="L340" s="26"/>
      <c r="M340" s="26"/>
      <c r="N340" s="26"/>
      <c r="O340" s="26"/>
      <c r="P340" s="156"/>
    </row>
    <row r="341" spans="3:16" x14ac:dyDescent="0.2">
      <c r="C341" s="155"/>
      <c r="D341" s="26"/>
      <c r="E341" s="26"/>
      <c r="F341" s="26"/>
      <c r="G341" s="26"/>
      <c r="H341" s="26"/>
      <c r="I341" s="26"/>
      <c r="J341" s="26"/>
      <c r="K341" s="26"/>
      <c r="L341" s="26"/>
      <c r="M341" s="26"/>
      <c r="N341" s="26"/>
      <c r="O341" s="26"/>
      <c r="P341" s="156"/>
    </row>
    <row r="342" spans="3:16" x14ac:dyDescent="0.2">
      <c r="C342" s="155"/>
      <c r="D342" s="26"/>
      <c r="E342" s="26"/>
      <c r="F342" s="26"/>
      <c r="G342" s="26"/>
      <c r="H342" s="26"/>
      <c r="I342" s="26"/>
      <c r="J342" s="26"/>
      <c r="K342" s="26"/>
      <c r="L342" s="26"/>
      <c r="M342" s="26"/>
      <c r="N342" s="26"/>
      <c r="O342" s="26"/>
      <c r="P342" s="156"/>
    </row>
    <row r="343" spans="3:16" x14ac:dyDescent="0.2">
      <c r="C343" s="155"/>
      <c r="D343" s="26"/>
      <c r="E343" s="26"/>
      <c r="F343" s="26"/>
      <c r="G343" s="26"/>
      <c r="H343" s="26"/>
      <c r="I343" s="26"/>
      <c r="J343" s="26"/>
      <c r="K343" s="26"/>
      <c r="L343" s="26"/>
      <c r="M343" s="26"/>
      <c r="N343" s="26"/>
      <c r="O343" s="26"/>
      <c r="P343" s="156"/>
    </row>
    <row r="344" spans="3:16" x14ac:dyDescent="0.2">
      <c r="C344" s="155"/>
      <c r="D344" s="26"/>
      <c r="E344" s="26"/>
      <c r="F344" s="26"/>
      <c r="G344" s="26"/>
      <c r="H344" s="26"/>
      <c r="I344" s="26"/>
      <c r="J344" s="26"/>
      <c r="K344" s="26"/>
      <c r="L344" s="26"/>
      <c r="M344" s="26"/>
      <c r="N344" s="26"/>
      <c r="O344" s="26"/>
      <c r="P344" s="156"/>
    </row>
    <row r="345" spans="3:16" x14ac:dyDescent="0.2">
      <c r="C345" s="155"/>
      <c r="D345" s="26"/>
      <c r="E345" s="26"/>
      <c r="F345" s="26"/>
      <c r="G345" s="26"/>
      <c r="H345" s="26"/>
      <c r="I345" s="26"/>
      <c r="J345" s="26"/>
      <c r="K345" s="26"/>
      <c r="L345" s="26"/>
      <c r="M345" s="26"/>
      <c r="N345" s="26"/>
      <c r="O345" s="26"/>
      <c r="P345" s="156"/>
    </row>
    <row r="346" spans="3:16" x14ac:dyDescent="0.2">
      <c r="C346" s="155"/>
      <c r="D346" s="26"/>
      <c r="E346" s="26"/>
      <c r="F346" s="26"/>
      <c r="G346" s="26"/>
      <c r="H346" s="26"/>
      <c r="I346" s="26"/>
      <c r="J346" s="26"/>
      <c r="K346" s="26"/>
      <c r="L346" s="26"/>
      <c r="M346" s="26"/>
      <c r="N346" s="26"/>
      <c r="O346" s="26"/>
      <c r="P346" s="156"/>
    </row>
    <row r="347" spans="3:16" x14ac:dyDescent="0.2">
      <c r="C347" s="155"/>
      <c r="D347" s="26"/>
      <c r="E347" s="26"/>
      <c r="F347" s="26"/>
      <c r="G347" s="26"/>
      <c r="H347" s="26"/>
      <c r="I347" s="26"/>
      <c r="J347" s="26"/>
      <c r="K347" s="26"/>
      <c r="L347" s="26"/>
      <c r="M347" s="26"/>
      <c r="N347" s="26"/>
      <c r="O347" s="26"/>
      <c r="P347" s="156"/>
    </row>
    <row r="348" spans="3:16" x14ac:dyDescent="0.2">
      <c r="C348" s="155"/>
      <c r="D348" s="26"/>
      <c r="E348" s="26"/>
      <c r="F348" s="26"/>
      <c r="G348" s="26"/>
      <c r="H348" s="26"/>
      <c r="I348" s="26"/>
      <c r="J348" s="26"/>
      <c r="K348" s="26"/>
      <c r="L348" s="26"/>
      <c r="M348" s="26"/>
      <c r="N348" s="26"/>
      <c r="O348" s="26"/>
      <c r="P348" s="156"/>
    </row>
    <row r="349" spans="3:16" x14ac:dyDescent="0.2">
      <c r="C349" s="155"/>
      <c r="D349" s="26"/>
      <c r="E349" s="26"/>
      <c r="F349" s="26"/>
      <c r="G349" s="26"/>
      <c r="H349" s="26"/>
      <c r="I349" s="26"/>
      <c r="J349" s="26"/>
      <c r="K349" s="26"/>
      <c r="L349" s="26"/>
      <c r="M349" s="26"/>
      <c r="N349" s="26"/>
      <c r="O349" s="26"/>
      <c r="P349" s="156"/>
    </row>
    <row r="350" spans="3:16" x14ac:dyDescent="0.2">
      <c r="C350" s="155"/>
      <c r="D350" s="26"/>
      <c r="E350" s="26"/>
      <c r="F350" s="26"/>
      <c r="G350" s="26"/>
      <c r="H350" s="26"/>
      <c r="I350" s="26"/>
      <c r="J350" s="26"/>
      <c r="K350" s="26"/>
      <c r="L350" s="26"/>
      <c r="M350" s="26"/>
      <c r="N350" s="26"/>
      <c r="O350" s="26"/>
      <c r="P350" s="156"/>
    </row>
    <row r="351" spans="3:16" x14ac:dyDescent="0.2">
      <c r="C351" s="155"/>
      <c r="D351" s="26"/>
      <c r="E351" s="26"/>
      <c r="F351" s="26"/>
      <c r="G351" s="26"/>
      <c r="H351" s="26"/>
      <c r="I351" s="26"/>
      <c r="J351" s="26"/>
      <c r="K351" s="26"/>
      <c r="L351" s="26"/>
      <c r="M351" s="26"/>
      <c r="N351" s="26"/>
      <c r="O351" s="26"/>
      <c r="P351" s="156"/>
    </row>
    <row r="352" spans="3:16" x14ac:dyDescent="0.2">
      <c r="C352" s="155"/>
      <c r="D352" s="26"/>
      <c r="E352" s="26"/>
      <c r="F352" s="26"/>
      <c r="G352" s="26"/>
      <c r="H352" s="26"/>
      <c r="I352" s="26"/>
      <c r="J352" s="26"/>
      <c r="K352" s="26"/>
      <c r="L352" s="26"/>
      <c r="M352" s="26"/>
      <c r="N352" s="26"/>
      <c r="O352" s="26"/>
      <c r="P352" s="156"/>
    </row>
    <row r="353" spans="2:16" x14ac:dyDescent="0.2">
      <c r="C353" s="155"/>
      <c r="D353" s="26"/>
      <c r="E353" s="26"/>
      <c r="F353" s="26"/>
      <c r="G353" s="26"/>
      <c r="H353" s="26"/>
      <c r="I353" s="26"/>
      <c r="J353" s="26"/>
      <c r="K353" s="26"/>
      <c r="L353" s="26"/>
      <c r="M353" s="26"/>
      <c r="N353" s="26"/>
      <c r="O353" s="26"/>
      <c r="P353" s="156"/>
    </row>
    <row r="354" spans="2:16" x14ac:dyDescent="0.2">
      <c r="C354" s="155"/>
      <c r="D354" s="26"/>
      <c r="E354" s="26"/>
      <c r="F354" s="26"/>
      <c r="G354" s="26"/>
      <c r="H354" s="26"/>
      <c r="I354" s="26"/>
      <c r="J354" s="26"/>
      <c r="K354" s="26"/>
      <c r="L354" s="26"/>
      <c r="M354" s="26"/>
      <c r="N354" s="26"/>
      <c r="O354" s="26"/>
      <c r="P354" s="156"/>
    </row>
    <row r="355" spans="2:16" x14ac:dyDescent="0.2">
      <c r="C355" s="155"/>
      <c r="D355" s="26"/>
      <c r="E355" s="26"/>
      <c r="F355" s="26"/>
      <c r="G355" s="26"/>
      <c r="H355" s="26"/>
      <c r="I355" s="26"/>
      <c r="J355" s="26"/>
      <c r="K355" s="26"/>
      <c r="L355" s="26"/>
      <c r="M355" s="26"/>
      <c r="N355" s="26"/>
      <c r="O355" s="26"/>
      <c r="P355" s="156"/>
    </row>
    <row r="356" spans="2:16" x14ac:dyDescent="0.2">
      <c r="C356" s="155"/>
      <c r="D356" s="26"/>
      <c r="E356" s="26"/>
      <c r="F356" s="26"/>
      <c r="G356" s="26"/>
      <c r="H356" s="26"/>
      <c r="I356" s="26"/>
      <c r="J356" s="26"/>
      <c r="K356" s="26"/>
      <c r="L356" s="26"/>
      <c r="M356" s="26"/>
      <c r="N356" s="26"/>
      <c r="O356" s="26"/>
      <c r="P356" s="156"/>
    </row>
    <row r="357" spans="2:16" x14ac:dyDescent="0.2">
      <c r="C357" s="155"/>
      <c r="D357" s="26"/>
      <c r="E357" s="26"/>
      <c r="F357" s="26"/>
      <c r="G357" s="26"/>
      <c r="H357" s="26"/>
      <c r="I357" s="26"/>
      <c r="J357" s="26"/>
      <c r="K357" s="26"/>
      <c r="L357" s="26"/>
      <c r="M357" s="26"/>
      <c r="N357" s="26"/>
      <c r="O357" s="26"/>
      <c r="P357" s="156"/>
    </row>
    <row r="358" spans="2:16" x14ac:dyDescent="0.2">
      <c r="C358" s="155"/>
      <c r="D358" s="26"/>
      <c r="E358" s="26"/>
      <c r="F358" s="26"/>
      <c r="G358" s="26"/>
      <c r="H358" s="26"/>
      <c r="I358" s="26"/>
      <c r="J358" s="26"/>
      <c r="K358" s="26"/>
      <c r="L358" s="26"/>
      <c r="M358" s="26"/>
      <c r="N358" s="26"/>
      <c r="O358" s="26"/>
      <c r="P358" s="156"/>
    </row>
    <row r="359" spans="2:16" x14ac:dyDescent="0.2">
      <c r="C359" s="155"/>
      <c r="D359" s="26"/>
      <c r="E359" s="26"/>
      <c r="F359" s="26"/>
      <c r="G359" s="26"/>
      <c r="H359" s="26"/>
      <c r="I359" s="26"/>
      <c r="J359" s="26"/>
      <c r="K359" s="26"/>
      <c r="L359" s="26"/>
      <c r="M359" s="26"/>
      <c r="N359" s="26"/>
      <c r="O359" s="26"/>
      <c r="P359" s="156"/>
    </row>
    <row r="360" spans="2:16" x14ac:dyDescent="0.2">
      <c r="C360" s="155"/>
      <c r="D360" s="26"/>
      <c r="E360" s="26"/>
      <c r="F360" s="26"/>
      <c r="G360" s="26"/>
      <c r="H360" s="26"/>
      <c r="I360" s="26"/>
      <c r="J360" s="26"/>
      <c r="K360" s="26"/>
      <c r="L360" s="26"/>
      <c r="M360" s="26"/>
      <c r="N360" s="26"/>
      <c r="O360" s="26"/>
      <c r="P360" s="156"/>
    </row>
    <row r="361" spans="2:16" x14ac:dyDescent="0.2">
      <c r="C361" s="157"/>
      <c r="D361" s="158"/>
      <c r="E361" s="158"/>
      <c r="F361" s="158"/>
      <c r="G361" s="158"/>
      <c r="H361" s="158"/>
      <c r="I361" s="158"/>
      <c r="J361" s="158"/>
      <c r="K361" s="158"/>
      <c r="L361" s="158"/>
      <c r="M361" s="158"/>
      <c r="N361" s="158"/>
      <c r="O361" s="158"/>
      <c r="P361" s="159"/>
    </row>
    <row r="364" spans="2:16" ht="15" x14ac:dyDescent="0.25">
      <c r="B364" s="145" t="e">
        <f>#REF!</f>
        <v>#REF!</v>
      </c>
    </row>
    <row r="381" spans="2:2" ht="15" x14ac:dyDescent="0.25">
      <c r="B381" s="145" t="e">
        <f>#REF!</f>
        <v>#REF!</v>
      </c>
    </row>
    <row r="398" spans="2:7" ht="15" x14ac:dyDescent="0.25">
      <c r="B398" s="145" t="e">
        <f>#REF!</f>
        <v>#REF!</v>
      </c>
    </row>
    <row r="400" spans="2:7" x14ac:dyDescent="0.2">
      <c r="C400" s="533" t="s">
        <v>129</v>
      </c>
      <c r="D400" s="534"/>
      <c r="E400" s="534"/>
      <c r="F400" s="534"/>
      <c r="G400" s="535"/>
    </row>
    <row r="401" spans="1:16" x14ac:dyDescent="0.2">
      <c r="A401" s="36"/>
      <c r="C401" s="477" t="e">
        <f>IF(#REF!="","",#REF!)</f>
        <v>#REF!</v>
      </c>
      <c r="D401" s="478"/>
      <c r="E401" s="478"/>
      <c r="F401" s="478"/>
      <c r="G401" s="478"/>
      <c r="H401" s="478"/>
      <c r="I401" s="478"/>
      <c r="J401" s="478"/>
      <c r="K401" s="478"/>
      <c r="L401" s="479"/>
    </row>
    <row r="402" spans="1:16" x14ac:dyDescent="0.2">
      <c r="A402" s="36"/>
      <c r="C402" s="480"/>
      <c r="D402" s="481"/>
      <c r="E402" s="481"/>
      <c r="F402" s="481"/>
      <c r="G402" s="481"/>
      <c r="H402" s="481"/>
      <c r="I402" s="481"/>
      <c r="J402" s="481"/>
      <c r="K402" s="481"/>
      <c r="L402" s="482"/>
    </row>
    <row r="403" spans="1:16" x14ac:dyDescent="0.2">
      <c r="A403" s="36"/>
      <c r="C403" s="480"/>
      <c r="D403" s="481"/>
      <c r="E403" s="481"/>
      <c r="F403" s="481"/>
      <c r="G403" s="481"/>
      <c r="H403" s="481"/>
      <c r="I403" s="481"/>
      <c r="J403" s="481"/>
      <c r="K403" s="481"/>
      <c r="L403" s="482"/>
    </row>
    <row r="404" spans="1:16" x14ac:dyDescent="0.2">
      <c r="A404" s="36"/>
      <c r="C404" s="480"/>
      <c r="D404" s="481"/>
      <c r="E404" s="481"/>
      <c r="F404" s="481"/>
      <c r="G404" s="481"/>
      <c r="H404" s="481"/>
      <c r="I404" s="481"/>
      <c r="J404" s="481"/>
      <c r="K404" s="481"/>
      <c r="L404" s="482"/>
    </row>
    <row r="405" spans="1:16" x14ac:dyDescent="0.2">
      <c r="A405" s="36"/>
      <c r="C405" s="480"/>
      <c r="D405" s="481"/>
      <c r="E405" s="481"/>
      <c r="F405" s="481"/>
      <c r="G405" s="481"/>
      <c r="H405" s="481"/>
      <c r="I405" s="481"/>
      <c r="J405" s="481"/>
      <c r="K405" s="481"/>
      <c r="L405" s="482"/>
    </row>
    <row r="406" spans="1:16" x14ac:dyDescent="0.2">
      <c r="A406" s="36"/>
      <c r="C406" s="480"/>
      <c r="D406" s="481"/>
      <c r="E406" s="481"/>
      <c r="F406" s="481"/>
      <c r="G406" s="481"/>
      <c r="H406" s="481"/>
      <c r="I406" s="481"/>
      <c r="J406" s="481"/>
      <c r="K406" s="481"/>
      <c r="L406" s="482"/>
    </row>
    <row r="407" spans="1:16" x14ac:dyDescent="0.2">
      <c r="A407" s="36"/>
      <c r="C407" s="483"/>
      <c r="D407" s="484"/>
      <c r="E407" s="484"/>
      <c r="F407" s="484"/>
      <c r="G407" s="484"/>
      <c r="H407" s="484"/>
      <c r="I407" s="484"/>
      <c r="J407" s="484"/>
      <c r="K407" s="484"/>
      <c r="L407" s="485"/>
    </row>
    <row r="408" spans="1:16" ht="12.75" customHeight="1" x14ac:dyDescent="0.2"/>
    <row r="409" spans="1:16" ht="12.75" customHeight="1" x14ac:dyDescent="0.2"/>
    <row r="410" spans="1:16" ht="12.75" customHeight="1" x14ac:dyDescent="0.25">
      <c r="B410" s="145" t="e">
        <f>#REF!</f>
        <v>#REF!</v>
      </c>
    </row>
    <row r="411" spans="1:16" ht="12.75" customHeight="1" x14ac:dyDescent="0.2"/>
    <row r="412" spans="1:16" x14ac:dyDescent="0.2">
      <c r="B412" s="146"/>
      <c r="C412" s="406" t="s">
        <v>68</v>
      </c>
      <c r="D412" s="406"/>
      <c r="E412" s="406"/>
      <c r="F412" s="407"/>
      <c r="G412" s="147" t="e">
        <f>IF(#REF!="","",#REF!)</f>
        <v>#REF!</v>
      </c>
      <c r="K412" s="474" t="s">
        <v>69</v>
      </c>
      <c r="L412" s="475"/>
      <c r="M412" s="476"/>
      <c r="N412" s="36"/>
      <c r="O412" s="36"/>
    </row>
    <row r="413" spans="1:16" x14ac:dyDescent="0.2">
      <c r="K413" s="477" t="e">
        <f>IF(#REF!="","",#REF!)</f>
        <v>#REF!</v>
      </c>
      <c r="L413" s="478"/>
      <c r="M413" s="478"/>
      <c r="N413" s="478"/>
      <c r="O413" s="478"/>
      <c r="P413" s="479"/>
    </row>
    <row r="414" spans="1:16" ht="28.5" customHeight="1" x14ac:dyDescent="0.2">
      <c r="C414" s="406" t="s">
        <v>70</v>
      </c>
      <c r="D414" s="406"/>
      <c r="E414" s="406"/>
      <c r="F414" s="407"/>
      <c r="G414" s="147" t="e">
        <f>IF(#REF!="","",#REF!)</f>
        <v>#REF!</v>
      </c>
      <c r="K414" s="480"/>
      <c r="L414" s="481"/>
      <c r="M414" s="481"/>
      <c r="N414" s="481"/>
      <c r="O414" s="481"/>
      <c r="P414" s="482"/>
    </row>
    <row r="415" spans="1:16" x14ac:dyDescent="0.2">
      <c r="K415" s="480"/>
      <c r="L415" s="481"/>
      <c r="M415" s="481"/>
      <c r="N415" s="481"/>
      <c r="O415" s="481"/>
      <c r="P415" s="482"/>
    </row>
    <row r="416" spans="1:16" ht="36" customHeight="1" x14ac:dyDescent="0.2">
      <c r="C416" s="406" t="s">
        <v>87</v>
      </c>
      <c r="D416" s="406"/>
      <c r="E416" s="406"/>
      <c r="F416" s="407"/>
      <c r="G416" s="147" t="e">
        <f>IF(#REF!="","",#REF!)</f>
        <v>#REF!</v>
      </c>
      <c r="K416" s="483"/>
      <c r="L416" s="484"/>
      <c r="M416" s="484"/>
      <c r="N416" s="484"/>
      <c r="O416" s="484"/>
      <c r="P416" s="485"/>
    </row>
    <row r="419" spans="2:14" ht="15" x14ac:dyDescent="0.25">
      <c r="B419" s="145" t="e">
        <f>#REF!</f>
        <v>#REF!</v>
      </c>
    </row>
    <row r="421" spans="2:14" x14ac:dyDescent="0.2">
      <c r="D421" s="143"/>
      <c r="E421" s="143"/>
      <c r="F421" s="150" t="s">
        <v>50</v>
      </c>
      <c r="G421" s="147" t="e">
        <f>IF(#REF!="","",#REF!)</f>
        <v>#REF!</v>
      </c>
      <c r="L421" s="150" t="s">
        <v>51</v>
      </c>
      <c r="M421" s="495" t="e">
        <f>IF(#REF!="","",#REF!)</f>
        <v>#REF!</v>
      </c>
      <c r="N421" s="496"/>
    </row>
    <row r="424" spans="2:14" ht="15" x14ac:dyDescent="0.25">
      <c r="B424" s="145" t="e">
        <f>#REF!</f>
        <v>#REF!</v>
      </c>
    </row>
    <row r="426" spans="2:14" ht="12.75" customHeight="1" x14ac:dyDescent="0.2">
      <c r="C426" s="536" t="s">
        <v>88</v>
      </c>
      <c r="D426" s="537"/>
      <c r="E426" s="537"/>
      <c r="F426" s="537"/>
      <c r="G426" s="537"/>
      <c r="H426" s="537"/>
      <c r="I426" s="538"/>
    </row>
    <row r="427" spans="2:14" x14ac:dyDescent="0.2">
      <c r="C427" s="477" t="e">
        <f>IF(#REF!="","",#REF!)</f>
        <v>#REF!</v>
      </c>
      <c r="D427" s="478"/>
      <c r="E427" s="478"/>
      <c r="F427" s="478"/>
      <c r="G427" s="478"/>
      <c r="H427" s="478"/>
      <c r="I427" s="478"/>
      <c r="J427" s="478"/>
      <c r="K427" s="478"/>
      <c r="L427" s="479"/>
    </row>
    <row r="428" spans="2:14" x14ac:dyDescent="0.2">
      <c r="C428" s="480"/>
      <c r="D428" s="481"/>
      <c r="E428" s="481"/>
      <c r="F428" s="481"/>
      <c r="G428" s="481"/>
      <c r="H428" s="481"/>
      <c r="I428" s="481"/>
      <c r="J428" s="481"/>
      <c r="K428" s="481"/>
      <c r="L428" s="482"/>
    </row>
    <row r="429" spans="2:14" x14ac:dyDescent="0.2">
      <c r="C429" s="480"/>
      <c r="D429" s="481"/>
      <c r="E429" s="481"/>
      <c r="F429" s="481"/>
      <c r="G429" s="481"/>
      <c r="H429" s="481"/>
      <c r="I429" s="481"/>
      <c r="J429" s="481"/>
      <c r="K429" s="481"/>
      <c r="L429" s="482"/>
    </row>
    <row r="430" spans="2:14" x14ac:dyDescent="0.2">
      <c r="C430" s="480"/>
      <c r="D430" s="481"/>
      <c r="E430" s="481"/>
      <c r="F430" s="481"/>
      <c r="G430" s="481"/>
      <c r="H430" s="481"/>
      <c r="I430" s="481"/>
      <c r="J430" s="481"/>
      <c r="K430" s="481"/>
      <c r="L430" s="482"/>
    </row>
    <row r="431" spans="2:14" x14ac:dyDescent="0.2">
      <c r="C431" s="480"/>
      <c r="D431" s="481"/>
      <c r="E431" s="481"/>
      <c r="F431" s="481"/>
      <c r="G431" s="481"/>
      <c r="H431" s="481"/>
      <c r="I431" s="481"/>
      <c r="J431" s="481"/>
      <c r="K431" s="481"/>
      <c r="L431" s="482"/>
    </row>
    <row r="432" spans="2:14" x14ac:dyDescent="0.2">
      <c r="C432" s="480"/>
      <c r="D432" s="481"/>
      <c r="E432" s="481"/>
      <c r="F432" s="481"/>
      <c r="G432" s="481"/>
      <c r="H432" s="481"/>
      <c r="I432" s="481"/>
      <c r="J432" s="481"/>
      <c r="K432" s="481"/>
      <c r="L432" s="482"/>
    </row>
    <row r="433" spans="1:16" x14ac:dyDescent="0.2">
      <c r="A433" s="36"/>
      <c r="B433" s="36"/>
      <c r="C433" s="483"/>
      <c r="D433" s="484"/>
      <c r="E433" s="484"/>
      <c r="F433" s="484"/>
      <c r="G433" s="484"/>
      <c r="H433" s="484"/>
      <c r="I433" s="484"/>
      <c r="J433" s="484"/>
      <c r="K433" s="484"/>
      <c r="L433" s="485"/>
      <c r="M433" s="36"/>
      <c r="N433" s="36"/>
    </row>
    <row r="434" spans="1:16" x14ac:dyDescent="0.2">
      <c r="A434" s="36"/>
      <c r="B434" s="36"/>
      <c r="C434" s="36"/>
      <c r="D434" s="36"/>
      <c r="E434" s="36"/>
      <c r="F434" s="36"/>
      <c r="J434" s="36"/>
      <c r="K434" s="36"/>
      <c r="L434" s="36"/>
      <c r="M434" s="36"/>
      <c r="N434" s="36"/>
    </row>
    <row r="435" spans="1:16" x14ac:dyDescent="0.2">
      <c r="A435" s="36"/>
      <c r="B435" s="36"/>
      <c r="C435" s="36"/>
      <c r="D435" s="36"/>
      <c r="E435" s="36"/>
      <c r="F435" s="36"/>
      <c r="J435" s="36"/>
      <c r="K435" s="36"/>
      <c r="L435" s="36"/>
      <c r="M435" s="36"/>
      <c r="N435" s="36"/>
    </row>
    <row r="436" spans="1:16" ht="15" x14ac:dyDescent="0.25">
      <c r="A436" s="36"/>
      <c r="B436" s="145" t="e">
        <f>#REF!</f>
        <v>#REF!</v>
      </c>
      <c r="C436" s="36"/>
      <c r="D436" s="36"/>
      <c r="E436" s="36"/>
      <c r="F436" s="36"/>
      <c r="J436" s="36"/>
      <c r="K436" s="36"/>
      <c r="L436" s="36"/>
      <c r="M436" s="36"/>
      <c r="N436" s="36"/>
    </row>
    <row r="437" spans="1:16" x14ac:dyDescent="0.2">
      <c r="A437" s="36"/>
      <c r="B437" s="36"/>
      <c r="C437" s="36"/>
      <c r="D437" s="36"/>
      <c r="E437" s="36"/>
      <c r="F437" s="36"/>
      <c r="J437" s="36"/>
      <c r="K437" s="36"/>
      <c r="L437" s="36"/>
      <c r="M437" s="36"/>
      <c r="N437" s="36"/>
    </row>
    <row r="438" spans="1:16" x14ac:dyDescent="0.2">
      <c r="D438" s="143"/>
      <c r="E438" s="143"/>
      <c r="F438" s="150" t="s">
        <v>149</v>
      </c>
      <c r="G438" s="147" t="e">
        <f>IF(#REF!="","",#REF!)</f>
        <v>#REF!</v>
      </c>
      <c r="H438" s="36"/>
      <c r="L438" s="150" t="s">
        <v>90</v>
      </c>
      <c r="M438" s="495" t="e">
        <f>IF(#REF!="","",#REF!)</f>
        <v>#REF!</v>
      </c>
      <c r="N438" s="496"/>
      <c r="O438" s="36"/>
      <c r="P438" s="36"/>
    </row>
    <row r="439" spans="1:16" x14ac:dyDescent="0.2">
      <c r="D439" s="36"/>
      <c r="E439" s="36"/>
      <c r="F439" s="150"/>
      <c r="G439" s="36"/>
      <c r="H439" s="36"/>
      <c r="L439" s="36"/>
      <c r="M439" s="36"/>
      <c r="N439" s="36"/>
      <c r="O439" s="36"/>
      <c r="P439" s="36"/>
    </row>
    <row r="440" spans="1:16" x14ac:dyDescent="0.2">
      <c r="D440" s="143"/>
      <c r="E440" s="143"/>
      <c r="F440" s="150" t="s">
        <v>91</v>
      </c>
      <c r="G440" s="147" t="e">
        <f>IF(#REF!="","",#REF!)</f>
        <v>#REF!</v>
      </c>
      <c r="H440" s="36"/>
      <c r="L440" s="150" t="s">
        <v>92</v>
      </c>
      <c r="M440" s="495" t="e">
        <f>IF(#REF!="","",#REF!)</f>
        <v>#REF!</v>
      </c>
      <c r="N440" s="496"/>
      <c r="O440" s="36"/>
      <c r="P440" s="36"/>
    </row>
    <row r="441" spans="1:16" x14ac:dyDescent="0.2">
      <c r="A441" s="36"/>
      <c r="B441" s="36"/>
      <c r="C441" s="36"/>
      <c r="D441" s="36"/>
      <c r="E441" s="36"/>
      <c r="F441" s="150"/>
      <c r="J441" s="36"/>
      <c r="K441" s="36"/>
      <c r="L441" s="36"/>
      <c r="M441" s="36"/>
      <c r="N441" s="36"/>
    </row>
    <row r="442" spans="1:16" ht="12.75" customHeight="1" x14ac:dyDescent="0.2">
      <c r="A442" s="36"/>
      <c r="B442" s="36"/>
      <c r="C442" s="474" t="s">
        <v>153</v>
      </c>
      <c r="D442" s="475"/>
      <c r="E442" s="476"/>
      <c r="F442" s="36"/>
      <c r="G442" s="36"/>
      <c r="J442" s="36"/>
      <c r="K442" s="474" t="s">
        <v>109</v>
      </c>
      <c r="L442" s="475"/>
      <c r="M442" s="476"/>
      <c r="N442" s="36"/>
      <c r="O442" s="36"/>
    </row>
    <row r="443" spans="1:16" x14ac:dyDescent="0.2">
      <c r="A443" s="36"/>
      <c r="B443" s="36"/>
      <c r="C443" s="477" t="e">
        <f>IF(#REF!="","",#REF!)</f>
        <v>#REF!</v>
      </c>
      <c r="D443" s="478"/>
      <c r="E443" s="478"/>
      <c r="F443" s="478"/>
      <c r="G443" s="478"/>
      <c r="H443" s="479"/>
      <c r="J443" s="36"/>
      <c r="K443" s="477" t="e">
        <f>IF(#REF!="","",#REF!)</f>
        <v>#REF!</v>
      </c>
      <c r="L443" s="478"/>
      <c r="M443" s="478"/>
      <c r="N443" s="478"/>
      <c r="O443" s="478"/>
      <c r="P443" s="479"/>
    </row>
    <row r="444" spans="1:16" x14ac:dyDescent="0.2">
      <c r="A444" s="36"/>
      <c r="B444" s="36"/>
      <c r="C444" s="480"/>
      <c r="D444" s="481"/>
      <c r="E444" s="481"/>
      <c r="F444" s="481"/>
      <c r="G444" s="481"/>
      <c r="H444" s="482"/>
      <c r="J444" s="36"/>
      <c r="K444" s="480"/>
      <c r="L444" s="481"/>
      <c r="M444" s="481"/>
      <c r="N444" s="481"/>
      <c r="O444" s="481"/>
      <c r="P444" s="482"/>
    </row>
    <row r="445" spans="1:16" x14ac:dyDescent="0.2">
      <c r="A445" s="36"/>
      <c r="B445" s="36"/>
      <c r="C445" s="480"/>
      <c r="D445" s="481"/>
      <c r="E445" s="481"/>
      <c r="F445" s="481"/>
      <c r="G445" s="481"/>
      <c r="H445" s="482"/>
      <c r="J445" s="36"/>
      <c r="K445" s="480"/>
      <c r="L445" s="481"/>
      <c r="M445" s="481"/>
      <c r="N445" s="481"/>
      <c r="O445" s="481"/>
      <c r="P445" s="482"/>
    </row>
    <row r="446" spans="1:16" x14ac:dyDescent="0.2">
      <c r="A446" s="36"/>
      <c r="B446" s="36"/>
      <c r="C446" s="480"/>
      <c r="D446" s="481"/>
      <c r="E446" s="481"/>
      <c r="F446" s="481"/>
      <c r="G446" s="481"/>
      <c r="H446" s="482"/>
      <c r="J446" s="36"/>
      <c r="K446" s="480"/>
      <c r="L446" s="481"/>
      <c r="M446" s="481"/>
      <c r="N446" s="481"/>
      <c r="O446" s="481"/>
      <c r="P446" s="482"/>
    </row>
    <row r="447" spans="1:16" x14ac:dyDescent="0.2">
      <c r="A447" s="36"/>
      <c r="B447" s="36"/>
      <c r="C447" s="480"/>
      <c r="D447" s="481"/>
      <c r="E447" s="481"/>
      <c r="F447" s="481"/>
      <c r="G447" s="481"/>
      <c r="H447" s="482"/>
      <c r="J447" s="36"/>
      <c r="K447" s="480"/>
      <c r="L447" s="481"/>
      <c r="M447" s="481"/>
      <c r="N447" s="481"/>
      <c r="O447" s="481"/>
      <c r="P447" s="482"/>
    </row>
    <row r="448" spans="1:16" x14ac:dyDescent="0.2">
      <c r="A448" s="36"/>
      <c r="B448" s="36"/>
      <c r="C448" s="480"/>
      <c r="D448" s="481"/>
      <c r="E448" s="481"/>
      <c r="F448" s="481"/>
      <c r="G448" s="481"/>
      <c r="H448" s="482"/>
      <c r="J448" s="36"/>
      <c r="K448" s="480"/>
      <c r="L448" s="481"/>
      <c r="M448" s="481"/>
      <c r="N448" s="481"/>
      <c r="O448" s="481"/>
      <c r="P448" s="482"/>
    </row>
    <row r="449" spans="1:16" x14ac:dyDescent="0.2">
      <c r="A449" s="36"/>
      <c r="B449" s="36"/>
      <c r="C449" s="483"/>
      <c r="D449" s="484"/>
      <c r="E449" s="484"/>
      <c r="F449" s="484"/>
      <c r="G449" s="484"/>
      <c r="H449" s="485"/>
      <c r="J449" s="36"/>
      <c r="K449" s="483"/>
      <c r="L449" s="484"/>
      <c r="M449" s="484"/>
      <c r="N449" s="484"/>
      <c r="O449" s="484"/>
      <c r="P449" s="485"/>
    </row>
    <row r="450" spans="1:16" x14ac:dyDescent="0.2">
      <c r="A450" s="36"/>
      <c r="B450" s="36"/>
      <c r="C450" s="36"/>
      <c r="D450" s="36"/>
      <c r="E450" s="36"/>
      <c r="F450" s="36"/>
      <c r="J450" s="36"/>
      <c r="K450" s="36"/>
      <c r="L450" s="36"/>
      <c r="M450" s="36"/>
      <c r="N450" s="36"/>
    </row>
    <row r="451" spans="1:16" ht="26.25" customHeight="1" x14ac:dyDescent="0.2">
      <c r="C451" s="406" t="s">
        <v>111</v>
      </c>
      <c r="D451" s="406"/>
      <c r="E451" s="406"/>
      <c r="F451" s="407"/>
      <c r="G451" s="160" t="e">
        <f>IF(#REF!="","",#REF!)</f>
        <v>#REF!</v>
      </c>
      <c r="H451" s="36"/>
      <c r="L451" s="36"/>
      <c r="M451" s="36"/>
      <c r="N451" s="36"/>
      <c r="O451" s="36"/>
      <c r="P451" s="36"/>
    </row>
    <row r="452" spans="1:16" x14ac:dyDescent="0.2">
      <c r="A452" s="36"/>
      <c r="B452" s="36"/>
      <c r="C452" s="36"/>
      <c r="D452" s="36"/>
      <c r="E452" s="36"/>
      <c r="F452" s="36"/>
      <c r="J452" s="36"/>
      <c r="K452" s="36"/>
      <c r="L452" s="36"/>
      <c r="M452" s="36"/>
      <c r="N452" s="36"/>
    </row>
    <row r="453" spans="1:16" ht="12.75" customHeight="1" x14ac:dyDescent="0.2">
      <c r="A453" s="36"/>
      <c r="B453" s="36"/>
      <c r="C453" s="474" t="s">
        <v>108</v>
      </c>
      <c r="D453" s="475"/>
      <c r="E453" s="475"/>
      <c r="F453" s="476"/>
      <c r="G453" s="36"/>
      <c r="J453" s="36"/>
      <c r="K453" s="36"/>
      <c r="L453" s="36"/>
      <c r="M453" s="36"/>
      <c r="N453" s="36"/>
    </row>
    <row r="454" spans="1:16" x14ac:dyDescent="0.2">
      <c r="A454" s="36"/>
      <c r="B454" s="36"/>
      <c r="C454" s="477" t="e">
        <f>IF(#REF!="","",#REF!)</f>
        <v>#REF!</v>
      </c>
      <c r="D454" s="478"/>
      <c r="E454" s="478"/>
      <c r="F454" s="478"/>
      <c r="G454" s="478"/>
      <c r="H454" s="478"/>
      <c r="I454" s="478"/>
      <c r="J454" s="478"/>
      <c r="K454" s="478"/>
      <c r="L454" s="479"/>
      <c r="M454" s="36"/>
      <c r="N454" s="36"/>
    </row>
    <row r="455" spans="1:16" x14ac:dyDescent="0.2">
      <c r="A455" s="36"/>
      <c r="B455" s="36"/>
      <c r="C455" s="480"/>
      <c r="D455" s="481"/>
      <c r="E455" s="481"/>
      <c r="F455" s="481"/>
      <c r="G455" s="481"/>
      <c r="H455" s="481"/>
      <c r="I455" s="481"/>
      <c r="J455" s="481"/>
      <c r="K455" s="481"/>
      <c r="L455" s="482"/>
      <c r="M455" s="36"/>
      <c r="N455" s="36"/>
    </row>
    <row r="456" spans="1:16" x14ac:dyDescent="0.2">
      <c r="A456" s="36"/>
      <c r="B456" s="36"/>
      <c r="C456" s="480"/>
      <c r="D456" s="481"/>
      <c r="E456" s="481"/>
      <c r="F456" s="481"/>
      <c r="G456" s="481"/>
      <c r="H456" s="481"/>
      <c r="I456" s="481"/>
      <c r="J456" s="481"/>
      <c r="K456" s="481"/>
      <c r="L456" s="482"/>
      <c r="M456" s="36"/>
      <c r="N456" s="36"/>
    </row>
    <row r="457" spans="1:16" x14ac:dyDescent="0.2">
      <c r="A457" s="36"/>
      <c r="B457" s="36"/>
      <c r="C457" s="480"/>
      <c r="D457" s="481"/>
      <c r="E457" s="481"/>
      <c r="F457" s="481"/>
      <c r="G457" s="481"/>
      <c r="H457" s="481"/>
      <c r="I457" s="481"/>
      <c r="J457" s="481"/>
      <c r="K457" s="481"/>
      <c r="L457" s="482"/>
      <c r="M457" s="36"/>
      <c r="N457" s="36"/>
    </row>
    <row r="458" spans="1:16" x14ac:dyDescent="0.2">
      <c r="A458" s="36"/>
      <c r="B458" s="36"/>
      <c r="C458" s="480"/>
      <c r="D458" s="481"/>
      <c r="E458" s="481"/>
      <c r="F458" s="481"/>
      <c r="G458" s="481"/>
      <c r="H458" s="481"/>
      <c r="I458" s="481"/>
      <c r="J458" s="481"/>
      <c r="K458" s="481"/>
      <c r="L458" s="482"/>
      <c r="M458" s="36"/>
      <c r="N458" s="36"/>
    </row>
    <row r="459" spans="1:16" x14ac:dyDescent="0.2">
      <c r="A459" s="36"/>
      <c r="B459" s="36"/>
      <c r="C459" s="480"/>
      <c r="D459" s="481"/>
      <c r="E459" s="481"/>
      <c r="F459" s="481"/>
      <c r="G459" s="481"/>
      <c r="H459" s="481"/>
      <c r="I459" s="481"/>
      <c r="J459" s="481"/>
      <c r="K459" s="481"/>
      <c r="L459" s="482"/>
      <c r="M459" s="36"/>
      <c r="N459" s="36"/>
    </row>
    <row r="460" spans="1:16" x14ac:dyDescent="0.2">
      <c r="A460" s="36"/>
      <c r="B460" s="36"/>
      <c r="C460" s="483"/>
      <c r="D460" s="484"/>
      <c r="E460" s="484"/>
      <c r="F460" s="484"/>
      <c r="G460" s="484"/>
      <c r="H460" s="484"/>
      <c r="I460" s="484"/>
      <c r="J460" s="484"/>
      <c r="K460" s="484"/>
      <c r="L460" s="485"/>
      <c r="M460" s="36"/>
      <c r="N460" s="36"/>
    </row>
    <row r="461" spans="1:16" x14ac:dyDescent="0.2">
      <c r="A461" s="36"/>
      <c r="B461" s="36"/>
      <c r="C461" s="36"/>
      <c r="D461" s="36"/>
      <c r="E461" s="36"/>
      <c r="F461" s="36"/>
      <c r="J461" s="36"/>
      <c r="K461" s="36"/>
      <c r="L461" s="36"/>
      <c r="M461" s="36"/>
      <c r="N461" s="36"/>
    </row>
    <row r="462" spans="1:16" x14ac:dyDescent="0.2">
      <c r="A462" s="36"/>
      <c r="B462" s="36"/>
      <c r="C462" s="36"/>
      <c r="D462" s="36"/>
      <c r="E462" s="36"/>
      <c r="F462" s="36"/>
      <c r="J462" s="36"/>
      <c r="K462" s="36"/>
      <c r="L462" s="36"/>
      <c r="M462" s="36"/>
      <c r="N462" s="36"/>
    </row>
    <row r="463" spans="1:16" ht="15" x14ac:dyDescent="0.25">
      <c r="A463" s="36"/>
      <c r="B463" s="145" t="s">
        <v>150</v>
      </c>
      <c r="C463" s="36"/>
      <c r="D463" s="36"/>
      <c r="E463" s="36"/>
      <c r="F463" s="36"/>
      <c r="J463" s="36"/>
      <c r="K463" s="36"/>
      <c r="L463" s="36"/>
      <c r="M463" s="36"/>
      <c r="N463" s="36"/>
    </row>
    <row r="464" spans="1:16" ht="15" x14ac:dyDescent="0.25">
      <c r="A464" s="36"/>
      <c r="B464" s="145"/>
      <c r="C464" s="36"/>
      <c r="D464" s="36"/>
      <c r="E464" s="36"/>
      <c r="F464" s="36"/>
      <c r="J464" s="36"/>
      <c r="K464" s="36"/>
      <c r="L464" s="36"/>
      <c r="M464" s="36"/>
      <c r="N464" s="36"/>
    </row>
    <row r="465" spans="1:15" ht="30" customHeight="1" x14ac:dyDescent="0.2">
      <c r="A465" s="36"/>
      <c r="B465" s="36"/>
      <c r="C465" s="358" t="s">
        <v>118</v>
      </c>
      <c r="D465" s="359"/>
      <c r="E465" s="358" t="s">
        <v>119</v>
      </c>
      <c r="F465" s="359"/>
      <c r="G465" s="358" t="s">
        <v>120</v>
      </c>
      <c r="H465" s="359"/>
      <c r="I465" s="358" t="s">
        <v>121</v>
      </c>
      <c r="J465" s="359"/>
      <c r="K465" s="101" t="s">
        <v>122</v>
      </c>
      <c r="L465" s="101" t="s">
        <v>123</v>
      </c>
      <c r="M465" s="358" t="s">
        <v>124</v>
      </c>
      <c r="N465" s="359"/>
      <c r="O465" s="101" t="s">
        <v>125</v>
      </c>
    </row>
    <row r="466" spans="1:15" ht="12.75" customHeight="1" x14ac:dyDescent="0.2">
      <c r="A466" s="36"/>
      <c r="B466" s="36"/>
      <c r="C466" s="509" t="e">
        <f>IF(#REF!="","",#REF!)</f>
        <v>#REF!</v>
      </c>
      <c r="D466" s="510"/>
      <c r="E466" s="509" t="e">
        <f>IF(#REF!="","",#REF!)</f>
        <v>#REF!</v>
      </c>
      <c r="F466" s="510"/>
      <c r="G466" s="509" t="e">
        <f>IF(#REF!="","",#REF!)</f>
        <v>#REF!</v>
      </c>
      <c r="H466" s="510"/>
      <c r="I466" s="509" t="e">
        <f>IF(#REF!="","",#REF!)</f>
        <v>#REF!</v>
      </c>
      <c r="J466" s="510"/>
      <c r="K466" s="172" t="e">
        <f>IF(#REF!="","",#REF!)</f>
        <v>#REF!</v>
      </c>
      <c r="L466" s="172" t="e">
        <f>IF(#REF!="","",#REF!)</f>
        <v>#REF!</v>
      </c>
      <c r="M466" s="509" t="e">
        <f>IF(#REF!="","",#REF!)</f>
        <v>#REF!</v>
      </c>
      <c r="N466" s="510"/>
      <c r="O466" s="172" t="e">
        <f>IF(#REF!="","",#REF!)</f>
        <v>#REF!</v>
      </c>
    </row>
    <row r="467" spans="1:15" ht="12.75" customHeight="1" x14ac:dyDescent="0.2">
      <c r="A467" s="36"/>
      <c r="B467" s="36"/>
      <c r="C467" s="509" t="e">
        <f>IF(#REF!="","",#REF!)</f>
        <v>#REF!</v>
      </c>
      <c r="D467" s="510"/>
      <c r="E467" s="509" t="e">
        <f>IF(#REF!="","",#REF!)</f>
        <v>#REF!</v>
      </c>
      <c r="F467" s="510"/>
      <c r="G467" s="509" t="e">
        <f>IF(#REF!="","",#REF!)</f>
        <v>#REF!</v>
      </c>
      <c r="H467" s="510"/>
      <c r="I467" s="509" t="e">
        <f>IF(#REF!="","",#REF!)</f>
        <v>#REF!</v>
      </c>
      <c r="J467" s="510"/>
      <c r="K467" s="172" t="e">
        <f>IF(#REF!="","",#REF!)</f>
        <v>#REF!</v>
      </c>
      <c r="L467" s="172" t="e">
        <f>IF(#REF!="","",#REF!)</f>
        <v>#REF!</v>
      </c>
      <c r="M467" s="509" t="e">
        <f>IF(#REF!="","",#REF!)</f>
        <v>#REF!</v>
      </c>
      <c r="N467" s="510"/>
      <c r="O467" s="172" t="e">
        <f>IF(#REF!="","",#REF!)</f>
        <v>#REF!</v>
      </c>
    </row>
    <row r="468" spans="1:15" x14ac:dyDescent="0.2">
      <c r="A468" s="36"/>
      <c r="B468" s="36"/>
      <c r="C468" s="509" t="e">
        <f>IF(#REF!="","",#REF!)</f>
        <v>#REF!</v>
      </c>
      <c r="D468" s="510"/>
      <c r="E468" s="509" t="e">
        <f>IF(#REF!="","",#REF!)</f>
        <v>#REF!</v>
      </c>
      <c r="F468" s="510"/>
      <c r="G468" s="509" t="e">
        <f>IF(#REF!="","",#REF!)</f>
        <v>#REF!</v>
      </c>
      <c r="H468" s="510"/>
      <c r="I468" s="509" t="e">
        <f>IF(#REF!="","",#REF!)</f>
        <v>#REF!</v>
      </c>
      <c r="J468" s="510"/>
      <c r="K468" s="172" t="e">
        <f>IF(#REF!="","",#REF!)</f>
        <v>#REF!</v>
      </c>
      <c r="L468" s="172" t="e">
        <f>IF(#REF!="","",#REF!)</f>
        <v>#REF!</v>
      </c>
      <c r="M468" s="509" t="e">
        <f>IF(#REF!="","",#REF!)</f>
        <v>#REF!</v>
      </c>
      <c r="N468" s="510"/>
      <c r="O468" s="172" t="e">
        <f>IF(#REF!="","",#REF!)</f>
        <v>#REF!</v>
      </c>
    </row>
    <row r="469" spans="1:15" x14ac:dyDescent="0.2">
      <c r="A469" s="36"/>
      <c r="B469" s="36"/>
      <c r="C469" s="509" t="e">
        <f>IF(#REF!="","",#REF!)</f>
        <v>#REF!</v>
      </c>
      <c r="D469" s="510"/>
      <c r="E469" s="509" t="e">
        <f>IF(#REF!="","",#REF!)</f>
        <v>#REF!</v>
      </c>
      <c r="F469" s="510"/>
      <c r="G469" s="509" t="e">
        <f>IF(#REF!="","",#REF!)</f>
        <v>#REF!</v>
      </c>
      <c r="H469" s="510"/>
      <c r="I469" s="509" t="e">
        <f>IF(#REF!="","",#REF!)</f>
        <v>#REF!</v>
      </c>
      <c r="J469" s="510"/>
      <c r="K469" s="172" t="e">
        <f>IF(#REF!="","",#REF!)</f>
        <v>#REF!</v>
      </c>
      <c r="L469" s="172" t="e">
        <f>IF(#REF!="","",#REF!)</f>
        <v>#REF!</v>
      </c>
      <c r="M469" s="509" t="e">
        <f>IF(#REF!="","",#REF!)</f>
        <v>#REF!</v>
      </c>
      <c r="N469" s="510"/>
      <c r="O469" s="172" t="e">
        <f>IF(#REF!="","",#REF!)</f>
        <v>#REF!</v>
      </c>
    </row>
    <row r="470" spans="1:15" x14ac:dyDescent="0.2">
      <c r="A470" s="36"/>
      <c r="B470" s="36"/>
      <c r="C470" s="509" t="e">
        <f>IF(#REF!="","",#REF!)</f>
        <v>#REF!</v>
      </c>
      <c r="D470" s="510"/>
      <c r="E470" s="509" t="e">
        <f>IF(#REF!="","",#REF!)</f>
        <v>#REF!</v>
      </c>
      <c r="F470" s="510"/>
      <c r="G470" s="509" t="e">
        <f>IF(#REF!="","",#REF!)</f>
        <v>#REF!</v>
      </c>
      <c r="H470" s="510"/>
      <c r="I470" s="509" t="e">
        <f>IF(#REF!="","",#REF!)</f>
        <v>#REF!</v>
      </c>
      <c r="J470" s="510"/>
      <c r="K470" s="172" t="e">
        <f>IF(#REF!="","",#REF!)</f>
        <v>#REF!</v>
      </c>
      <c r="L470" s="172" t="e">
        <f>IF(#REF!="","",#REF!)</f>
        <v>#REF!</v>
      </c>
      <c r="M470" s="509" t="e">
        <f>IF(#REF!="","",#REF!)</f>
        <v>#REF!</v>
      </c>
      <c r="N470" s="510"/>
      <c r="O470" s="172" t="e">
        <f>IF(#REF!="","",#REF!)</f>
        <v>#REF!</v>
      </c>
    </row>
    <row r="471" spans="1:15" x14ac:dyDescent="0.2">
      <c r="A471" s="36"/>
      <c r="B471" s="36"/>
      <c r="C471" s="509" t="e">
        <f>IF(#REF!="","",#REF!)</f>
        <v>#REF!</v>
      </c>
      <c r="D471" s="510"/>
      <c r="E471" s="509" t="e">
        <f>IF(#REF!="","",#REF!)</f>
        <v>#REF!</v>
      </c>
      <c r="F471" s="510"/>
      <c r="G471" s="509" t="e">
        <f>IF(#REF!="","",#REF!)</f>
        <v>#REF!</v>
      </c>
      <c r="H471" s="510"/>
      <c r="I471" s="509" t="e">
        <f>IF(#REF!="","",#REF!)</f>
        <v>#REF!</v>
      </c>
      <c r="J471" s="510"/>
      <c r="K471" s="172" t="e">
        <f>IF(#REF!="","",#REF!)</f>
        <v>#REF!</v>
      </c>
      <c r="L471" s="172" t="e">
        <f>IF(#REF!="","",#REF!)</f>
        <v>#REF!</v>
      </c>
      <c r="M471" s="509" t="e">
        <f>IF(#REF!="","",#REF!)</f>
        <v>#REF!</v>
      </c>
      <c r="N471" s="510"/>
      <c r="O471" s="172" t="e">
        <f>IF(#REF!="","",#REF!)</f>
        <v>#REF!</v>
      </c>
    </row>
    <row r="472" spans="1:15" x14ac:dyDescent="0.2">
      <c r="A472" s="36"/>
      <c r="B472" s="36"/>
      <c r="C472" s="509" t="e">
        <f>IF(#REF!="","",#REF!)</f>
        <v>#REF!</v>
      </c>
      <c r="D472" s="510"/>
      <c r="E472" s="509" t="e">
        <f>IF(#REF!="","",#REF!)</f>
        <v>#REF!</v>
      </c>
      <c r="F472" s="510"/>
      <c r="G472" s="509" t="e">
        <f>IF(#REF!="","",#REF!)</f>
        <v>#REF!</v>
      </c>
      <c r="H472" s="510"/>
      <c r="I472" s="509" t="e">
        <f>IF(#REF!="","",#REF!)</f>
        <v>#REF!</v>
      </c>
      <c r="J472" s="510"/>
      <c r="K472" s="172" t="e">
        <f>IF(#REF!="","",#REF!)</f>
        <v>#REF!</v>
      </c>
      <c r="L472" s="172" t="e">
        <f>IF(#REF!="","",#REF!)</f>
        <v>#REF!</v>
      </c>
      <c r="M472" s="509" t="e">
        <f>IF(#REF!="","",#REF!)</f>
        <v>#REF!</v>
      </c>
      <c r="N472" s="510"/>
      <c r="O472" s="172" t="e">
        <f>IF(#REF!="","",#REF!)</f>
        <v>#REF!</v>
      </c>
    </row>
    <row r="473" spans="1:15" x14ac:dyDescent="0.2">
      <c r="A473" s="36"/>
      <c r="B473" s="36"/>
      <c r="C473" s="509" t="e">
        <f>IF(#REF!="","",#REF!)</f>
        <v>#REF!</v>
      </c>
      <c r="D473" s="510"/>
      <c r="E473" s="509" t="e">
        <f>IF(#REF!="","",#REF!)</f>
        <v>#REF!</v>
      </c>
      <c r="F473" s="510"/>
      <c r="G473" s="509" t="e">
        <f>IF(#REF!="","",#REF!)</f>
        <v>#REF!</v>
      </c>
      <c r="H473" s="510"/>
      <c r="I473" s="509" t="e">
        <f>IF(#REF!="","",#REF!)</f>
        <v>#REF!</v>
      </c>
      <c r="J473" s="510"/>
      <c r="K473" s="172" t="e">
        <f>IF(#REF!="","",#REF!)</f>
        <v>#REF!</v>
      </c>
      <c r="L473" s="172" t="e">
        <f>IF(#REF!="","",#REF!)</f>
        <v>#REF!</v>
      </c>
      <c r="M473" s="509" t="e">
        <f>IF(#REF!="","",#REF!)</f>
        <v>#REF!</v>
      </c>
      <c r="N473" s="510"/>
      <c r="O473" s="172" t="e">
        <f>IF(#REF!="","",#REF!)</f>
        <v>#REF!</v>
      </c>
    </row>
    <row r="474" spans="1:15" x14ac:dyDescent="0.2">
      <c r="A474" s="36"/>
      <c r="B474" s="36"/>
      <c r="C474" s="509" t="e">
        <f>IF(#REF!="","",#REF!)</f>
        <v>#REF!</v>
      </c>
      <c r="D474" s="510"/>
      <c r="E474" s="509" t="e">
        <f>IF(#REF!="","",#REF!)</f>
        <v>#REF!</v>
      </c>
      <c r="F474" s="510"/>
      <c r="G474" s="509" t="e">
        <f>IF(#REF!="","",#REF!)</f>
        <v>#REF!</v>
      </c>
      <c r="H474" s="510"/>
      <c r="I474" s="509" t="e">
        <f>IF(#REF!="","",#REF!)</f>
        <v>#REF!</v>
      </c>
      <c r="J474" s="510"/>
      <c r="K474" s="172" t="e">
        <f>IF(#REF!="","",#REF!)</f>
        <v>#REF!</v>
      </c>
      <c r="L474" s="172" t="e">
        <f>IF(#REF!="","",#REF!)</f>
        <v>#REF!</v>
      </c>
      <c r="M474" s="509" t="e">
        <f>IF(#REF!="","",#REF!)</f>
        <v>#REF!</v>
      </c>
      <c r="N474" s="510"/>
      <c r="O474" s="172" t="e">
        <f>IF(#REF!="","",#REF!)</f>
        <v>#REF!</v>
      </c>
    </row>
    <row r="475" spans="1:15" x14ac:dyDescent="0.2">
      <c r="A475" s="36"/>
      <c r="B475" s="36"/>
      <c r="C475" s="509" t="e">
        <f>IF(#REF!="","",#REF!)</f>
        <v>#REF!</v>
      </c>
      <c r="D475" s="510"/>
      <c r="E475" s="509" t="e">
        <f>IF(#REF!="","",#REF!)</f>
        <v>#REF!</v>
      </c>
      <c r="F475" s="510"/>
      <c r="G475" s="509" t="e">
        <f>IF(#REF!="","",#REF!)</f>
        <v>#REF!</v>
      </c>
      <c r="H475" s="510"/>
      <c r="I475" s="509" t="e">
        <f>IF(#REF!="","",#REF!)</f>
        <v>#REF!</v>
      </c>
      <c r="J475" s="510"/>
      <c r="K475" s="172" t="e">
        <f>IF(#REF!="","",#REF!)</f>
        <v>#REF!</v>
      </c>
      <c r="L475" s="172" t="e">
        <f>IF(#REF!="","",#REF!)</f>
        <v>#REF!</v>
      </c>
      <c r="M475" s="509" t="e">
        <f>IF(#REF!="","",#REF!)</f>
        <v>#REF!</v>
      </c>
      <c r="N475" s="510"/>
      <c r="O475" s="172" t="e">
        <f>IF(#REF!="","",#REF!)</f>
        <v>#REF!</v>
      </c>
    </row>
    <row r="476" spans="1:15" x14ac:dyDescent="0.2">
      <c r="A476" s="36"/>
      <c r="B476" s="36"/>
      <c r="C476" s="509" t="e">
        <f>IF(#REF!="","",#REF!)</f>
        <v>#REF!</v>
      </c>
      <c r="D476" s="510"/>
      <c r="E476" s="509" t="e">
        <f>IF(#REF!="","",#REF!)</f>
        <v>#REF!</v>
      </c>
      <c r="F476" s="510"/>
      <c r="G476" s="509" t="e">
        <f>IF(#REF!="","",#REF!)</f>
        <v>#REF!</v>
      </c>
      <c r="H476" s="510"/>
      <c r="I476" s="509" t="e">
        <f>IF(#REF!="","",#REF!)</f>
        <v>#REF!</v>
      </c>
      <c r="J476" s="510"/>
      <c r="K476" s="172" t="e">
        <f>IF(#REF!="","",#REF!)</f>
        <v>#REF!</v>
      </c>
      <c r="L476" s="172" t="e">
        <f>IF(#REF!="","",#REF!)</f>
        <v>#REF!</v>
      </c>
      <c r="M476" s="509" t="e">
        <f>IF(#REF!="","",#REF!)</f>
        <v>#REF!</v>
      </c>
      <c r="N476" s="510"/>
      <c r="O476" s="172" t="e">
        <f>IF(#REF!="","",#REF!)</f>
        <v>#REF!</v>
      </c>
    </row>
    <row r="477" spans="1:15" x14ac:dyDescent="0.2">
      <c r="A477" s="36"/>
      <c r="B477" s="36"/>
      <c r="C477" s="36"/>
      <c r="D477" s="36"/>
      <c r="E477" s="36"/>
      <c r="F477" s="36"/>
      <c r="G477" s="36"/>
      <c r="H477" s="36"/>
      <c r="I477" s="36"/>
      <c r="J477" s="36"/>
      <c r="K477" s="36"/>
      <c r="L477" s="36"/>
    </row>
    <row r="478" spans="1:15" x14ac:dyDescent="0.2">
      <c r="A478" s="36"/>
      <c r="B478" s="36"/>
      <c r="C478" s="36"/>
      <c r="D478" s="36"/>
      <c r="E478" s="36"/>
      <c r="F478" s="36"/>
      <c r="G478" s="36"/>
      <c r="H478" s="36"/>
      <c r="I478" s="36"/>
      <c r="J478" s="36"/>
      <c r="K478" s="36"/>
      <c r="L478" s="36"/>
    </row>
    <row r="479" spans="1:15" ht="15" x14ac:dyDescent="0.25">
      <c r="A479" s="36"/>
      <c r="B479" s="145" t="s">
        <v>154</v>
      </c>
      <c r="C479" s="36"/>
      <c r="D479" s="36"/>
      <c r="E479" s="36"/>
      <c r="F479" s="36"/>
      <c r="G479" s="36"/>
      <c r="H479" s="36"/>
      <c r="I479" s="36"/>
      <c r="J479" s="36"/>
      <c r="K479" s="36"/>
      <c r="L479" s="36"/>
    </row>
    <row r="480" spans="1:15" ht="15" x14ac:dyDescent="0.25">
      <c r="A480" s="36"/>
      <c r="B480" s="145"/>
      <c r="C480" s="36"/>
      <c r="D480" s="36"/>
      <c r="E480" s="36"/>
      <c r="F480" s="36"/>
      <c r="G480" s="36"/>
      <c r="H480" s="36"/>
      <c r="I480" s="36"/>
      <c r="J480" s="36"/>
      <c r="K480" s="36"/>
      <c r="L480" s="36"/>
    </row>
    <row r="481" spans="1:16" ht="27.75" customHeight="1" x14ac:dyDescent="0.2">
      <c r="B481" s="146"/>
      <c r="C481" s="406" t="s">
        <v>199</v>
      </c>
      <c r="D481" s="406"/>
      <c r="E481" s="406"/>
      <c r="F481" s="407"/>
      <c r="G481" s="462" t="e">
        <f>IF(#REF!="","",#REF!)</f>
        <v>#REF!</v>
      </c>
      <c r="K481" s="519" t="s">
        <v>181</v>
      </c>
      <c r="L481" s="520"/>
      <c r="M481" s="520"/>
      <c r="N481" s="520"/>
      <c r="O481" s="521"/>
    </row>
    <row r="482" spans="1:16" x14ac:dyDescent="0.2">
      <c r="C482" s="406"/>
      <c r="D482" s="406"/>
      <c r="E482" s="406"/>
      <c r="F482" s="407"/>
      <c r="G482" s="464"/>
      <c r="K482" s="477" t="e">
        <f>IF(#REF!="","",#REF!)</f>
        <v>#REF!</v>
      </c>
      <c r="L482" s="478"/>
      <c r="M482" s="478"/>
      <c r="N482" s="478"/>
      <c r="O482" s="478"/>
      <c r="P482" s="479"/>
    </row>
    <row r="483" spans="1:16" x14ac:dyDescent="0.2">
      <c r="C483" s="146"/>
      <c r="D483" s="146"/>
      <c r="E483" s="146"/>
      <c r="F483" s="257"/>
      <c r="G483" s="258"/>
      <c r="H483" s="89"/>
      <c r="K483" s="480"/>
      <c r="L483" s="481"/>
      <c r="M483" s="481"/>
      <c r="N483" s="481"/>
      <c r="O483" s="481"/>
      <c r="P483" s="482"/>
    </row>
    <row r="484" spans="1:16" x14ac:dyDescent="0.2">
      <c r="C484" s="89"/>
      <c r="D484" s="89"/>
      <c r="E484" s="89"/>
      <c r="F484" s="89"/>
      <c r="G484" s="89"/>
      <c r="H484" s="89"/>
      <c r="K484" s="483"/>
      <c r="L484" s="484"/>
      <c r="M484" s="484"/>
      <c r="N484" s="484"/>
      <c r="O484" s="484"/>
      <c r="P484" s="485"/>
    </row>
    <row r="485" spans="1:16" ht="15" x14ac:dyDescent="0.25">
      <c r="A485" s="36"/>
      <c r="B485" s="145"/>
      <c r="C485" s="36"/>
      <c r="D485" s="36"/>
      <c r="E485" s="36"/>
      <c r="F485" s="36"/>
      <c r="G485" s="36"/>
      <c r="H485" s="36"/>
      <c r="I485" s="36"/>
      <c r="J485" s="36"/>
      <c r="K485" s="36"/>
      <c r="L485" s="36"/>
    </row>
    <row r="486" spans="1:16" ht="51" x14ac:dyDescent="0.2">
      <c r="A486" s="36"/>
      <c r="B486" s="516" t="s">
        <v>201</v>
      </c>
      <c r="C486" s="517"/>
      <c r="D486" s="249" t="s">
        <v>27</v>
      </c>
      <c r="E486" s="249" t="s">
        <v>173</v>
      </c>
      <c r="F486" s="249" t="s">
        <v>174</v>
      </c>
      <c r="G486" s="249" t="s">
        <v>175</v>
      </c>
      <c r="H486" s="249" t="s">
        <v>176</v>
      </c>
      <c r="I486" s="249" t="s">
        <v>182</v>
      </c>
      <c r="J486" s="249" t="s">
        <v>169</v>
      </c>
      <c r="K486" s="249" t="s">
        <v>183</v>
      </c>
      <c r="L486" s="249" t="s">
        <v>170</v>
      </c>
      <c r="M486" s="249" t="s">
        <v>177</v>
      </c>
      <c r="N486" s="249" t="s">
        <v>178</v>
      </c>
      <c r="O486" s="249" t="s">
        <v>179</v>
      </c>
      <c r="P486" s="249" t="s">
        <v>180</v>
      </c>
    </row>
    <row r="487" spans="1:16" x14ac:dyDescent="0.2">
      <c r="A487" s="36"/>
      <c r="B487" s="511" t="e">
        <f>IF(#REF!="","",#REF!)</f>
        <v>#REF!</v>
      </c>
      <c r="C487" s="512"/>
      <c r="D487" s="231" t="e">
        <f>IF(#REF!="","",#REF!)</f>
        <v>#REF!</v>
      </c>
      <c r="E487" s="231" t="e">
        <f>IF(#REF!="","",#REF!)</f>
        <v>#REF!</v>
      </c>
      <c r="F487" s="231" t="e">
        <f>IF(#REF!="","",#REF!)</f>
        <v>#REF!</v>
      </c>
      <c r="G487" s="231" t="e">
        <f>IF(#REF!="","",#REF!)</f>
        <v>#REF!</v>
      </c>
      <c r="H487" s="231" t="e">
        <f>IF(#REF!="","",#REF!)</f>
        <v>#REF!</v>
      </c>
      <c r="I487" s="231" t="e">
        <f>IF(#REF!="","",#REF!)</f>
        <v>#REF!</v>
      </c>
      <c r="J487" s="231" t="e">
        <f>IF(#REF!="","",#REF!)</f>
        <v>#REF!</v>
      </c>
      <c r="K487" s="231" t="e">
        <f>IF(#REF!="","",#REF!)</f>
        <v>#REF!</v>
      </c>
      <c r="L487" s="231" t="e">
        <f>IF(#REF!="","",#REF!)</f>
        <v>#REF!</v>
      </c>
      <c r="M487" s="231" t="e">
        <f>IF(#REF!="","",#REF!)</f>
        <v>#REF!</v>
      </c>
      <c r="N487" s="231" t="e">
        <f>IF(#REF!="","",#REF!)</f>
        <v>#REF!</v>
      </c>
      <c r="O487" s="231" t="e">
        <f>IF(#REF!="","",#REF!)</f>
        <v>#REF!</v>
      </c>
      <c r="P487" s="231" t="e">
        <f>IF(#REF!="","",#REF!)</f>
        <v>#REF!</v>
      </c>
    </row>
    <row r="488" spans="1:16" x14ac:dyDescent="0.2">
      <c r="A488" s="36"/>
      <c r="B488" s="511" t="e">
        <f>IF(#REF!="","",#REF!)</f>
        <v>#REF!</v>
      </c>
      <c r="C488" s="512"/>
      <c r="D488" s="231" t="e">
        <f>IF(#REF!="","",#REF!)</f>
        <v>#REF!</v>
      </c>
      <c r="E488" s="231" t="e">
        <f>IF(#REF!="","",#REF!)</f>
        <v>#REF!</v>
      </c>
      <c r="F488" s="231" t="e">
        <f>IF(#REF!="","",#REF!)</f>
        <v>#REF!</v>
      </c>
      <c r="G488" s="231" t="e">
        <f>IF(#REF!="","",#REF!)</f>
        <v>#REF!</v>
      </c>
      <c r="H488" s="231" t="e">
        <f>IF(#REF!="","",#REF!)</f>
        <v>#REF!</v>
      </c>
      <c r="I488" s="231" t="e">
        <f>IF(#REF!="","",#REF!)</f>
        <v>#REF!</v>
      </c>
      <c r="J488" s="231" t="e">
        <f>IF(#REF!="","",#REF!)</f>
        <v>#REF!</v>
      </c>
      <c r="K488" s="231" t="e">
        <f>IF(#REF!="","",#REF!)</f>
        <v>#REF!</v>
      </c>
      <c r="L488" s="231" t="e">
        <f>IF(#REF!="","",#REF!)</f>
        <v>#REF!</v>
      </c>
      <c r="M488" s="231" t="e">
        <f>IF(#REF!="","",#REF!)</f>
        <v>#REF!</v>
      </c>
      <c r="N488" s="231" t="e">
        <f>IF(#REF!="","",#REF!)</f>
        <v>#REF!</v>
      </c>
      <c r="O488" s="231" t="e">
        <f>IF(#REF!="","",#REF!)</f>
        <v>#REF!</v>
      </c>
      <c r="P488" s="231" t="e">
        <f>IF(#REF!="","",#REF!)</f>
        <v>#REF!</v>
      </c>
    </row>
    <row r="489" spans="1:16" x14ac:dyDescent="0.2">
      <c r="A489" s="36"/>
      <c r="B489" s="511" t="e">
        <f>IF(#REF!="","",#REF!)</f>
        <v>#REF!</v>
      </c>
      <c r="C489" s="512"/>
      <c r="D489" s="231" t="e">
        <f>IF(#REF!="","",#REF!)</f>
        <v>#REF!</v>
      </c>
      <c r="E489" s="231" t="e">
        <f>IF(#REF!="","",#REF!)</f>
        <v>#REF!</v>
      </c>
      <c r="F489" s="231" t="e">
        <f>IF(#REF!="","",#REF!)</f>
        <v>#REF!</v>
      </c>
      <c r="G489" s="231" t="e">
        <f>IF(#REF!="","",#REF!)</f>
        <v>#REF!</v>
      </c>
      <c r="H489" s="231" t="e">
        <f>IF(#REF!="","",#REF!)</f>
        <v>#REF!</v>
      </c>
      <c r="I489" s="231" t="e">
        <f>IF(#REF!="","",#REF!)</f>
        <v>#REF!</v>
      </c>
      <c r="J489" s="231" t="e">
        <f>IF(#REF!="","",#REF!)</f>
        <v>#REF!</v>
      </c>
      <c r="K489" s="231" t="e">
        <f>IF(#REF!="","",#REF!)</f>
        <v>#REF!</v>
      </c>
      <c r="L489" s="231" t="e">
        <f>IF(#REF!="","",#REF!)</f>
        <v>#REF!</v>
      </c>
      <c r="M489" s="231" t="e">
        <f>IF(#REF!="","",#REF!)</f>
        <v>#REF!</v>
      </c>
      <c r="N489" s="231" t="e">
        <f>IF(#REF!="","",#REF!)</f>
        <v>#REF!</v>
      </c>
      <c r="O489" s="231" t="e">
        <f>IF(#REF!="","",#REF!)</f>
        <v>#REF!</v>
      </c>
      <c r="P489" s="231" t="e">
        <f>IF(#REF!="","",#REF!)</f>
        <v>#REF!</v>
      </c>
    </row>
    <row r="490" spans="1:16" x14ac:dyDescent="0.2">
      <c r="A490" s="36"/>
      <c r="B490" s="511" t="e">
        <f>IF(#REF!="","",#REF!)</f>
        <v>#REF!</v>
      </c>
      <c r="C490" s="512"/>
      <c r="D490" s="231" t="e">
        <f>IF(#REF!="","",#REF!)</f>
        <v>#REF!</v>
      </c>
      <c r="E490" s="231" t="e">
        <f>IF(#REF!="","",#REF!)</f>
        <v>#REF!</v>
      </c>
      <c r="F490" s="231" t="e">
        <f>IF(#REF!="","",#REF!)</f>
        <v>#REF!</v>
      </c>
      <c r="G490" s="231" t="e">
        <f>IF(#REF!="","",#REF!)</f>
        <v>#REF!</v>
      </c>
      <c r="H490" s="231" t="e">
        <f>IF(#REF!="","",#REF!)</f>
        <v>#REF!</v>
      </c>
      <c r="I490" s="231" t="e">
        <f>IF(#REF!="","",#REF!)</f>
        <v>#REF!</v>
      </c>
      <c r="J490" s="231" t="e">
        <f>IF(#REF!="","",#REF!)</f>
        <v>#REF!</v>
      </c>
      <c r="K490" s="231" t="e">
        <f>IF(#REF!="","",#REF!)</f>
        <v>#REF!</v>
      </c>
      <c r="L490" s="231" t="e">
        <f>IF(#REF!="","",#REF!)</f>
        <v>#REF!</v>
      </c>
      <c r="M490" s="231" t="e">
        <f>IF(#REF!="","",#REF!)</f>
        <v>#REF!</v>
      </c>
      <c r="N490" s="231" t="e">
        <f>IF(#REF!="","",#REF!)</f>
        <v>#REF!</v>
      </c>
      <c r="O490" s="231" t="e">
        <f>IF(#REF!="","",#REF!)</f>
        <v>#REF!</v>
      </c>
      <c r="P490" s="231" t="e">
        <f>IF(#REF!="","",#REF!)</f>
        <v>#REF!</v>
      </c>
    </row>
    <row r="491" spans="1:16" x14ac:dyDescent="0.2">
      <c r="A491" s="36"/>
      <c r="B491" s="511" t="e">
        <f>IF(#REF!="","",#REF!)</f>
        <v>#REF!</v>
      </c>
      <c r="C491" s="512"/>
      <c r="D491" s="231" t="e">
        <f>IF(#REF!="","",#REF!)</f>
        <v>#REF!</v>
      </c>
      <c r="E491" s="231" t="e">
        <f>IF(#REF!="","",#REF!)</f>
        <v>#REF!</v>
      </c>
      <c r="F491" s="231" t="e">
        <f>IF(#REF!="","",#REF!)</f>
        <v>#REF!</v>
      </c>
      <c r="G491" s="231" t="e">
        <f>IF(#REF!="","",#REF!)</f>
        <v>#REF!</v>
      </c>
      <c r="H491" s="231" t="e">
        <f>IF(#REF!="","",#REF!)</f>
        <v>#REF!</v>
      </c>
      <c r="I491" s="231" t="e">
        <f>IF(#REF!="","",#REF!)</f>
        <v>#REF!</v>
      </c>
      <c r="J491" s="231" t="e">
        <f>IF(#REF!="","",#REF!)</f>
        <v>#REF!</v>
      </c>
      <c r="K491" s="231" t="e">
        <f>IF(#REF!="","",#REF!)</f>
        <v>#REF!</v>
      </c>
      <c r="L491" s="231" t="e">
        <f>IF(#REF!="","",#REF!)</f>
        <v>#REF!</v>
      </c>
      <c r="M491" s="231" t="e">
        <f>IF(#REF!="","",#REF!)</f>
        <v>#REF!</v>
      </c>
      <c r="N491" s="231" t="e">
        <f>IF(#REF!="","",#REF!)</f>
        <v>#REF!</v>
      </c>
      <c r="O491" s="231" t="e">
        <f>IF(#REF!="","",#REF!)</f>
        <v>#REF!</v>
      </c>
      <c r="P491" s="231" t="e">
        <f>IF(#REF!="","",#REF!)</f>
        <v>#REF!</v>
      </c>
    </row>
    <row r="492" spans="1:16" x14ac:dyDescent="0.2">
      <c r="A492" s="36"/>
      <c r="B492" s="511" t="e">
        <f>IF(#REF!="","",#REF!)</f>
        <v>#REF!</v>
      </c>
      <c r="C492" s="512"/>
      <c r="D492" s="231" t="e">
        <f>IF(#REF!="","",#REF!)</f>
        <v>#REF!</v>
      </c>
      <c r="E492" s="231" t="e">
        <f>IF(#REF!="","",#REF!)</f>
        <v>#REF!</v>
      </c>
      <c r="F492" s="231" t="e">
        <f>IF(#REF!="","",#REF!)</f>
        <v>#REF!</v>
      </c>
      <c r="G492" s="231" t="e">
        <f>IF(#REF!="","",#REF!)</f>
        <v>#REF!</v>
      </c>
      <c r="H492" s="231" t="e">
        <f>IF(#REF!="","",#REF!)</f>
        <v>#REF!</v>
      </c>
      <c r="I492" s="231" t="e">
        <f>IF(#REF!="","",#REF!)</f>
        <v>#REF!</v>
      </c>
      <c r="J492" s="231" t="e">
        <f>IF(#REF!="","",#REF!)</f>
        <v>#REF!</v>
      </c>
      <c r="K492" s="231" t="e">
        <f>IF(#REF!="","",#REF!)</f>
        <v>#REF!</v>
      </c>
      <c r="L492" s="231" t="e">
        <f>IF(#REF!="","",#REF!)</f>
        <v>#REF!</v>
      </c>
      <c r="M492" s="231" t="e">
        <f>IF(#REF!="","",#REF!)</f>
        <v>#REF!</v>
      </c>
      <c r="N492" s="231" t="e">
        <f>IF(#REF!="","",#REF!)</f>
        <v>#REF!</v>
      </c>
      <c r="O492" s="231" t="e">
        <f>IF(#REF!="","",#REF!)</f>
        <v>#REF!</v>
      </c>
      <c r="P492" s="231" t="e">
        <f>IF(#REF!="","",#REF!)</f>
        <v>#REF!</v>
      </c>
    </row>
    <row r="493" spans="1:16" x14ac:dyDescent="0.2">
      <c r="A493" s="36"/>
      <c r="B493" s="511" t="e">
        <f>IF(#REF!="","",#REF!)</f>
        <v>#REF!</v>
      </c>
      <c r="C493" s="512"/>
      <c r="D493" s="231" t="e">
        <f>IF(#REF!="","",#REF!)</f>
        <v>#REF!</v>
      </c>
      <c r="E493" s="231" t="e">
        <f>IF(#REF!="","",#REF!)</f>
        <v>#REF!</v>
      </c>
      <c r="F493" s="231" t="e">
        <f>IF(#REF!="","",#REF!)</f>
        <v>#REF!</v>
      </c>
      <c r="G493" s="231" t="e">
        <f>IF(#REF!="","",#REF!)</f>
        <v>#REF!</v>
      </c>
      <c r="H493" s="231" t="e">
        <f>IF(#REF!="","",#REF!)</f>
        <v>#REF!</v>
      </c>
      <c r="I493" s="231" t="e">
        <f>IF(#REF!="","",#REF!)</f>
        <v>#REF!</v>
      </c>
      <c r="J493" s="231" t="e">
        <f>IF(#REF!="","",#REF!)</f>
        <v>#REF!</v>
      </c>
      <c r="K493" s="231" t="e">
        <f>IF(#REF!="","",#REF!)</f>
        <v>#REF!</v>
      </c>
      <c r="L493" s="231" t="e">
        <f>IF(#REF!="","",#REF!)</f>
        <v>#REF!</v>
      </c>
      <c r="M493" s="231" t="e">
        <f>IF(#REF!="","",#REF!)</f>
        <v>#REF!</v>
      </c>
      <c r="N493" s="231" t="e">
        <f>IF(#REF!="","",#REF!)</f>
        <v>#REF!</v>
      </c>
      <c r="O493" s="231" t="e">
        <f>IF(#REF!="","",#REF!)</f>
        <v>#REF!</v>
      </c>
      <c r="P493" s="231" t="e">
        <f>IF(#REF!="","",#REF!)</f>
        <v>#REF!</v>
      </c>
    </row>
    <row r="494" spans="1:16" x14ac:dyDescent="0.2">
      <c r="A494" s="36"/>
      <c r="B494" s="511" t="e">
        <f>IF(#REF!="","",#REF!)</f>
        <v>#REF!</v>
      </c>
      <c r="C494" s="512"/>
      <c r="D494" s="231" t="e">
        <f>IF(#REF!="","",#REF!)</f>
        <v>#REF!</v>
      </c>
      <c r="E494" s="231" t="e">
        <f>IF(#REF!="","",#REF!)</f>
        <v>#REF!</v>
      </c>
      <c r="F494" s="231" t="e">
        <f>IF(#REF!="","",#REF!)</f>
        <v>#REF!</v>
      </c>
      <c r="G494" s="231" t="e">
        <f>IF(#REF!="","",#REF!)</f>
        <v>#REF!</v>
      </c>
      <c r="H494" s="231" t="e">
        <f>IF(#REF!="","",#REF!)</f>
        <v>#REF!</v>
      </c>
      <c r="I494" s="231" t="e">
        <f>IF(#REF!="","",#REF!)</f>
        <v>#REF!</v>
      </c>
      <c r="J494" s="231" t="e">
        <f>IF(#REF!="","",#REF!)</f>
        <v>#REF!</v>
      </c>
      <c r="K494" s="231" t="e">
        <f>IF(#REF!="","",#REF!)</f>
        <v>#REF!</v>
      </c>
      <c r="L494" s="231" t="e">
        <f>IF(#REF!="","",#REF!)</f>
        <v>#REF!</v>
      </c>
      <c r="M494" s="231" t="e">
        <f>IF(#REF!="","",#REF!)</f>
        <v>#REF!</v>
      </c>
      <c r="N494" s="231" t="e">
        <f>IF(#REF!="","",#REF!)</f>
        <v>#REF!</v>
      </c>
      <c r="O494" s="231" t="e">
        <f>IF(#REF!="","",#REF!)</f>
        <v>#REF!</v>
      </c>
      <c r="P494" s="231" t="e">
        <f>IF(#REF!="","",#REF!)</f>
        <v>#REF!</v>
      </c>
    </row>
    <row r="495" spans="1:16" x14ac:dyDescent="0.2">
      <c r="A495" s="36"/>
      <c r="B495" s="511" t="e">
        <f>IF(#REF!="","",#REF!)</f>
        <v>#REF!</v>
      </c>
      <c r="C495" s="512"/>
      <c r="D495" s="231" t="e">
        <f>IF(#REF!="","",#REF!)</f>
        <v>#REF!</v>
      </c>
      <c r="E495" s="231" t="e">
        <f>IF(#REF!="","",#REF!)</f>
        <v>#REF!</v>
      </c>
      <c r="F495" s="231" t="e">
        <f>IF(#REF!="","",#REF!)</f>
        <v>#REF!</v>
      </c>
      <c r="G495" s="231" t="e">
        <f>IF(#REF!="","",#REF!)</f>
        <v>#REF!</v>
      </c>
      <c r="H495" s="231" t="e">
        <f>IF(#REF!="","",#REF!)</f>
        <v>#REF!</v>
      </c>
      <c r="I495" s="231" t="e">
        <f>IF(#REF!="","",#REF!)</f>
        <v>#REF!</v>
      </c>
      <c r="J495" s="231" t="e">
        <f>IF(#REF!="","",#REF!)</f>
        <v>#REF!</v>
      </c>
      <c r="K495" s="231" t="e">
        <f>IF(#REF!="","",#REF!)</f>
        <v>#REF!</v>
      </c>
      <c r="L495" s="231" t="e">
        <f>IF(#REF!="","",#REF!)</f>
        <v>#REF!</v>
      </c>
      <c r="M495" s="231" t="e">
        <f>IF(#REF!="","",#REF!)</f>
        <v>#REF!</v>
      </c>
      <c r="N495" s="231" t="e">
        <f>IF(#REF!="","",#REF!)</f>
        <v>#REF!</v>
      </c>
      <c r="O495" s="231" t="e">
        <f>IF(#REF!="","",#REF!)</f>
        <v>#REF!</v>
      </c>
      <c r="P495" s="231" t="e">
        <f>IF(#REF!="","",#REF!)</f>
        <v>#REF!</v>
      </c>
    </row>
    <row r="496" spans="1:16" x14ac:dyDescent="0.2">
      <c r="A496" s="36"/>
      <c r="B496" s="511" t="e">
        <f>IF(#REF!="","",#REF!)</f>
        <v>#REF!</v>
      </c>
      <c r="C496" s="512"/>
      <c r="D496" s="231" t="e">
        <f>IF(#REF!="","",#REF!)</f>
        <v>#REF!</v>
      </c>
      <c r="E496" s="231" t="e">
        <f>IF(#REF!="","",#REF!)</f>
        <v>#REF!</v>
      </c>
      <c r="F496" s="231" t="e">
        <f>IF(#REF!="","",#REF!)</f>
        <v>#REF!</v>
      </c>
      <c r="G496" s="231" t="e">
        <f>IF(#REF!="","",#REF!)</f>
        <v>#REF!</v>
      </c>
      <c r="H496" s="231" t="e">
        <f>IF(#REF!="","",#REF!)</f>
        <v>#REF!</v>
      </c>
      <c r="I496" s="231" t="e">
        <f>IF(#REF!="","",#REF!)</f>
        <v>#REF!</v>
      </c>
      <c r="J496" s="231" t="e">
        <f>IF(#REF!="","",#REF!)</f>
        <v>#REF!</v>
      </c>
      <c r="K496" s="231" t="e">
        <f>IF(#REF!="","",#REF!)</f>
        <v>#REF!</v>
      </c>
      <c r="L496" s="231" t="e">
        <f>IF(#REF!="","",#REF!)</f>
        <v>#REF!</v>
      </c>
      <c r="M496" s="231" t="e">
        <f>IF(#REF!="","",#REF!)</f>
        <v>#REF!</v>
      </c>
      <c r="N496" s="231" t="e">
        <f>IF(#REF!="","",#REF!)</f>
        <v>#REF!</v>
      </c>
      <c r="O496" s="231" t="e">
        <f>IF(#REF!="","",#REF!)</f>
        <v>#REF!</v>
      </c>
      <c r="P496" s="231" t="e">
        <f>IF(#REF!="","",#REF!)</f>
        <v>#REF!</v>
      </c>
    </row>
    <row r="497" spans="1:16" x14ac:dyDescent="0.2">
      <c r="A497" s="36"/>
      <c r="B497" s="36"/>
      <c r="C497" s="36"/>
      <c r="D497" s="36"/>
      <c r="E497" s="36"/>
      <c r="F497" s="36"/>
      <c r="G497" s="36"/>
      <c r="H497" s="36"/>
      <c r="I497" s="36"/>
      <c r="J497" s="36"/>
      <c r="K497" s="36"/>
      <c r="L497" s="36"/>
    </row>
    <row r="498" spans="1:16" x14ac:dyDescent="0.2">
      <c r="A498" s="36"/>
      <c r="B498" s="36"/>
      <c r="C498" s="36"/>
      <c r="D498" s="36"/>
      <c r="E498" s="36"/>
      <c r="F498" s="36"/>
      <c r="G498" s="36"/>
      <c r="H498" s="36"/>
      <c r="I498" s="36"/>
      <c r="J498" s="36"/>
      <c r="K498" s="36"/>
      <c r="L498" s="36"/>
    </row>
    <row r="499" spans="1:16" ht="12.75" customHeight="1" x14ac:dyDescent="0.2">
      <c r="C499" s="406" t="s">
        <v>184</v>
      </c>
      <c r="D499" s="406"/>
      <c r="E499" s="406"/>
      <c r="F499" s="406"/>
      <c r="G499" s="462" t="e">
        <f>IF(#REF!="","",#REF!)</f>
        <v>#REF!</v>
      </c>
      <c r="H499" s="36"/>
      <c r="K499" s="513" t="s">
        <v>202</v>
      </c>
      <c r="L499" s="514"/>
      <c r="M499" s="514"/>
      <c r="N499" s="514"/>
      <c r="O499" s="515"/>
    </row>
    <row r="500" spans="1:16" x14ac:dyDescent="0.2">
      <c r="A500" s="36"/>
      <c r="B500" s="36"/>
      <c r="C500" s="406"/>
      <c r="D500" s="406"/>
      <c r="E500" s="406"/>
      <c r="F500" s="406"/>
      <c r="G500" s="463"/>
      <c r="K500" s="477" t="e">
        <f>IF(#REF!="","",#REF!)</f>
        <v>#REF!</v>
      </c>
      <c r="L500" s="478"/>
      <c r="M500" s="478"/>
      <c r="N500" s="478"/>
      <c r="O500" s="478"/>
      <c r="P500" s="479"/>
    </row>
    <row r="501" spans="1:16" x14ac:dyDescent="0.2">
      <c r="A501" s="36"/>
      <c r="B501" s="36"/>
      <c r="C501" s="406"/>
      <c r="D501" s="406"/>
      <c r="E501" s="406"/>
      <c r="F501" s="406"/>
      <c r="G501" s="463"/>
      <c r="K501" s="480"/>
      <c r="L501" s="481"/>
      <c r="M501" s="481"/>
      <c r="N501" s="481"/>
      <c r="O501" s="481"/>
      <c r="P501" s="482"/>
    </row>
    <row r="502" spans="1:16" x14ac:dyDescent="0.2">
      <c r="A502" s="36"/>
      <c r="B502" s="36"/>
      <c r="C502" s="406"/>
      <c r="D502" s="406"/>
      <c r="E502" s="406"/>
      <c r="F502" s="406"/>
      <c r="G502" s="464"/>
      <c r="K502" s="483"/>
      <c r="L502" s="484"/>
      <c r="M502" s="484"/>
      <c r="N502" s="484"/>
      <c r="O502" s="484"/>
      <c r="P502" s="485"/>
    </row>
    <row r="503" spans="1:16" x14ac:dyDescent="0.2">
      <c r="A503" s="36"/>
      <c r="B503" s="36"/>
      <c r="C503" s="36"/>
      <c r="D503" s="36"/>
      <c r="E503" s="36"/>
      <c r="F503" s="36"/>
    </row>
    <row r="504" spans="1:16" ht="12.75" customHeight="1" x14ac:dyDescent="0.2">
      <c r="A504" s="36"/>
      <c r="B504" s="36"/>
      <c r="C504" s="474" t="s">
        <v>116</v>
      </c>
      <c r="D504" s="475"/>
      <c r="E504" s="475"/>
      <c r="F504" s="475"/>
      <c r="G504" s="476"/>
      <c r="K504" s="474" t="s">
        <v>117</v>
      </c>
      <c r="L504" s="475"/>
      <c r="M504" s="476"/>
      <c r="N504" s="36"/>
      <c r="O504" s="36"/>
    </row>
    <row r="505" spans="1:16" x14ac:dyDescent="0.2">
      <c r="A505" s="36"/>
      <c r="B505" s="36"/>
      <c r="C505" s="477" t="e">
        <f>IF(#REF!="","",#REF!)</f>
        <v>#REF!</v>
      </c>
      <c r="D505" s="478"/>
      <c r="E505" s="478"/>
      <c r="F505" s="478"/>
      <c r="G505" s="478"/>
      <c r="H505" s="479"/>
      <c r="K505" s="477" t="e">
        <f>IF(#REF!="","",#REF!)</f>
        <v>#REF!</v>
      </c>
      <c r="L505" s="478"/>
      <c r="M505" s="478"/>
      <c r="N505" s="478"/>
      <c r="O505" s="478"/>
      <c r="P505" s="479"/>
    </row>
    <row r="506" spans="1:16" x14ac:dyDescent="0.2">
      <c r="A506" s="36"/>
      <c r="B506" s="36"/>
      <c r="C506" s="480"/>
      <c r="D506" s="481"/>
      <c r="E506" s="481"/>
      <c r="F506" s="481"/>
      <c r="G506" s="481"/>
      <c r="H506" s="482"/>
      <c r="K506" s="480"/>
      <c r="L506" s="481"/>
      <c r="M506" s="481"/>
      <c r="N506" s="481"/>
      <c r="O506" s="481"/>
      <c r="P506" s="482"/>
    </row>
    <row r="507" spans="1:16" x14ac:dyDescent="0.2">
      <c r="A507" s="36"/>
      <c r="B507" s="36"/>
      <c r="C507" s="480"/>
      <c r="D507" s="481"/>
      <c r="E507" s="481"/>
      <c r="F507" s="481"/>
      <c r="G507" s="481"/>
      <c r="H507" s="482"/>
      <c r="K507" s="480"/>
      <c r="L507" s="481"/>
      <c r="M507" s="481"/>
      <c r="N507" s="481"/>
      <c r="O507" s="481"/>
      <c r="P507" s="482"/>
    </row>
    <row r="508" spans="1:16" x14ac:dyDescent="0.2">
      <c r="A508" s="36"/>
      <c r="B508" s="36"/>
      <c r="C508" s="480"/>
      <c r="D508" s="481"/>
      <c r="E508" s="481"/>
      <c r="F508" s="481"/>
      <c r="G508" s="481"/>
      <c r="H508" s="482"/>
      <c r="K508" s="480"/>
      <c r="L508" s="481"/>
      <c r="M508" s="481"/>
      <c r="N508" s="481"/>
      <c r="O508" s="481"/>
      <c r="P508" s="482"/>
    </row>
    <row r="509" spans="1:16" x14ac:dyDescent="0.2">
      <c r="A509" s="36"/>
      <c r="B509" s="36"/>
      <c r="C509" s="480"/>
      <c r="D509" s="481"/>
      <c r="E509" s="481"/>
      <c r="F509" s="481"/>
      <c r="G509" s="481"/>
      <c r="H509" s="482"/>
      <c r="K509" s="480"/>
      <c r="L509" s="481"/>
      <c r="M509" s="481"/>
      <c r="N509" s="481"/>
      <c r="O509" s="481"/>
      <c r="P509" s="482"/>
    </row>
    <row r="510" spans="1:16" ht="12.75" customHeight="1" x14ac:dyDescent="0.2">
      <c r="A510" s="36"/>
      <c r="B510" s="36"/>
      <c r="C510" s="480"/>
      <c r="D510" s="481"/>
      <c r="E510" s="481"/>
      <c r="F510" s="481"/>
      <c r="G510" s="481"/>
      <c r="H510" s="482"/>
      <c r="J510" s="36"/>
      <c r="K510" s="480"/>
      <c r="L510" s="481"/>
      <c r="M510" s="481"/>
      <c r="N510" s="481"/>
      <c r="O510" s="481"/>
      <c r="P510" s="482"/>
    </row>
    <row r="511" spans="1:16" ht="12.75" customHeight="1" x14ac:dyDescent="0.2">
      <c r="A511" s="36"/>
      <c r="B511" s="36"/>
      <c r="C511" s="483"/>
      <c r="D511" s="484"/>
      <c r="E511" s="484"/>
      <c r="F511" s="484"/>
      <c r="G511" s="484"/>
      <c r="H511" s="485"/>
      <c r="K511" s="483"/>
      <c r="L511" s="484"/>
      <c r="M511" s="484"/>
      <c r="N511" s="484"/>
      <c r="O511" s="484"/>
      <c r="P511" s="485"/>
    </row>
    <row r="512" spans="1:16" x14ac:dyDescent="0.2">
      <c r="A512" s="36"/>
      <c r="B512" s="36"/>
      <c r="J512" s="36"/>
    </row>
    <row r="513" spans="1:16" x14ac:dyDescent="0.2">
      <c r="A513" s="36"/>
      <c r="B513" s="36"/>
      <c r="C513" s="36"/>
      <c r="D513" s="36"/>
      <c r="E513" s="36"/>
      <c r="F513" s="36"/>
      <c r="J513" s="36"/>
      <c r="K513" s="36"/>
      <c r="L513" s="36"/>
    </row>
    <row r="514" spans="1:16" ht="15" x14ac:dyDescent="0.25">
      <c r="A514" s="36"/>
      <c r="B514" s="145" t="s">
        <v>155</v>
      </c>
      <c r="C514" s="36"/>
      <c r="D514" s="36"/>
      <c r="E514" s="36"/>
      <c r="F514" s="36"/>
      <c r="J514" s="36"/>
      <c r="K514" s="36"/>
      <c r="L514" s="36"/>
    </row>
    <row r="515" spans="1:16" ht="12.75" customHeight="1" x14ac:dyDescent="0.2">
      <c r="A515" s="36"/>
      <c r="B515" s="36"/>
      <c r="C515" s="36"/>
      <c r="D515" s="36"/>
      <c r="E515" s="36"/>
      <c r="F515" s="36"/>
      <c r="J515" s="36"/>
      <c r="K515" s="36"/>
      <c r="L515" s="36"/>
    </row>
    <row r="516" spans="1:16" ht="12.75" customHeight="1" x14ac:dyDescent="0.2">
      <c r="A516" s="36"/>
      <c r="B516" s="36"/>
      <c r="C516" s="408" t="s">
        <v>95</v>
      </c>
      <c r="D516" s="408"/>
      <c r="E516" s="408"/>
      <c r="F516" s="409"/>
      <c r="G516" s="462" t="e">
        <f>IF(#REF!="","",#REF!)</f>
        <v>#REF!</v>
      </c>
      <c r="J516" s="349" t="s">
        <v>96</v>
      </c>
      <c r="K516" s="349"/>
      <c r="L516" s="349"/>
      <c r="M516" s="350"/>
      <c r="N516" s="462" t="e">
        <f>IF(#REF!="","",#REF!)</f>
        <v>#REF!</v>
      </c>
    </row>
    <row r="517" spans="1:16" x14ac:dyDescent="0.2">
      <c r="A517" s="36"/>
      <c r="B517" s="36"/>
      <c r="C517" s="408"/>
      <c r="D517" s="408"/>
      <c r="E517" s="408"/>
      <c r="F517" s="409"/>
      <c r="G517" s="463"/>
      <c r="J517" s="349"/>
      <c r="K517" s="349"/>
      <c r="L517" s="349"/>
      <c r="M517" s="350"/>
      <c r="N517" s="463"/>
    </row>
    <row r="518" spans="1:16" x14ac:dyDescent="0.2">
      <c r="A518" s="36"/>
      <c r="B518" s="36"/>
      <c r="C518" s="408"/>
      <c r="D518" s="408"/>
      <c r="E518" s="408"/>
      <c r="F518" s="409"/>
      <c r="G518" s="464"/>
      <c r="J518" s="349"/>
      <c r="K518" s="349"/>
      <c r="L518" s="349"/>
      <c r="M518" s="350"/>
      <c r="N518" s="464"/>
    </row>
    <row r="519" spans="1:16" x14ac:dyDescent="0.2">
      <c r="A519" s="36"/>
      <c r="B519" s="36"/>
      <c r="C519" s="36"/>
      <c r="D519" s="36"/>
      <c r="E519" s="36"/>
      <c r="F519" s="36"/>
      <c r="J519" s="36"/>
      <c r="K519" s="36"/>
      <c r="L519" s="36"/>
    </row>
    <row r="520" spans="1:16" x14ac:dyDescent="0.2">
      <c r="A520" s="36"/>
      <c r="B520" s="36"/>
      <c r="C520" s="36"/>
      <c r="D520" s="36"/>
      <c r="E520" s="36"/>
      <c r="F520" s="36"/>
      <c r="J520" s="36"/>
      <c r="K520" s="465" t="s">
        <v>160</v>
      </c>
      <c r="L520" s="466"/>
      <c r="M520" s="466"/>
      <c r="N520" s="466"/>
      <c r="O520" s="467"/>
    </row>
    <row r="521" spans="1:16" x14ac:dyDescent="0.2">
      <c r="A521" s="36"/>
      <c r="B521" s="36"/>
      <c r="C521" s="36"/>
      <c r="D521" s="36"/>
      <c r="E521" s="36"/>
      <c r="F521" s="36"/>
      <c r="J521" s="36"/>
      <c r="K521" s="468"/>
      <c r="L521" s="469"/>
      <c r="M521" s="469"/>
      <c r="N521" s="469"/>
      <c r="O521" s="470"/>
    </row>
    <row r="522" spans="1:16" ht="12.75" customHeight="1" x14ac:dyDescent="0.2">
      <c r="A522" s="36"/>
      <c r="B522" s="36"/>
      <c r="C522" s="474" t="s">
        <v>94</v>
      </c>
      <c r="D522" s="475"/>
      <c r="E522" s="475"/>
      <c r="F522" s="475"/>
      <c r="G522" s="476"/>
      <c r="J522" s="36"/>
      <c r="K522" s="471"/>
      <c r="L522" s="472"/>
      <c r="M522" s="472"/>
      <c r="N522" s="472"/>
      <c r="O522" s="473"/>
    </row>
    <row r="523" spans="1:16" x14ac:dyDescent="0.2">
      <c r="A523" s="36"/>
      <c r="B523" s="36"/>
      <c r="C523" s="477" t="e">
        <f>IF(#REF!="","",#REF!)</f>
        <v>#REF!</v>
      </c>
      <c r="D523" s="478"/>
      <c r="E523" s="478"/>
      <c r="F523" s="478"/>
      <c r="G523" s="478"/>
      <c r="H523" s="479"/>
      <c r="J523" s="36"/>
      <c r="K523" s="486" t="e">
        <f>IF(#REF!="","",#REF!)</f>
        <v>#REF!</v>
      </c>
      <c r="L523" s="487"/>
      <c r="M523" s="487"/>
      <c r="N523" s="487"/>
      <c r="O523" s="487"/>
      <c r="P523" s="488"/>
    </row>
    <row r="524" spans="1:16" x14ac:dyDescent="0.2">
      <c r="A524" s="36"/>
      <c r="B524" s="36"/>
      <c r="C524" s="480"/>
      <c r="D524" s="481"/>
      <c r="E524" s="481"/>
      <c r="F524" s="481"/>
      <c r="G524" s="481"/>
      <c r="H524" s="482"/>
      <c r="J524" s="36"/>
      <c r="K524" s="489"/>
      <c r="L524" s="490"/>
      <c r="M524" s="490"/>
      <c r="N524" s="490"/>
      <c r="O524" s="490"/>
      <c r="P524" s="491"/>
    </row>
    <row r="525" spans="1:16" x14ac:dyDescent="0.2">
      <c r="A525" s="36"/>
      <c r="B525" s="36"/>
      <c r="C525" s="480"/>
      <c r="D525" s="481"/>
      <c r="E525" s="481"/>
      <c r="F525" s="481"/>
      <c r="G525" s="481"/>
      <c r="H525" s="482"/>
      <c r="J525" s="36"/>
      <c r="K525" s="489"/>
      <c r="L525" s="490"/>
      <c r="M525" s="490"/>
      <c r="N525" s="490"/>
      <c r="O525" s="490"/>
      <c r="P525" s="491"/>
    </row>
    <row r="526" spans="1:16" x14ac:dyDescent="0.2">
      <c r="A526" s="36"/>
      <c r="B526" s="36"/>
      <c r="C526" s="480"/>
      <c r="D526" s="481"/>
      <c r="E526" s="481"/>
      <c r="F526" s="481"/>
      <c r="G526" s="481"/>
      <c r="H526" s="482"/>
      <c r="J526" s="36"/>
      <c r="K526" s="489"/>
      <c r="L526" s="490"/>
      <c r="M526" s="490"/>
      <c r="N526" s="490"/>
      <c r="O526" s="490"/>
      <c r="P526" s="491"/>
    </row>
    <row r="527" spans="1:16" x14ac:dyDescent="0.2">
      <c r="A527" s="36"/>
      <c r="B527" s="36"/>
      <c r="C527" s="480"/>
      <c r="D527" s="481"/>
      <c r="E527" s="481"/>
      <c r="F527" s="481"/>
      <c r="G527" s="481"/>
      <c r="H527" s="482"/>
      <c r="J527" s="36"/>
      <c r="K527" s="489"/>
      <c r="L527" s="490"/>
      <c r="M527" s="490"/>
      <c r="N527" s="490"/>
      <c r="O527" s="490"/>
      <c r="P527" s="491"/>
    </row>
    <row r="528" spans="1:16" x14ac:dyDescent="0.2">
      <c r="A528" s="36"/>
      <c r="B528" s="36"/>
      <c r="C528" s="480"/>
      <c r="D528" s="481"/>
      <c r="E528" s="481"/>
      <c r="F528" s="481"/>
      <c r="G528" s="481"/>
      <c r="H528" s="482"/>
      <c r="J528" s="36"/>
      <c r="K528" s="489"/>
      <c r="L528" s="490"/>
      <c r="M528" s="490"/>
      <c r="N528" s="490"/>
      <c r="O528" s="490"/>
      <c r="P528" s="491"/>
    </row>
    <row r="529" spans="1:16" x14ac:dyDescent="0.2">
      <c r="A529" s="36"/>
      <c r="B529" s="36"/>
      <c r="C529" s="483"/>
      <c r="D529" s="484"/>
      <c r="E529" s="484"/>
      <c r="F529" s="484"/>
      <c r="G529" s="484"/>
      <c r="H529" s="485"/>
      <c r="J529" s="36"/>
      <c r="K529" s="492"/>
      <c r="L529" s="493"/>
      <c r="M529" s="493"/>
      <c r="N529" s="493"/>
      <c r="O529" s="493"/>
      <c r="P529" s="494"/>
    </row>
    <row r="530" spans="1:16" x14ac:dyDescent="0.2">
      <c r="A530" s="36"/>
      <c r="B530" s="36"/>
      <c r="C530" s="36"/>
      <c r="D530" s="36"/>
      <c r="E530" s="36"/>
      <c r="F530" s="36"/>
      <c r="J530" s="36"/>
      <c r="K530" s="36"/>
      <c r="L530" s="36"/>
    </row>
    <row r="531" spans="1:16" x14ac:dyDescent="0.2">
      <c r="A531" s="36"/>
      <c r="B531" s="36"/>
      <c r="C531" s="408" t="s">
        <v>97</v>
      </c>
      <c r="D531" s="408"/>
      <c r="E531" s="408"/>
      <c r="F531" s="409"/>
      <c r="G531" s="462" t="e">
        <f>IF(#REF!="","",#REF!)</f>
        <v>#REF!</v>
      </c>
      <c r="J531" s="349" t="s">
        <v>98</v>
      </c>
      <c r="K531" s="349"/>
      <c r="L531" s="349"/>
      <c r="M531" s="350"/>
      <c r="N531" s="462" t="e">
        <f>IF(#REF!="","",#REF!)</f>
        <v>#REF!</v>
      </c>
    </row>
    <row r="532" spans="1:16" x14ac:dyDescent="0.2">
      <c r="A532" s="36"/>
      <c r="B532" s="36"/>
      <c r="C532" s="408"/>
      <c r="D532" s="408"/>
      <c r="E532" s="408"/>
      <c r="F532" s="409"/>
      <c r="G532" s="463"/>
      <c r="J532" s="349"/>
      <c r="K532" s="349"/>
      <c r="L532" s="349"/>
      <c r="M532" s="350"/>
      <c r="N532" s="463"/>
    </row>
    <row r="533" spans="1:16" x14ac:dyDescent="0.2">
      <c r="A533" s="36"/>
      <c r="B533" s="36"/>
      <c r="C533" s="408"/>
      <c r="D533" s="408"/>
      <c r="E533" s="408"/>
      <c r="F533" s="409"/>
      <c r="G533" s="464"/>
      <c r="J533" s="349"/>
      <c r="K533" s="349"/>
      <c r="L533" s="349"/>
      <c r="M533" s="350"/>
      <c r="N533" s="464"/>
    </row>
    <row r="534" spans="1:16" x14ac:dyDescent="0.2">
      <c r="A534" s="36"/>
      <c r="B534" s="36"/>
      <c r="C534" s="36"/>
      <c r="D534" s="36"/>
      <c r="E534" s="36"/>
      <c r="F534" s="36"/>
      <c r="J534" s="36"/>
      <c r="K534" s="36"/>
      <c r="L534" s="36"/>
    </row>
    <row r="535" spans="1:16" x14ac:dyDescent="0.2">
      <c r="A535" s="36"/>
      <c r="B535" s="36"/>
      <c r="C535" s="408" t="s">
        <v>204</v>
      </c>
      <c r="D535" s="408"/>
      <c r="E535" s="408"/>
      <c r="F535" s="409"/>
      <c r="G535" s="462" t="e">
        <f>IF(#REF!="","",#REF!)</f>
        <v>#REF!</v>
      </c>
      <c r="J535" s="349" t="s">
        <v>99</v>
      </c>
      <c r="K535" s="349"/>
      <c r="L535" s="349"/>
      <c r="M535" s="350"/>
      <c r="N535" s="462" t="e">
        <f>IF(#REF!="","",#REF!)</f>
        <v>#REF!</v>
      </c>
    </row>
    <row r="536" spans="1:16" x14ac:dyDescent="0.2">
      <c r="A536" s="36"/>
      <c r="B536" s="36"/>
      <c r="C536" s="408"/>
      <c r="D536" s="408"/>
      <c r="E536" s="408"/>
      <c r="F536" s="409"/>
      <c r="G536" s="463"/>
      <c r="J536" s="349"/>
      <c r="K536" s="349"/>
      <c r="L536" s="349"/>
      <c r="M536" s="350"/>
      <c r="N536" s="463"/>
    </row>
    <row r="537" spans="1:16" x14ac:dyDescent="0.2">
      <c r="A537" s="36"/>
      <c r="B537" s="36"/>
      <c r="C537" s="408"/>
      <c r="D537" s="408"/>
      <c r="E537" s="408"/>
      <c r="F537" s="409"/>
      <c r="G537" s="464"/>
      <c r="J537" s="349"/>
      <c r="K537" s="349"/>
      <c r="L537" s="349"/>
      <c r="M537" s="350"/>
      <c r="N537" s="464"/>
    </row>
    <row r="538" spans="1:16" x14ac:dyDescent="0.2">
      <c r="A538" s="36"/>
      <c r="B538" s="36"/>
      <c r="C538" s="36"/>
      <c r="D538" s="36"/>
      <c r="E538" s="36"/>
      <c r="F538" s="36"/>
      <c r="J538" s="36"/>
      <c r="K538" s="36"/>
      <c r="L538" s="36"/>
    </row>
    <row r="539" spans="1:16" ht="12.75" customHeight="1" x14ac:dyDescent="0.2">
      <c r="A539" s="36"/>
      <c r="B539" s="36"/>
      <c r="C539" s="474" t="s">
        <v>126</v>
      </c>
      <c r="D539" s="475"/>
      <c r="E539" s="475"/>
      <c r="F539" s="475"/>
      <c r="G539" s="476"/>
      <c r="J539" s="248"/>
      <c r="K539" s="248"/>
      <c r="L539" s="248"/>
    </row>
    <row r="540" spans="1:16" x14ac:dyDescent="0.2">
      <c r="A540" s="36"/>
      <c r="B540" s="36"/>
      <c r="C540" s="477" t="e">
        <f>IF(#REF!="","",#REF!)</f>
        <v>#REF!</v>
      </c>
      <c r="D540" s="478"/>
      <c r="E540" s="478"/>
      <c r="F540" s="478"/>
      <c r="G540" s="478"/>
      <c r="H540" s="479"/>
      <c r="J540" s="248"/>
      <c r="K540" s="248"/>
      <c r="L540" s="248"/>
      <c r="M540" s="246" t="s">
        <v>127</v>
      </c>
      <c r="N540" s="495" t="e">
        <f>IF(#REF!="","",#REF!)</f>
        <v>#REF!</v>
      </c>
      <c r="O540" s="496"/>
    </row>
    <row r="541" spans="1:16" x14ac:dyDescent="0.2">
      <c r="A541" s="36"/>
      <c r="B541" s="36"/>
      <c r="C541" s="480"/>
      <c r="D541" s="481"/>
      <c r="E541" s="481"/>
      <c r="F541" s="481"/>
      <c r="G541" s="481"/>
      <c r="H541" s="482"/>
      <c r="J541" s="248"/>
      <c r="K541" s="248"/>
      <c r="L541" s="248"/>
      <c r="M541" s="259"/>
      <c r="N541" s="26"/>
    </row>
    <row r="542" spans="1:16" x14ac:dyDescent="0.2">
      <c r="A542" s="36"/>
      <c r="B542" s="36"/>
      <c r="C542" s="480"/>
      <c r="D542" s="481"/>
      <c r="E542" s="481"/>
      <c r="F542" s="481"/>
      <c r="G542" s="481"/>
      <c r="H542" s="482"/>
      <c r="J542" s="36"/>
      <c r="K542" s="36"/>
      <c r="L542" s="36"/>
      <c r="M542" s="259"/>
      <c r="N542" s="26"/>
    </row>
    <row r="543" spans="1:16" ht="12.75" customHeight="1" x14ac:dyDescent="0.2">
      <c r="A543" s="36"/>
      <c r="B543" s="36"/>
      <c r="C543" s="480"/>
      <c r="D543" s="481"/>
      <c r="E543" s="481"/>
      <c r="F543" s="481"/>
      <c r="G543" s="481"/>
      <c r="H543" s="482"/>
      <c r="J543" s="411" t="s">
        <v>128</v>
      </c>
      <c r="K543" s="411"/>
      <c r="L543" s="411"/>
      <c r="M543" s="411"/>
      <c r="N543" s="497" t="e">
        <f>IF(#REF!="","",#REF!)</f>
        <v>#REF!</v>
      </c>
      <c r="O543" s="498"/>
    </row>
    <row r="544" spans="1:16" x14ac:dyDescent="0.2">
      <c r="A544" s="36"/>
      <c r="B544" s="36"/>
      <c r="C544" s="480"/>
      <c r="D544" s="481"/>
      <c r="E544" s="481"/>
      <c r="F544" s="481"/>
      <c r="G544" s="481"/>
      <c r="H544" s="482"/>
      <c r="J544" s="411"/>
      <c r="K544" s="411"/>
      <c r="L544" s="411"/>
      <c r="M544" s="411"/>
      <c r="N544" s="499"/>
      <c r="O544" s="500"/>
    </row>
    <row r="545" spans="1:16" x14ac:dyDescent="0.2">
      <c r="A545" s="36"/>
      <c r="B545" s="36"/>
      <c r="C545" s="480"/>
      <c r="D545" s="481"/>
      <c r="E545" s="481"/>
      <c r="F545" s="481"/>
      <c r="G545" s="481"/>
      <c r="H545" s="482"/>
      <c r="J545" s="36"/>
      <c r="K545" s="36"/>
      <c r="L545" s="36"/>
    </row>
    <row r="546" spans="1:16" x14ac:dyDescent="0.2">
      <c r="A546" s="36"/>
      <c r="B546" s="36"/>
      <c r="C546" s="483"/>
      <c r="D546" s="484"/>
      <c r="E546" s="484"/>
      <c r="F546" s="484"/>
      <c r="G546" s="484"/>
      <c r="H546" s="485"/>
      <c r="J546" s="36"/>
      <c r="K546" s="36"/>
      <c r="L546" s="36"/>
    </row>
    <row r="547" spans="1:16" x14ac:dyDescent="0.2">
      <c r="A547" s="36"/>
      <c r="B547" s="36"/>
      <c r="C547" s="36"/>
      <c r="D547" s="36"/>
      <c r="E547" s="36"/>
      <c r="F547" s="36"/>
      <c r="J547" s="36"/>
      <c r="K547" s="36"/>
      <c r="L547" s="36"/>
    </row>
    <row r="548" spans="1:16" ht="12.75" customHeight="1" x14ac:dyDescent="0.2">
      <c r="A548" s="36"/>
      <c r="C548" s="411" t="s">
        <v>186</v>
      </c>
      <c r="D548" s="411"/>
      <c r="E548" s="411"/>
      <c r="F548" s="350"/>
      <c r="G548" s="497" t="e">
        <f>IF(#REF!="","",#REF!)</f>
        <v>#REF!</v>
      </c>
      <c r="H548" s="498"/>
      <c r="K548" s="501" t="s">
        <v>187</v>
      </c>
      <c r="L548" s="502"/>
      <c r="M548" s="502"/>
      <c r="N548" s="502"/>
      <c r="O548" s="503"/>
    </row>
    <row r="549" spans="1:16" ht="12.75" customHeight="1" x14ac:dyDescent="0.2">
      <c r="A549" s="36"/>
      <c r="C549" s="411"/>
      <c r="D549" s="411"/>
      <c r="E549" s="411"/>
      <c r="F549" s="350"/>
      <c r="G549" s="499"/>
      <c r="H549" s="500"/>
      <c r="K549" s="504"/>
      <c r="L549" s="505"/>
      <c r="M549" s="505"/>
      <c r="N549" s="505"/>
      <c r="O549" s="506"/>
    </row>
    <row r="550" spans="1:16" x14ac:dyDescent="0.2">
      <c r="A550" s="36"/>
      <c r="B550" s="36"/>
      <c r="C550" s="36"/>
      <c r="D550" s="36"/>
      <c r="E550" s="36"/>
      <c r="F550" s="36"/>
      <c r="J550" s="36"/>
      <c r="K550" s="477" t="e">
        <f>IF(#REF!="","",#REF!)</f>
        <v>#REF!</v>
      </c>
      <c r="L550" s="478"/>
      <c r="M550" s="478"/>
      <c r="N550" s="478"/>
      <c r="O550" s="478"/>
      <c r="P550" s="479"/>
    </row>
    <row r="551" spans="1:16" ht="12.75" customHeight="1" x14ac:dyDescent="0.2">
      <c r="A551" s="36"/>
      <c r="B551" s="36"/>
      <c r="C551" s="36"/>
      <c r="D551" s="36"/>
      <c r="E551" s="36"/>
      <c r="F551" s="36"/>
      <c r="J551" s="36"/>
      <c r="K551" s="480"/>
      <c r="L551" s="481"/>
      <c r="M551" s="481"/>
      <c r="N551" s="481"/>
      <c r="O551" s="481"/>
      <c r="P551" s="482"/>
    </row>
    <row r="552" spans="1:16" ht="12.75" customHeight="1" x14ac:dyDescent="0.2">
      <c r="A552" s="36"/>
      <c r="B552" s="507" t="s">
        <v>185</v>
      </c>
      <c r="C552" s="507"/>
      <c r="D552" s="507"/>
      <c r="E552" s="507"/>
      <c r="F552" s="508"/>
      <c r="G552" s="462" t="e">
        <f>IF(#REF!="","",#REF!)</f>
        <v>#REF!</v>
      </c>
      <c r="J552" s="36"/>
      <c r="K552" s="480"/>
      <c r="L552" s="481"/>
      <c r="M552" s="481"/>
      <c r="N552" s="481"/>
      <c r="O552" s="481"/>
      <c r="P552" s="482"/>
    </row>
    <row r="553" spans="1:16" x14ac:dyDescent="0.2">
      <c r="A553" s="36"/>
      <c r="B553" s="507"/>
      <c r="C553" s="507"/>
      <c r="D553" s="507"/>
      <c r="E553" s="507"/>
      <c r="F553" s="508"/>
      <c r="G553" s="463"/>
      <c r="J553" s="36"/>
      <c r="K553" s="480"/>
      <c r="L553" s="481"/>
      <c r="M553" s="481"/>
      <c r="N553" s="481"/>
      <c r="O553" s="481"/>
      <c r="P553" s="482"/>
    </row>
    <row r="554" spans="1:16" x14ac:dyDescent="0.2">
      <c r="A554" s="36"/>
      <c r="B554" s="507"/>
      <c r="C554" s="507"/>
      <c r="D554" s="507"/>
      <c r="E554" s="507"/>
      <c r="F554" s="508"/>
      <c r="G554" s="463"/>
      <c r="J554" s="36"/>
      <c r="K554" s="480"/>
      <c r="L554" s="481"/>
      <c r="M554" s="481"/>
      <c r="N554" s="481"/>
      <c r="O554" s="481"/>
      <c r="P554" s="482"/>
    </row>
    <row r="555" spans="1:16" x14ac:dyDescent="0.2">
      <c r="A555" s="36"/>
      <c r="B555" s="507"/>
      <c r="C555" s="507"/>
      <c r="D555" s="507"/>
      <c r="E555" s="507"/>
      <c r="F555" s="508"/>
      <c r="G555" s="464"/>
      <c r="J555" s="36"/>
      <c r="K555" s="480"/>
      <c r="L555" s="481"/>
      <c r="M555" s="481"/>
      <c r="N555" s="481"/>
      <c r="O555" s="481"/>
      <c r="P555" s="482"/>
    </row>
    <row r="556" spans="1:16" x14ac:dyDescent="0.2">
      <c r="A556" s="36"/>
      <c r="B556" s="36"/>
      <c r="C556" s="36"/>
      <c r="D556" s="36"/>
      <c r="E556" s="36"/>
      <c r="F556" s="36"/>
      <c r="J556" s="36"/>
      <c r="K556" s="483"/>
      <c r="L556" s="484"/>
      <c r="M556" s="484"/>
      <c r="N556" s="484"/>
      <c r="O556" s="484"/>
      <c r="P556" s="485"/>
    </row>
    <row r="557" spans="1:16" x14ac:dyDescent="0.2">
      <c r="A557" s="36"/>
      <c r="J557" s="36"/>
    </row>
    <row r="558" spans="1:16" ht="12.75" customHeight="1" x14ac:dyDescent="0.2">
      <c r="A558" s="36"/>
      <c r="B558" s="408" t="s">
        <v>188</v>
      </c>
      <c r="C558" s="408"/>
      <c r="D558" s="408"/>
      <c r="E558" s="408"/>
      <c r="F558" s="409"/>
      <c r="G558" s="462" t="e">
        <f>IF(#REF!="","",#REF!)</f>
        <v>#REF!</v>
      </c>
      <c r="I558" s="408" t="s">
        <v>189</v>
      </c>
      <c r="J558" s="408"/>
      <c r="K558" s="408"/>
      <c r="L558" s="408"/>
      <c r="M558" s="409"/>
      <c r="N558" s="462" t="e">
        <f>IF(#REF!="","",#REF!)</f>
        <v>#REF!</v>
      </c>
    </row>
    <row r="559" spans="1:16" x14ac:dyDescent="0.2">
      <c r="A559" s="36"/>
      <c r="B559" s="408"/>
      <c r="C559" s="408"/>
      <c r="D559" s="408"/>
      <c r="E559" s="408"/>
      <c r="F559" s="409"/>
      <c r="G559" s="463"/>
      <c r="I559" s="408"/>
      <c r="J559" s="408"/>
      <c r="K559" s="408"/>
      <c r="L559" s="408"/>
      <c r="M559" s="409"/>
      <c r="N559" s="463"/>
    </row>
    <row r="560" spans="1:16" x14ac:dyDescent="0.2">
      <c r="A560" s="36"/>
      <c r="B560" s="408"/>
      <c r="C560" s="408"/>
      <c r="D560" s="408"/>
      <c r="E560" s="408"/>
      <c r="F560" s="409"/>
      <c r="G560" s="463"/>
      <c r="I560" s="408"/>
      <c r="J560" s="408"/>
      <c r="K560" s="408"/>
      <c r="L560" s="408"/>
      <c r="M560" s="409"/>
      <c r="N560" s="463"/>
    </row>
    <row r="561" spans="1:15" x14ac:dyDescent="0.2">
      <c r="A561" s="36"/>
      <c r="B561" s="408"/>
      <c r="C561" s="408"/>
      <c r="D561" s="408"/>
      <c r="E561" s="408"/>
      <c r="F561" s="409"/>
      <c r="G561" s="464"/>
      <c r="I561" s="408"/>
      <c r="J561" s="408"/>
      <c r="K561" s="408"/>
      <c r="L561" s="408"/>
      <c r="M561" s="409"/>
      <c r="N561" s="464"/>
    </row>
    <row r="562" spans="1:15" x14ac:dyDescent="0.2">
      <c r="A562" s="36"/>
      <c r="J562" s="36"/>
    </row>
    <row r="563" spans="1:15" ht="12.75" customHeight="1" x14ac:dyDescent="0.2">
      <c r="A563" s="36"/>
      <c r="B563" s="408" t="s">
        <v>224</v>
      </c>
      <c r="C563" s="408"/>
      <c r="D563" s="408"/>
      <c r="E563" s="408"/>
      <c r="F563" s="409"/>
      <c r="G563" s="462" t="e">
        <f>IF(#REF!="","",#REF!)</f>
        <v>#REF!</v>
      </c>
      <c r="J563" s="36"/>
    </row>
    <row r="564" spans="1:15" x14ac:dyDescent="0.2">
      <c r="A564" s="36"/>
      <c r="B564" s="408"/>
      <c r="C564" s="408"/>
      <c r="D564" s="408"/>
      <c r="E564" s="408"/>
      <c r="F564" s="409"/>
      <c r="G564" s="463"/>
      <c r="J564" s="36"/>
    </row>
    <row r="565" spans="1:15" x14ac:dyDescent="0.2">
      <c r="A565" s="36"/>
      <c r="B565" s="408"/>
      <c r="C565" s="408"/>
      <c r="D565" s="408"/>
      <c r="E565" s="408"/>
      <c r="F565" s="409"/>
      <c r="G565" s="463"/>
      <c r="J565" s="36"/>
    </row>
    <row r="566" spans="1:15" x14ac:dyDescent="0.2">
      <c r="A566" s="36"/>
      <c r="B566" s="408"/>
      <c r="C566" s="408"/>
      <c r="D566" s="408"/>
      <c r="E566" s="408"/>
      <c r="F566" s="409"/>
      <c r="G566" s="464"/>
      <c r="J566" s="36"/>
    </row>
    <row r="567" spans="1:15" x14ac:dyDescent="0.2">
      <c r="A567" s="36"/>
      <c r="J567" s="36"/>
    </row>
    <row r="568" spans="1:15" x14ac:dyDescent="0.2">
      <c r="A568" s="36"/>
      <c r="B568" s="36"/>
      <c r="C568" s="36"/>
      <c r="D568" s="36"/>
      <c r="E568" s="36"/>
      <c r="F568" s="36"/>
      <c r="J568" s="36"/>
    </row>
    <row r="569" spans="1:15" ht="15" x14ac:dyDescent="0.25">
      <c r="A569" s="36"/>
      <c r="B569" s="145" t="s">
        <v>156</v>
      </c>
      <c r="C569" s="36"/>
      <c r="D569" s="36"/>
      <c r="E569" s="36"/>
      <c r="F569" s="36"/>
      <c r="J569" s="36"/>
      <c r="K569" s="36"/>
      <c r="L569" s="36"/>
    </row>
    <row r="570" spans="1:15" x14ac:dyDescent="0.2">
      <c r="A570" s="36"/>
      <c r="B570" s="36"/>
      <c r="C570" s="36"/>
      <c r="D570" s="36"/>
      <c r="E570" s="36"/>
      <c r="F570" s="36"/>
      <c r="J570" s="36"/>
      <c r="K570" s="36"/>
      <c r="L570" s="36"/>
    </row>
    <row r="571" spans="1:15" x14ac:dyDescent="0.2">
      <c r="C571" s="531" t="s">
        <v>52</v>
      </c>
      <c r="D571" s="532"/>
      <c r="E571" s="36"/>
      <c r="F571" s="36"/>
      <c r="J571" s="45" t="s">
        <v>53</v>
      </c>
      <c r="K571" s="36"/>
      <c r="L571" s="36"/>
      <c r="M571" s="36"/>
      <c r="N571" s="36"/>
    </row>
    <row r="572" spans="1:15" x14ac:dyDescent="0.2">
      <c r="A572" s="36"/>
      <c r="C572" s="522" t="e">
        <f>IF(#REF!="","",#REF!)</f>
        <v>#REF!</v>
      </c>
      <c r="D572" s="523"/>
      <c r="E572" s="523"/>
      <c r="F572" s="523"/>
      <c r="G572" s="523"/>
      <c r="H572" s="524"/>
      <c r="J572" s="522" t="e">
        <f>IF(#REF!="","",#REF!)</f>
        <v>#REF!</v>
      </c>
      <c r="K572" s="523"/>
      <c r="L572" s="523"/>
      <c r="M572" s="523"/>
      <c r="N572" s="523"/>
      <c r="O572" s="524"/>
    </row>
    <row r="573" spans="1:15" x14ac:dyDescent="0.2">
      <c r="A573" s="36"/>
      <c r="C573" s="525"/>
      <c r="D573" s="526"/>
      <c r="E573" s="526"/>
      <c r="F573" s="526"/>
      <c r="G573" s="526"/>
      <c r="H573" s="527"/>
      <c r="J573" s="525"/>
      <c r="K573" s="526"/>
      <c r="L573" s="526"/>
      <c r="M573" s="526"/>
      <c r="N573" s="526"/>
      <c r="O573" s="527"/>
    </row>
    <row r="574" spans="1:15" x14ac:dyDescent="0.2">
      <c r="A574" s="36"/>
      <c r="C574" s="525"/>
      <c r="D574" s="526"/>
      <c r="E574" s="526"/>
      <c r="F574" s="526"/>
      <c r="G574" s="526"/>
      <c r="H574" s="527"/>
      <c r="J574" s="525"/>
      <c r="K574" s="526"/>
      <c r="L574" s="526"/>
      <c r="M574" s="526"/>
      <c r="N574" s="526"/>
      <c r="O574" s="527"/>
    </row>
    <row r="575" spans="1:15" x14ac:dyDescent="0.2">
      <c r="A575" s="36"/>
      <c r="C575" s="525"/>
      <c r="D575" s="526"/>
      <c r="E575" s="526"/>
      <c r="F575" s="526"/>
      <c r="G575" s="526"/>
      <c r="H575" s="527"/>
      <c r="J575" s="525"/>
      <c r="K575" s="526"/>
      <c r="L575" s="526"/>
      <c r="M575" s="526"/>
      <c r="N575" s="526"/>
      <c r="O575" s="527"/>
    </row>
    <row r="576" spans="1:15" x14ac:dyDescent="0.2">
      <c r="A576" s="36"/>
      <c r="C576" s="525"/>
      <c r="D576" s="526"/>
      <c r="E576" s="526"/>
      <c r="F576" s="526"/>
      <c r="G576" s="526"/>
      <c r="H576" s="527"/>
      <c r="J576" s="525"/>
      <c r="K576" s="526"/>
      <c r="L576" s="526"/>
      <c r="M576" s="526"/>
      <c r="N576" s="526"/>
      <c r="O576" s="527"/>
    </row>
    <row r="577" spans="1:17" x14ac:dyDescent="0.2">
      <c r="A577" s="36"/>
      <c r="C577" s="525"/>
      <c r="D577" s="526"/>
      <c r="E577" s="526"/>
      <c r="F577" s="526"/>
      <c r="G577" s="526"/>
      <c r="H577" s="527"/>
      <c r="J577" s="525"/>
      <c r="K577" s="526"/>
      <c r="L577" s="526"/>
      <c r="M577" s="526"/>
      <c r="N577" s="526"/>
      <c r="O577" s="527"/>
    </row>
    <row r="578" spans="1:17" x14ac:dyDescent="0.2">
      <c r="A578" s="36"/>
      <c r="C578" s="528"/>
      <c r="D578" s="529"/>
      <c r="E578" s="529"/>
      <c r="F578" s="529"/>
      <c r="G578" s="529"/>
      <c r="H578" s="530"/>
      <c r="J578" s="528"/>
      <c r="K578" s="529"/>
      <c r="L578" s="529"/>
      <c r="M578" s="529"/>
      <c r="N578" s="529"/>
      <c r="O578" s="530"/>
    </row>
    <row r="579" spans="1:17" x14ac:dyDescent="0.2">
      <c r="A579" s="36"/>
      <c r="B579" s="36"/>
      <c r="C579" s="36"/>
      <c r="D579" s="36"/>
      <c r="E579" s="36"/>
      <c r="F579" s="36"/>
      <c r="G579" s="36"/>
      <c r="H579" s="36"/>
      <c r="I579" s="36"/>
      <c r="J579" s="36"/>
      <c r="K579" s="36"/>
      <c r="L579" s="36"/>
    </row>
    <row r="580" spans="1:17" x14ac:dyDescent="0.2">
      <c r="A580" s="36"/>
      <c r="B580" s="36"/>
      <c r="C580" s="36"/>
      <c r="D580" s="36"/>
      <c r="E580" s="36"/>
      <c r="F580" s="36"/>
      <c r="G580" s="36"/>
      <c r="H580" s="36"/>
      <c r="I580" s="36"/>
      <c r="J580" s="36"/>
      <c r="K580" s="36"/>
      <c r="L580" s="36"/>
    </row>
    <row r="581" spans="1:17" ht="15.75" thickBot="1" x14ac:dyDescent="0.25">
      <c r="A581" s="518" t="e">
        <f>CONCATENATE("Proponente: ",#REF!)</f>
        <v>#REF!</v>
      </c>
      <c r="B581" s="518"/>
      <c r="C581" s="518"/>
      <c r="D581" s="518"/>
      <c r="E581" s="518"/>
      <c r="F581" s="518"/>
      <c r="G581" s="518"/>
      <c r="H581" s="518"/>
      <c r="I581" s="518"/>
      <c r="J581" s="518"/>
      <c r="K581" s="518"/>
      <c r="L581" s="518"/>
      <c r="M581" s="518"/>
      <c r="N581" s="518"/>
      <c r="O581" s="518"/>
      <c r="P581" s="518"/>
      <c r="Q581" s="518"/>
    </row>
    <row r="583" spans="1:17" ht="15" x14ac:dyDescent="0.25">
      <c r="B583" s="145" t="e">
        <f>#REF!</f>
        <v>#REF!</v>
      </c>
      <c r="E583" s="64" t="e">
        <f>IF(#REF!="","",#REF!)</f>
        <v>#REF!</v>
      </c>
    </row>
    <row r="586" spans="1:17" ht="15" x14ac:dyDescent="0.25">
      <c r="B586" s="145" t="e">
        <f>#REF!</f>
        <v>#REF!</v>
      </c>
    </row>
    <row r="602" spans="2:16" ht="15" x14ac:dyDescent="0.25">
      <c r="B602" s="145" t="e">
        <f>#REF!</f>
        <v>#REF!</v>
      </c>
    </row>
    <row r="604" spans="2:16" ht="12.75" customHeight="1" x14ac:dyDescent="0.2">
      <c r="D604" s="146"/>
      <c r="E604" s="146"/>
      <c r="F604" s="151" t="s">
        <v>159</v>
      </c>
      <c r="G604" s="147" t="e">
        <f>IF(#REF!="","",#REF!)</f>
        <v>#REF!</v>
      </c>
    </row>
    <row r="606" spans="2:16" x14ac:dyDescent="0.2">
      <c r="C606" s="152"/>
      <c r="D606" s="153"/>
      <c r="E606" s="153"/>
      <c r="F606" s="153"/>
      <c r="G606" s="153"/>
      <c r="H606" s="153"/>
      <c r="I606" s="153"/>
      <c r="J606" s="153"/>
      <c r="K606" s="153"/>
      <c r="L606" s="153"/>
      <c r="M606" s="153"/>
      <c r="N606" s="153"/>
      <c r="O606" s="153"/>
      <c r="P606" s="154"/>
    </row>
    <row r="607" spans="2:16" x14ac:dyDescent="0.2">
      <c r="C607" s="155"/>
      <c r="D607" s="26"/>
      <c r="E607" s="26"/>
      <c r="F607" s="26"/>
      <c r="G607" s="26"/>
      <c r="H607" s="26"/>
      <c r="I607" s="26"/>
      <c r="J607" s="26"/>
      <c r="K607" s="26"/>
      <c r="L607" s="26"/>
      <c r="M607" s="26"/>
      <c r="N607" s="26"/>
      <c r="O607" s="26"/>
      <c r="P607" s="156"/>
    </row>
    <row r="608" spans="2:16" x14ac:dyDescent="0.2">
      <c r="C608" s="155"/>
      <c r="D608" s="26"/>
      <c r="E608" s="26"/>
      <c r="F608" s="26"/>
      <c r="G608" s="26"/>
      <c r="H608" s="26"/>
      <c r="I608" s="26"/>
      <c r="J608" s="26"/>
      <c r="K608" s="26"/>
      <c r="L608" s="26"/>
      <c r="M608" s="26"/>
      <c r="N608" s="26"/>
      <c r="O608" s="26"/>
      <c r="P608" s="156"/>
    </row>
    <row r="609" spans="3:16" x14ac:dyDescent="0.2">
      <c r="C609" s="155"/>
      <c r="D609" s="26"/>
      <c r="E609" s="26"/>
      <c r="F609" s="26"/>
      <c r="G609" s="26"/>
      <c r="H609" s="26"/>
      <c r="I609" s="26"/>
      <c r="J609" s="26"/>
      <c r="K609" s="26"/>
      <c r="L609" s="26"/>
      <c r="M609" s="26"/>
      <c r="N609" s="26"/>
      <c r="O609" s="26"/>
      <c r="P609" s="156"/>
    </row>
    <row r="610" spans="3:16" x14ac:dyDescent="0.2">
      <c r="C610" s="155"/>
      <c r="D610" s="26"/>
      <c r="E610" s="26"/>
      <c r="F610" s="26"/>
      <c r="G610" s="26"/>
      <c r="H610" s="26"/>
      <c r="I610" s="26"/>
      <c r="J610" s="26"/>
      <c r="K610" s="26"/>
      <c r="L610" s="26"/>
      <c r="M610" s="26"/>
      <c r="N610" s="26"/>
      <c r="O610" s="26"/>
      <c r="P610" s="156"/>
    </row>
    <row r="611" spans="3:16" x14ac:dyDescent="0.2">
      <c r="C611" s="155"/>
      <c r="D611" s="26"/>
      <c r="E611" s="26"/>
      <c r="F611" s="26"/>
      <c r="G611" s="26"/>
      <c r="H611" s="26"/>
      <c r="I611" s="26"/>
      <c r="J611" s="26"/>
      <c r="K611" s="26"/>
      <c r="L611" s="26"/>
      <c r="M611" s="26"/>
      <c r="N611" s="26"/>
      <c r="O611" s="26"/>
      <c r="P611" s="156"/>
    </row>
    <row r="612" spans="3:16" x14ac:dyDescent="0.2">
      <c r="C612" s="155"/>
      <c r="D612" s="26"/>
      <c r="E612" s="26"/>
      <c r="F612" s="26"/>
      <c r="G612" s="26"/>
      <c r="H612" s="26"/>
      <c r="I612" s="26"/>
      <c r="J612" s="26"/>
      <c r="K612" s="26"/>
      <c r="L612" s="26"/>
      <c r="M612" s="26"/>
      <c r="N612" s="26"/>
      <c r="O612" s="26"/>
      <c r="P612" s="156"/>
    </row>
    <row r="613" spans="3:16" x14ac:dyDescent="0.2">
      <c r="C613" s="155"/>
      <c r="D613" s="26"/>
      <c r="E613" s="26"/>
      <c r="F613" s="26"/>
      <c r="G613" s="26"/>
      <c r="H613" s="26"/>
      <c r="I613" s="26"/>
      <c r="J613" s="26"/>
      <c r="K613" s="26"/>
      <c r="L613" s="26"/>
      <c r="M613" s="26"/>
      <c r="N613" s="26"/>
      <c r="O613" s="26"/>
      <c r="P613" s="156"/>
    </row>
    <row r="614" spans="3:16" x14ac:dyDescent="0.2">
      <c r="C614" s="155"/>
      <c r="D614" s="26"/>
      <c r="E614" s="26"/>
      <c r="F614" s="26"/>
      <c r="G614" s="26"/>
      <c r="H614" s="26"/>
      <c r="I614" s="26"/>
      <c r="J614" s="26"/>
      <c r="K614" s="26"/>
      <c r="L614" s="26"/>
      <c r="M614" s="26"/>
      <c r="N614" s="26"/>
      <c r="O614" s="26"/>
      <c r="P614" s="156"/>
    </row>
    <row r="615" spans="3:16" x14ac:dyDescent="0.2">
      <c r="C615" s="155"/>
      <c r="D615" s="26"/>
      <c r="E615" s="26"/>
      <c r="F615" s="26"/>
      <c r="G615" s="26"/>
      <c r="H615" s="26"/>
      <c r="I615" s="26"/>
      <c r="J615" s="26"/>
      <c r="K615" s="26"/>
      <c r="L615" s="26"/>
      <c r="M615" s="26"/>
      <c r="N615" s="26"/>
      <c r="O615" s="26"/>
      <c r="P615" s="156"/>
    </row>
    <row r="616" spans="3:16" x14ac:dyDescent="0.2">
      <c r="C616" s="155"/>
      <c r="D616" s="26"/>
      <c r="E616" s="26"/>
      <c r="F616" s="26"/>
      <c r="G616" s="26"/>
      <c r="H616" s="26"/>
      <c r="I616" s="26"/>
      <c r="J616" s="26"/>
      <c r="K616" s="26"/>
      <c r="L616" s="26"/>
      <c r="M616" s="26"/>
      <c r="N616" s="26"/>
      <c r="O616" s="26"/>
      <c r="P616" s="156"/>
    </row>
    <row r="617" spans="3:16" x14ac:dyDescent="0.2">
      <c r="C617" s="155"/>
      <c r="D617" s="26"/>
      <c r="E617" s="26"/>
      <c r="F617" s="26"/>
      <c r="G617" s="26"/>
      <c r="H617" s="26"/>
      <c r="I617" s="26"/>
      <c r="J617" s="26"/>
      <c r="K617" s="26"/>
      <c r="L617" s="26"/>
      <c r="M617" s="26"/>
      <c r="N617" s="26"/>
      <c r="O617" s="26"/>
      <c r="P617" s="156"/>
    </row>
    <row r="618" spans="3:16" x14ac:dyDescent="0.2">
      <c r="C618" s="155"/>
      <c r="D618" s="26"/>
      <c r="E618" s="26"/>
      <c r="F618" s="26"/>
      <c r="G618" s="26"/>
      <c r="H618" s="26"/>
      <c r="I618" s="26"/>
      <c r="J618" s="26"/>
      <c r="K618" s="26"/>
      <c r="L618" s="26"/>
      <c r="M618" s="26"/>
      <c r="N618" s="26"/>
      <c r="O618" s="26"/>
      <c r="P618" s="156"/>
    </row>
    <row r="619" spans="3:16" x14ac:dyDescent="0.2">
      <c r="C619" s="155"/>
      <c r="D619" s="26"/>
      <c r="E619" s="26"/>
      <c r="F619" s="26"/>
      <c r="G619" s="26"/>
      <c r="H619" s="26"/>
      <c r="I619" s="26"/>
      <c r="J619" s="26"/>
      <c r="K619" s="26"/>
      <c r="L619" s="26"/>
      <c r="M619" s="26"/>
      <c r="N619" s="26"/>
      <c r="O619" s="26"/>
      <c r="P619" s="156"/>
    </row>
    <row r="620" spans="3:16" x14ac:dyDescent="0.2">
      <c r="C620" s="155"/>
      <c r="D620" s="26"/>
      <c r="E620" s="26"/>
      <c r="F620" s="26"/>
      <c r="G620" s="26"/>
      <c r="H620" s="26"/>
      <c r="I620" s="26"/>
      <c r="J620" s="26"/>
      <c r="K620" s="26"/>
      <c r="L620" s="26"/>
      <c r="M620" s="26"/>
      <c r="N620" s="26"/>
      <c r="O620" s="26"/>
      <c r="P620" s="156"/>
    </row>
    <row r="621" spans="3:16" x14ac:dyDescent="0.2">
      <c r="C621" s="155"/>
      <c r="D621" s="26"/>
      <c r="E621" s="26"/>
      <c r="F621" s="26"/>
      <c r="G621" s="26"/>
      <c r="H621" s="26"/>
      <c r="I621" s="26"/>
      <c r="J621" s="26"/>
      <c r="K621" s="26"/>
      <c r="L621" s="26"/>
      <c r="M621" s="26"/>
      <c r="N621" s="26"/>
      <c r="O621" s="26"/>
      <c r="P621" s="156"/>
    </row>
    <row r="622" spans="3:16" x14ac:dyDescent="0.2">
      <c r="C622" s="155"/>
      <c r="D622" s="26"/>
      <c r="E622" s="26"/>
      <c r="F622" s="26"/>
      <c r="G622" s="26"/>
      <c r="H622" s="26"/>
      <c r="I622" s="26"/>
      <c r="J622" s="26"/>
      <c r="K622" s="26"/>
      <c r="L622" s="26"/>
      <c r="M622" s="26"/>
      <c r="N622" s="26"/>
      <c r="O622" s="26"/>
      <c r="P622" s="156"/>
    </row>
    <row r="623" spans="3:16" x14ac:dyDescent="0.2">
      <c r="C623" s="155"/>
      <c r="D623" s="26"/>
      <c r="E623" s="26"/>
      <c r="F623" s="26"/>
      <c r="G623" s="26"/>
      <c r="H623" s="26"/>
      <c r="I623" s="26"/>
      <c r="J623" s="26"/>
      <c r="K623" s="26"/>
      <c r="L623" s="26"/>
      <c r="M623" s="26"/>
      <c r="N623" s="26"/>
      <c r="O623" s="26"/>
      <c r="P623" s="156"/>
    </row>
    <row r="624" spans="3:16" x14ac:dyDescent="0.2">
      <c r="C624" s="155"/>
      <c r="D624" s="26"/>
      <c r="E624" s="26"/>
      <c r="F624" s="26"/>
      <c r="G624" s="26"/>
      <c r="H624" s="26"/>
      <c r="I624" s="26"/>
      <c r="J624" s="26"/>
      <c r="K624" s="26"/>
      <c r="L624" s="26"/>
      <c r="M624" s="26"/>
      <c r="N624" s="26"/>
      <c r="O624" s="26"/>
      <c r="P624" s="156"/>
    </row>
    <row r="625" spans="3:16" x14ac:dyDescent="0.2">
      <c r="C625" s="155"/>
      <c r="D625" s="26"/>
      <c r="E625" s="26"/>
      <c r="F625" s="26"/>
      <c r="G625" s="26"/>
      <c r="H625" s="26"/>
      <c r="I625" s="26"/>
      <c r="J625" s="26"/>
      <c r="K625" s="26"/>
      <c r="L625" s="26"/>
      <c r="M625" s="26"/>
      <c r="N625" s="26"/>
      <c r="O625" s="26"/>
      <c r="P625" s="156"/>
    </row>
    <row r="626" spans="3:16" x14ac:dyDescent="0.2">
      <c r="C626" s="155"/>
      <c r="D626" s="26"/>
      <c r="E626" s="26"/>
      <c r="F626" s="26"/>
      <c r="G626" s="26"/>
      <c r="H626" s="26"/>
      <c r="I626" s="26"/>
      <c r="J626" s="26"/>
      <c r="K626" s="26"/>
      <c r="L626" s="26"/>
      <c r="M626" s="26"/>
      <c r="N626" s="26"/>
      <c r="O626" s="26"/>
      <c r="P626" s="156"/>
    </row>
    <row r="627" spans="3:16" x14ac:dyDescent="0.2">
      <c r="C627" s="155"/>
      <c r="D627" s="26"/>
      <c r="E627" s="26"/>
      <c r="F627" s="26"/>
      <c r="G627" s="26"/>
      <c r="H627" s="26"/>
      <c r="I627" s="26"/>
      <c r="J627" s="26"/>
      <c r="K627" s="26"/>
      <c r="L627" s="26"/>
      <c r="M627" s="26"/>
      <c r="N627" s="26"/>
      <c r="O627" s="26"/>
      <c r="P627" s="156"/>
    </row>
    <row r="628" spans="3:16" x14ac:dyDescent="0.2">
      <c r="C628" s="155"/>
      <c r="D628" s="26"/>
      <c r="E628" s="26"/>
      <c r="F628" s="26"/>
      <c r="G628" s="26"/>
      <c r="H628" s="26"/>
      <c r="I628" s="26"/>
      <c r="J628" s="26"/>
      <c r="K628" s="26"/>
      <c r="L628" s="26"/>
      <c r="M628" s="26"/>
      <c r="N628" s="26"/>
      <c r="O628" s="26"/>
      <c r="P628" s="156"/>
    </row>
    <row r="629" spans="3:16" x14ac:dyDescent="0.2">
      <c r="C629" s="155"/>
      <c r="D629" s="26"/>
      <c r="E629" s="26"/>
      <c r="F629" s="26"/>
      <c r="G629" s="26"/>
      <c r="H629" s="26"/>
      <c r="I629" s="26"/>
      <c r="J629" s="26"/>
      <c r="K629" s="26"/>
      <c r="L629" s="26"/>
      <c r="M629" s="26"/>
      <c r="N629" s="26"/>
      <c r="O629" s="26"/>
      <c r="P629" s="156"/>
    </row>
    <row r="630" spans="3:16" x14ac:dyDescent="0.2">
      <c r="C630" s="155"/>
      <c r="D630" s="26"/>
      <c r="E630" s="26"/>
      <c r="F630" s="26"/>
      <c r="G630" s="26"/>
      <c r="H630" s="26"/>
      <c r="I630" s="26"/>
      <c r="J630" s="26"/>
      <c r="K630" s="26"/>
      <c r="L630" s="26"/>
      <c r="M630" s="26"/>
      <c r="N630" s="26"/>
      <c r="O630" s="26"/>
      <c r="P630" s="156"/>
    </row>
    <row r="631" spans="3:16" x14ac:dyDescent="0.2">
      <c r="C631" s="155"/>
      <c r="D631" s="26"/>
      <c r="E631" s="26"/>
      <c r="F631" s="26"/>
      <c r="G631" s="26"/>
      <c r="H631" s="26"/>
      <c r="I631" s="26"/>
      <c r="J631" s="26"/>
      <c r="K631" s="26"/>
      <c r="L631" s="26"/>
      <c r="M631" s="26"/>
      <c r="N631" s="26"/>
      <c r="O631" s="26"/>
      <c r="P631" s="156"/>
    </row>
    <row r="632" spans="3:16" x14ac:dyDescent="0.2">
      <c r="C632" s="155"/>
      <c r="D632" s="26"/>
      <c r="E632" s="26"/>
      <c r="F632" s="26"/>
      <c r="G632" s="26"/>
      <c r="H632" s="26"/>
      <c r="I632" s="26"/>
      <c r="J632" s="26"/>
      <c r="K632" s="26"/>
      <c r="L632" s="26"/>
      <c r="M632" s="26"/>
      <c r="N632" s="26"/>
      <c r="O632" s="26"/>
      <c r="P632" s="156"/>
    </row>
    <row r="633" spans="3:16" x14ac:dyDescent="0.2">
      <c r="C633" s="155"/>
      <c r="D633" s="26"/>
      <c r="E633" s="26"/>
      <c r="F633" s="26"/>
      <c r="G633" s="26"/>
      <c r="H633" s="26"/>
      <c r="I633" s="26"/>
      <c r="J633" s="26"/>
      <c r="K633" s="26"/>
      <c r="L633" s="26"/>
      <c r="M633" s="26"/>
      <c r="N633" s="26"/>
      <c r="O633" s="26"/>
      <c r="P633" s="156"/>
    </row>
    <row r="634" spans="3:16" x14ac:dyDescent="0.2">
      <c r="C634" s="155"/>
      <c r="D634" s="26"/>
      <c r="E634" s="26"/>
      <c r="F634" s="26"/>
      <c r="G634" s="26"/>
      <c r="H634" s="26"/>
      <c r="I634" s="26"/>
      <c r="J634" s="26"/>
      <c r="K634" s="26"/>
      <c r="L634" s="26"/>
      <c r="M634" s="26"/>
      <c r="N634" s="26"/>
      <c r="O634" s="26"/>
      <c r="P634" s="156"/>
    </row>
    <row r="635" spans="3:16" x14ac:dyDescent="0.2">
      <c r="C635" s="155"/>
      <c r="D635" s="26"/>
      <c r="E635" s="26"/>
      <c r="F635" s="26"/>
      <c r="G635" s="26"/>
      <c r="H635" s="26"/>
      <c r="I635" s="26"/>
      <c r="J635" s="26"/>
      <c r="K635" s="26"/>
      <c r="L635" s="26"/>
      <c r="M635" s="26"/>
      <c r="N635" s="26"/>
      <c r="O635" s="26"/>
      <c r="P635" s="156"/>
    </row>
    <row r="636" spans="3:16" x14ac:dyDescent="0.2">
      <c r="C636" s="155"/>
      <c r="D636" s="26"/>
      <c r="E636" s="26"/>
      <c r="F636" s="26"/>
      <c r="G636" s="26"/>
      <c r="H636" s="26"/>
      <c r="I636" s="26"/>
      <c r="J636" s="26"/>
      <c r="K636" s="26"/>
      <c r="L636" s="26"/>
      <c r="M636" s="26"/>
      <c r="N636" s="26"/>
      <c r="O636" s="26"/>
      <c r="P636" s="156"/>
    </row>
    <row r="637" spans="3:16" x14ac:dyDescent="0.2">
      <c r="C637" s="155"/>
      <c r="D637" s="26"/>
      <c r="E637" s="26"/>
      <c r="F637" s="26"/>
      <c r="G637" s="26"/>
      <c r="H637" s="26"/>
      <c r="I637" s="26"/>
      <c r="J637" s="26"/>
      <c r="K637" s="26"/>
      <c r="L637" s="26"/>
      <c r="M637" s="26"/>
      <c r="N637" s="26"/>
      <c r="O637" s="26"/>
      <c r="P637" s="156"/>
    </row>
    <row r="638" spans="3:16" x14ac:dyDescent="0.2">
      <c r="C638" s="155"/>
      <c r="D638" s="26"/>
      <c r="E638" s="26"/>
      <c r="F638" s="26"/>
      <c r="G638" s="26"/>
      <c r="H638" s="26"/>
      <c r="I638" s="26"/>
      <c r="J638" s="26"/>
      <c r="K638" s="26"/>
      <c r="L638" s="26"/>
      <c r="M638" s="26"/>
      <c r="N638" s="26"/>
      <c r="O638" s="26"/>
      <c r="P638" s="156"/>
    </row>
    <row r="639" spans="3:16" x14ac:dyDescent="0.2">
      <c r="C639" s="155"/>
      <c r="D639" s="26"/>
      <c r="E639" s="26"/>
      <c r="F639" s="26"/>
      <c r="G639" s="26"/>
      <c r="H639" s="26"/>
      <c r="I639" s="26"/>
      <c r="J639" s="26"/>
      <c r="K639" s="26"/>
      <c r="L639" s="26"/>
      <c r="M639" s="26"/>
      <c r="N639" s="26"/>
      <c r="O639" s="26"/>
      <c r="P639" s="156"/>
    </row>
    <row r="640" spans="3:16" x14ac:dyDescent="0.2">
      <c r="C640" s="155"/>
      <c r="D640" s="26"/>
      <c r="E640" s="26"/>
      <c r="F640" s="26"/>
      <c r="G640" s="26"/>
      <c r="H640" s="26"/>
      <c r="I640" s="26"/>
      <c r="J640" s="26"/>
      <c r="K640" s="26"/>
      <c r="L640" s="26"/>
      <c r="M640" s="26"/>
      <c r="N640" s="26"/>
      <c r="O640" s="26"/>
      <c r="P640" s="156"/>
    </row>
    <row r="641" spans="2:16" x14ac:dyDescent="0.2">
      <c r="C641" s="157"/>
      <c r="D641" s="158"/>
      <c r="E641" s="158"/>
      <c r="F641" s="158"/>
      <c r="G641" s="158"/>
      <c r="H641" s="158"/>
      <c r="I641" s="158"/>
      <c r="J641" s="158"/>
      <c r="K641" s="158"/>
      <c r="L641" s="158"/>
      <c r="M641" s="158"/>
      <c r="N641" s="158"/>
      <c r="O641" s="158"/>
      <c r="P641" s="159"/>
    </row>
    <row r="644" spans="2:16" ht="15" x14ac:dyDescent="0.25">
      <c r="B644" s="145" t="e">
        <f>#REF!</f>
        <v>#REF!</v>
      </c>
    </row>
    <row r="661" spans="2:2" ht="15" x14ac:dyDescent="0.25">
      <c r="B661" s="145" t="e">
        <f>#REF!</f>
        <v>#REF!</v>
      </c>
    </row>
    <row r="678" spans="1:12" ht="15" x14ac:dyDescent="0.25">
      <c r="B678" s="145" t="e">
        <f>#REF!</f>
        <v>#REF!</v>
      </c>
    </row>
    <row r="680" spans="1:12" x14ac:dyDescent="0.2">
      <c r="C680" s="533" t="s">
        <v>129</v>
      </c>
      <c r="D680" s="534"/>
      <c r="E680" s="534"/>
      <c r="F680" s="534"/>
      <c r="G680" s="535"/>
    </row>
    <row r="681" spans="1:12" x14ac:dyDescent="0.2">
      <c r="A681" s="36"/>
      <c r="C681" s="477" t="e">
        <f>IF(#REF!="","",#REF!)</f>
        <v>#REF!</v>
      </c>
      <c r="D681" s="478"/>
      <c r="E681" s="478"/>
      <c r="F681" s="478"/>
      <c r="G681" s="478"/>
      <c r="H681" s="478"/>
      <c r="I681" s="478"/>
      <c r="J681" s="478"/>
      <c r="K681" s="478"/>
      <c r="L681" s="479"/>
    </row>
    <row r="682" spans="1:12" x14ac:dyDescent="0.2">
      <c r="A682" s="36"/>
      <c r="C682" s="480"/>
      <c r="D682" s="481"/>
      <c r="E682" s="481"/>
      <c r="F682" s="481"/>
      <c r="G682" s="481"/>
      <c r="H682" s="481"/>
      <c r="I682" s="481"/>
      <c r="J682" s="481"/>
      <c r="K682" s="481"/>
      <c r="L682" s="482"/>
    </row>
    <row r="683" spans="1:12" x14ac:dyDescent="0.2">
      <c r="A683" s="36"/>
      <c r="C683" s="480"/>
      <c r="D683" s="481"/>
      <c r="E683" s="481"/>
      <c r="F683" s="481"/>
      <c r="G683" s="481"/>
      <c r="H683" s="481"/>
      <c r="I683" s="481"/>
      <c r="J683" s="481"/>
      <c r="K683" s="481"/>
      <c r="L683" s="482"/>
    </row>
    <row r="684" spans="1:12" x14ac:dyDescent="0.2">
      <c r="A684" s="36"/>
      <c r="C684" s="480"/>
      <c r="D684" s="481"/>
      <c r="E684" s="481"/>
      <c r="F684" s="481"/>
      <c r="G684" s="481"/>
      <c r="H684" s="481"/>
      <c r="I684" s="481"/>
      <c r="J684" s="481"/>
      <c r="K684" s="481"/>
      <c r="L684" s="482"/>
    </row>
    <row r="685" spans="1:12" x14ac:dyDescent="0.2">
      <c r="A685" s="36"/>
      <c r="C685" s="480"/>
      <c r="D685" s="481"/>
      <c r="E685" s="481"/>
      <c r="F685" s="481"/>
      <c r="G685" s="481"/>
      <c r="H685" s="481"/>
      <c r="I685" s="481"/>
      <c r="J685" s="481"/>
      <c r="K685" s="481"/>
      <c r="L685" s="482"/>
    </row>
    <row r="686" spans="1:12" x14ac:dyDescent="0.2">
      <c r="A686" s="36"/>
      <c r="C686" s="480"/>
      <c r="D686" s="481"/>
      <c r="E686" s="481"/>
      <c r="F686" s="481"/>
      <c r="G686" s="481"/>
      <c r="H686" s="481"/>
      <c r="I686" s="481"/>
      <c r="J686" s="481"/>
      <c r="K686" s="481"/>
      <c r="L686" s="482"/>
    </row>
    <row r="687" spans="1:12" x14ac:dyDescent="0.2">
      <c r="A687" s="36"/>
      <c r="C687" s="483"/>
      <c r="D687" s="484"/>
      <c r="E687" s="484"/>
      <c r="F687" s="484"/>
      <c r="G687" s="484"/>
      <c r="H687" s="484"/>
      <c r="I687" s="484"/>
      <c r="J687" s="484"/>
      <c r="K687" s="484"/>
      <c r="L687" s="485"/>
    </row>
    <row r="688" spans="1:12" ht="12.75" customHeight="1" x14ac:dyDescent="0.2"/>
    <row r="689" spans="2:16" ht="12.75" customHeight="1" x14ac:dyDescent="0.2"/>
    <row r="690" spans="2:16" ht="12.75" customHeight="1" x14ac:dyDescent="0.25">
      <c r="B690" s="145" t="e">
        <f>#REF!</f>
        <v>#REF!</v>
      </c>
    </row>
    <row r="691" spans="2:16" ht="12.75" customHeight="1" x14ac:dyDescent="0.2"/>
    <row r="692" spans="2:16" x14ac:dyDescent="0.2">
      <c r="B692" s="146"/>
      <c r="C692" s="406" t="s">
        <v>68</v>
      </c>
      <c r="D692" s="406"/>
      <c r="E692" s="406"/>
      <c r="F692" s="407"/>
      <c r="G692" s="147" t="e">
        <f>IF(#REF!="","",#REF!)</f>
        <v>#REF!</v>
      </c>
      <c r="K692" s="474" t="s">
        <v>69</v>
      </c>
      <c r="L692" s="475"/>
      <c r="M692" s="476"/>
      <c r="N692" s="36"/>
      <c r="O692" s="36"/>
    </row>
    <row r="693" spans="2:16" x14ac:dyDescent="0.2">
      <c r="K693" s="477" t="e">
        <f>IF(#REF!="","",#REF!)</f>
        <v>#REF!</v>
      </c>
      <c r="L693" s="478"/>
      <c r="M693" s="478"/>
      <c r="N693" s="478"/>
      <c r="O693" s="478"/>
      <c r="P693" s="479"/>
    </row>
    <row r="694" spans="2:16" ht="28.5" customHeight="1" x14ac:dyDescent="0.2">
      <c r="C694" s="406" t="s">
        <v>70</v>
      </c>
      <c r="D694" s="406"/>
      <c r="E694" s="406"/>
      <c r="F694" s="407"/>
      <c r="G694" s="147" t="e">
        <f>IF(#REF!="","",#REF!)</f>
        <v>#REF!</v>
      </c>
      <c r="K694" s="480"/>
      <c r="L694" s="481"/>
      <c r="M694" s="481"/>
      <c r="N694" s="481"/>
      <c r="O694" s="481"/>
      <c r="P694" s="482"/>
    </row>
    <row r="695" spans="2:16" x14ac:dyDescent="0.2">
      <c r="K695" s="480"/>
      <c r="L695" s="481"/>
      <c r="M695" s="481"/>
      <c r="N695" s="481"/>
      <c r="O695" s="481"/>
      <c r="P695" s="482"/>
    </row>
    <row r="696" spans="2:16" ht="36" customHeight="1" x14ac:dyDescent="0.2">
      <c r="C696" s="406" t="s">
        <v>87</v>
      </c>
      <c r="D696" s="406"/>
      <c r="E696" s="406"/>
      <c r="F696" s="407"/>
      <c r="G696" s="147" t="e">
        <f>IF(#REF!="","",#REF!)</f>
        <v>#REF!</v>
      </c>
      <c r="K696" s="483"/>
      <c r="L696" s="484"/>
      <c r="M696" s="484"/>
      <c r="N696" s="484"/>
      <c r="O696" s="484"/>
      <c r="P696" s="485"/>
    </row>
    <row r="699" spans="2:16" ht="15" x14ac:dyDescent="0.25">
      <c r="B699" s="145" t="e">
        <f>#REF!</f>
        <v>#REF!</v>
      </c>
    </row>
    <row r="701" spans="2:16" x14ac:dyDescent="0.2">
      <c r="D701" s="143"/>
      <c r="E701" s="143"/>
      <c r="F701" s="150" t="s">
        <v>50</v>
      </c>
      <c r="G701" s="147" t="e">
        <f>IF(#REF!="","",#REF!)</f>
        <v>#REF!</v>
      </c>
      <c r="L701" s="150" t="s">
        <v>51</v>
      </c>
      <c r="M701" s="495" t="e">
        <f>IF(#REF!="","",#REF!)</f>
        <v>#REF!</v>
      </c>
      <c r="N701" s="496"/>
    </row>
    <row r="704" spans="2:16" ht="15" x14ac:dyDescent="0.25">
      <c r="B704" s="145" t="e">
        <f>#REF!</f>
        <v>#REF!</v>
      </c>
    </row>
    <row r="706" spans="1:16" ht="12.75" customHeight="1" x14ac:dyDescent="0.2">
      <c r="C706" s="536" t="s">
        <v>88</v>
      </c>
      <c r="D706" s="537"/>
      <c r="E706" s="537"/>
      <c r="F706" s="537"/>
      <c r="G706" s="537"/>
      <c r="H706" s="537"/>
      <c r="I706" s="538"/>
    </row>
    <row r="707" spans="1:16" x14ac:dyDescent="0.2">
      <c r="C707" s="477" t="e">
        <f>IF(#REF!="","",#REF!)</f>
        <v>#REF!</v>
      </c>
      <c r="D707" s="478"/>
      <c r="E707" s="478"/>
      <c r="F707" s="478"/>
      <c r="G707" s="478"/>
      <c r="H707" s="478"/>
      <c r="I707" s="478"/>
      <c r="J707" s="478"/>
      <c r="K707" s="478"/>
      <c r="L707" s="479"/>
    </row>
    <row r="708" spans="1:16" x14ac:dyDescent="0.2">
      <c r="C708" s="480"/>
      <c r="D708" s="481"/>
      <c r="E708" s="481"/>
      <c r="F708" s="481"/>
      <c r="G708" s="481"/>
      <c r="H708" s="481"/>
      <c r="I708" s="481"/>
      <c r="J708" s="481"/>
      <c r="K708" s="481"/>
      <c r="L708" s="482"/>
    </row>
    <row r="709" spans="1:16" x14ac:dyDescent="0.2">
      <c r="C709" s="480"/>
      <c r="D709" s="481"/>
      <c r="E709" s="481"/>
      <c r="F709" s="481"/>
      <c r="G709" s="481"/>
      <c r="H709" s="481"/>
      <c r="I709" s="481"/>
      <c r="J709" s="481"/>
      <c r="K709" s="481"/>
      <c r="L709" s="482"/>
    </row>
    <row r="710" spans="1:16" x14ac:dyDescent="0.2">
      <c r="C710" s="480"/>
      <c r="D710" s="481"/>
      <c r="E710" s="481"/>
      <c r="F710" s="481"/>
      <c r="G710" s="481"/>
      <c r="H710" s="481"/>
      <c r="I710" s="481"/>
      <c r="J710" s="481"/>
      <c r="K710" s="481"/>
      <c r="L710" s="482"/>
    </row>
    <row r="711" spans="1:16" x14ac:dyDescent="0.2">
      <c r="C711" s="480"/>
      <c r="D711" s="481"/>
      <c r="E711" s="481"/>
      <c r="F711" s="481"/>
      <c r="G711" s="481"/>
      <c r="H711" s="481"/>
      <c r="I711" s="481"/>
      <c r="J711" s="481"/>
      <c r="K711" s="481"/>
      <c r="L711" s="482"/>
    </row>
    <row r="712" spans="1:16" x14ac:dyDescent="0.2">
      <c r="C712" s="480"/>
      <c r="D712" s="481"/>
      <c r="E712" s="481"/>
      <c r="F712" s="481"/>
      <c r="G712" s="481"/>
      <c r="H712" s="481"/>
      <c r="I712" s="481"/>
      <c r="J712" s="481"/>
      <c r="K712" s="481"/>
      <c r="L712" s="482"/>
    </row>
    <row r="713" spans="1:16" x14ac:dyDescent="0.2">
      <c r="A713" s="36"/>
      <c r="B713" s="36"/>
      <c r="C713" s="483"/>
      <c r="D713" s="484"/>
      <c r="E713" s="484"/>
      <c r="F713" s="484"/>
      <c r="G713" s="484"/>
      <c r="H713" s="484"/>
      <c r="I713" s="484"/>
      <c r="J713" s="484"/>
      <c r="K713" s="484"/>
      <c r="L713" s="485"/>
      <c r="M713" s="36"/>
      <c r="N713" s="36"/>
    </row>
    <row r="714" spans="1:16" x14ac:dyDescent="0.2">
      <c r="A714" s="36"/>
      <c r="B714" s="36"/>
      <c r="C714" s="36"/>
      <c r="D714" s="36"/>
      <c r="E714" s="36"/>
      <c r="F714" s="36"/>
      <c r="J714" s="36"/>
      <c r="K714" s="36"/>
      <c r="L714" s="36"/>
      <c r="M714" s="36"/>
      <c r="N714" s="36"/>
    </row>
    <row r="715" spans="1:16" x14ac:dyDescent="0.2">
      <c r="A715" s="36"/>
      <c r="B715" s="36"/>
      <c r="C715" s="36"/>
      <c r="D715" s="36"/>
      <c r="E715" s="36"/>
      <c r="F715" s="36"/>
      <c r="J715" s="36"/>
      <c r="K715" s="36"/>
      <c r="L715" s="36"/>
      <c r="M715" s="36"/>
      <c r="N715" s="36"/>
    </row>
    <row r="716" spans="1:16" ht="15" x14ac:dyDescent="0.25">
      <c r="A716" s="36"/>
      <c r="B716" s="145" t="e">
        <f>#REF!</f>
        <v>#REF!</v>
      </c>
      <c r="C716" s="36"/>
      <c r="D716" s="36"/>
      <c r="E716" s="36"/>
      <c r="F716" s="36"/>
      <c r="J716" s="36"/>
      <c r="K716" s="36"/>
      <c r="L716" s="36"/>
      <c r="M716" s="36"/>
      <c r="N716" s="36"/>
    </row>
    <row r="717" spans="1:16" x14ac:dyDescent="0.2">
      <c r="A717" s="36"/>
      <c r="B717" s="36"/>
      <c r="C717" s="36"/>
      <c r="D717" s="36"/>
      <c r="E717" s="36"/>
      <c r="F717" s="36"/>
      <c r="J717" s="36"/>
      <c r="K717" s="36"/>
      <c r="L717" s="36"/>
      <c r="M717" s="36"/>
      <c r="N717" s="36"/>
    </row>
    <row r="718" spans="1:16" x14ac:dyDescent="0.2">
      <c r="D718" s="143"/>
      <c r="E718" s="143"/>
      <c r="F718" s="150" t="s">
        <v>149</v>
      </c>
      <c r="G718" s="147" t="e">
        <f>IF(#REF!="","",#REF!)</f>
        <v>#REF!</v>
      </c>
      <c r="H718" s="36"/>
      <c r="L718" s="150" t="s">
        <v>90</v>
      </c>
      <c r="M718" s="495" t="e">
        <f>IF(#REF!="","",#REF!)</f>
        <v>#REF!</v>
      </c>
      <c r="N718" s="496"/>
      <c r="O718" s="36"/>
      <c r="P718" s="36"/>
    </row>
    <row r="719" spans="1:16" x14ac:dyDescent="0.2">
      <c r="D719" s="36"/>
      <c r="E719" s="36"/>
      <c r="F719" s="150"/>
      <c r="G719" s="36"/>
      <c r="H719" s="36"/>
      <c r="L719" s="36"/>
      <c r="M719" s="36"/>
      <c r="N719" s="36"/>
      <c r="O719" s="36"/>
      <c r="P719" s="36"/>
    </row>
    <row r="720" spans="1:16" x14ac:dyDescent="0.2">
      <c r="D720" s="143"/>
      <c r="E720" s="143"/>
      <c r="F720" s="150" t="s">
        <v>91</v>
      </c>
      <c r="G720" s="147" t="e">
        <f>IF(#REF!="","",#REF!)</f>
        <v>#REF!</v>
      </c>
      <c r="H720" s="36"/>
      <c r="L720" s="150" t="s">
        <v>92</v>
      </c>
      <c r="M720" s="495" t="e">
        <f>IF(#REF!="","",#REF!)</f>
        <v>#REF!</v>
      </c>
      <c r="N720" s="496"/>
      <c r="O720" s="36"/>
      <c r="P720" s="36"/>
    </row>
    <row r="721" spans="1:16" x14ac:dyDescent="0.2">
      <c r="A721" s="36"/>
      <c r="B721" s="36"/>
      <c r="C721" s="36"/>
      <c r="D721" s="36"/>
      <c r="E721" s="36"/>
      <c r="F721" s="150"/>
      <c r="J721" s="36"/>
      <c r="K721" s="36"/>
      <c r="L721" s="36"/>
      <c r="M721" s="36"/>
      <c r="N721" s="36"/>
    </row>
    <row r="722" spans="1:16" ht="12.75" customHeight="1" x14ac:dyDescent="0.2">
      <c r="A722" s="36"/>
      <c r="B722" s="36"/>
      <c r="C722" s="474" t="s">
        <v>153</v>
      </c>
      <c r="D722" s="475"/>
      <c r="E722" s="476"/>
      <c r="F722" s="36"/>
      <c r="G722" s="36"/>
      <c r="J722" s="36"/>
      <c r="K722" s="474" t="s">
        <v>109</v>
      </c>
      <c r="L722" s="475"/>
      <c r="M722" s="476"/>
      <c r="N722" s="36"/>
      <c r="O722" s="36"/>
    </row>
    <row r="723" spans="1:16" x14ac:dyDescent="0.2">
      <c r="A723" s="36"/>
      <c r="B723" s="36"/>
      <c r="C723" s="477" t="e">
        <f>IF(#REF!="","",#REF!)</f>
        <v>#REF!</v>
      </c>
      <c r="D723" s="478"/>
      <c r="E723" s="478"/>
      <c r="F723" s="478"/>
      <c r="G723" s="478"/>
      <c r="H723" s="479"/>
      <c r="J723" s="36"/>
      <c r="K723" s="477" t="e">
        <f>IF(#REF!="","",#REF!)</f>
        <v>#REF!</v>
      </c>
      <c r="L723" s="478"/>
      <c r="M723" s="478"/>
      <c r="N723" s="478"/>
      <c r="O723" s="478"/>
      <c r="P723" s="479"/>
    </row>
    <row r="724" spans="1:16" x14ac:dyDescent="0.2">
      <c r="A724" s="36"/>
      <c r="B724" s="36"/>
      <c r="C724" s="480"/>
      <c r="D724" s="481"/>
      <c r="E724" s="481"/>
      <c r="F724" s="481"/>
      <c r="G724" s="481"/>
      <c r="H724" s="482"/>
      <c r="J724" s="36"/>
      <c r="K724" s="480"/>
      <c r="L724" s="481"/>
      <c r="M724" s="481"/>
      <c r="N724" s="481"/>
      <c r="O724" s="481"/>
      <c r="P724" s="482"/>
    </row>
    <row r="725" spans="1:16" x14ac:dyDescent="0.2">
      <c r="A725" s="36"/>
      <c r="B725" s="36"/>
      <c r="C725" s="480"/>
      <c r="D725" s="481"/>
      <c r="E725" s="481"/>
      <c r="F725" s="481"/>
      <c r="G725" s="481"/>
      <c r="H725" s="482"/>
      <c r="J725" s="36"/>
      <c r="K725" s="480"/>
      <c r="L725" s="481"/>
      <c r="M725" s="481"/>
      <c r="N725" s="481"/>
      <c r="O725" s="481"/>
      <c r="P725" s="482"/>
    </row>
    <row r="726" spans="1:16" x14ac:dyDescent="0.2">
      <c r="A726" s="36"/>
      <c r="B726" s="36"/>
      <c r="C726" s="480"/>
      <c r="D726" s="481"/>
      <c r="E726" s="481"/>
      <c r="F726" s="481"/>
      <c r="G726" s="481"/>
      <c r="H726" s="482"/>
      <c r="J726" s="36"/>
      <c r="K726" s="480"/>
      <c r="L726" s="481"/>
      <c r="M726" s="481"/>
      <c r="N726" s="481"/>
      <c r="O726" s="481"/>
      <c r="P726" s="482"/>
    </row>
    <row r="727" spans="1:16" x14ac:dyDescent="0.2">
      <c r="A727" s="36"/>
      <c r="B727" s="36"/>
      <c r="C727" s="480"/>
      <c r="D727" s="481"/>
      <c r="E727" s="481"/>
      <c r="F727" s="481"/>
      <c r="G727" s="481"/>
      <c r="H727" s="482"/>
      <c r="J727" s="36"/>
      <c r="K727" s="480"/>
      <c r="L727" s="481"/>
      <c r="M727" s="481"/>
      <c r="N727" s="481"/>
      <c r="O727" s="481"/>
      <c r="P727" s="482"/>
    </row>
    <row r="728" spans="1:16" x14ac:dyDescent="0.2">
      <c r="A728" s="36"/>
      <c r="B728" s="36"/>
      <c r="C728" s="480"/>
      <c r="D728" s="481"/>
      <c r="E728" s="481"/>
      <c r="F728" s="481"/>
      <c r="G728" s="481"/>
      <c r="H728" s="482"/>
      <c r="J728" s="36"/>
      <c r="K728" s="480"/>
      <c r="L728" s="481"/>
      <c r="M728" s="481"/>
      <c r="N728" s="481"/>
      <c r="O728" s="481"/>
      <c r="P728" s="482"/>
    </row>
    <row r="729" spans="1:16" x14ac:dyDescent="0.2">
      <c r="A729" s="36"/>
      <c r="B729" s="36"/>
      <c r="C729" s="483"/>
      <c r="D729" s="484"/>
      <c r="E729" s="484"/>
      <c r="F729" s="484"/>
      <c r="G729" s="484"/>
      <c r="H729" s="485"/>
      <c r="J729" s="36"/>
      <c r="K729" s="483"/>
      <c r="L729" s="484"/>
      <c r="M729" s="484"/>
      <c r="N729" s="484"/>
      <c r="O729" s="484"/>
      <c r="P729" s="485"/>
    </row>
    <row r="730" spans="1:16" x14ac:dyDescent="0.2">
      <c r="A730" s="36"/>
      <c r="B730" s="36"/>
      <c r="C730" s="36"/>
      <c r="D730" s="36"/>
      <c r="E730" s="36"/>
      <c r="F730" s="36"/>
      <c r="J730" s="36"/>
      <c r="K730" s="36"/>
      <c r="L730" s="36"/>
      <c r="M730" s="36"/>
      <c r="N730" s="36"/>
    </row>
    <row r="731" spans="1:16" ht="26.25" customHeight="1" x14ac:dyDescent="0.2">
      <c r="C731" s="406" t="s">
        <v>111</v>
      </c>
      <c r="D731" s="406"/>
      <c r="E731" s="406"/>
      <c r="F731" s="407"/>
      <c r="G731" s="160" t="e">
        <f>IF(#REF!="","",#REF!)</f>
        <v>#REF!</v>
      </c>
      <c r="H731" s="36"/>
      <c r="L731" s="36"/>
      <c r="M731" s="36"/>
      <c r="N731" s="36"/>
      <c r="O731" s="36"/>
      <c r="P731" s="36"/>
    </row>
    <row r="732" spans="1:16" x14ac:dyDescent="0.2">
      <c r="A732" s="36"/>
      <c r="B732" s="36"/>
      <c r="C732" s="36"/>
      <c r="D732" s="36"/>
      <c r="E732" s="36"/>
      <c r="F732" s="36"/>
      <c r="J732" s="36"/>
      <c r="K732" s="36"/>
      <c r="L732" s="36"/>
      <c r="M732" s="36"/>
      <c r="N732" s="36"/>
    </row>
    <row r="733" spans="1:16" ht="12.75" customHeight="1" x14ac:dyDescent="0.2">
      <c r="A733" s="36"/>
      <c r="B733" s="36"/>
      <c r="C733" s="474" t="s">
        <v>108</v>
      </c>
      <c r="D733" s="475"/>
      <c r="E733" s="475"/>
      <c r="F733" s="476"/>
      <c r="G733" s="36"/>
      <c r="J733" s="36"/>
      <c r="K733" s="36"/>
      <c r="L733" s="36"/>
      <c r="M733" s="36"/>
      <c r="N733" s="36"/>
    </row>
    <row r="734" spans="1:16" x14ac:dyDescent="0.2">
      <c r="A734" s="36"/>
      <c r="B734" s="36"/>
      <c r="C734" s="477" t="e">
        <f>IF(#REF!="","",#REF!)</f>
        <v>#REF!</v>
      </c>
      <c r="D734" s="478"/>
      <c r="E734" s="478"/>
      <c r="F734" s="478"/>
      <c r="G734" s="478"/>
      <c r="H734" s="478"/>
      <c r="I734" s="478"/>
      <c r="J734" s="478"/>
      <c r="K734" s="478"/>
      <c r="L734" s="479"/>
      <c r="M734" s="36"/>
      <c r="N734" s="36"/>
    </row>
    <row r="735" spans="1:16" x14ac:dyDescent="0.2">
      <c r="A735" s="36"/>
      <c r="B735" s="36"/>
      <c r="C735" s="480"/>
      <c r="D735" s="481"/>
      <c r="E735" s="481"/>
      <c r="F735" s="481"/>
      <c r="G735" s="481"/>
      <c r="H735" s="481"/>
      <c r="I735" s="481"/>
      <c r="J735" s="481"/>
      <c r="K735" s="481"/>
      <c r="L735" s="482"/>
      <c r="M735" s="36"/>
      <c r="N735" s="36"/>
    </row>
    <row r="736" spans="1:16" x14ac:dyDescent="0.2">
      <c r="A736" s="36"/>
      <c r="B736" s="36"/>
      <c r="C736" s="480"/>
      <c r="D736" s="481"/>
      <c r="E736" s="481"/>
      <c r="F736" s="481"/>
      <c r="G736" s="481"/>
      <c r="H736" s="481"/>
      <c r="I736" s="481"/>
      <c r="J736" s="481"/>
      <c r="K736" s="481"/>
      <c r="L736" s="482"/>
      <c r="M736" s="36"/>
      <c r="N736" s="36"/>
    </row>
    <row r="737" spans="1:15" x14ac:dyDescent="0.2">
      <c r="A737" s="36"/>
      <c r="B737" s="36"/>
      <c r="C737" s="480"/>
      <c r="D737" s="481"/>
      <c r="E737" s="481"/>
      <c r="F737" s="481"/>
      <c r="G737" s="481"/>
      <c r="H737" s="481"/>
      <c r="I737" s="481"/>
      <c r="J737" s="481"/>
      <c r="K737" s="481"/>
      <c r="L737" s="482"/>
      <c r="M737" s="36"/>
      <c r="N737" s="36"/>
    </row>
    <row r="738" spans="1:15" x14ac:dyDescent="0.2">
      <c r="A738" s="36"/>
      <c r="B738" s="36"/>
      <c r="C738" s="480"/>
      <c r="D738" s="481"/>
      <c r="E738" s="481"/>
      <c r="F738" s="481"/>
      <c r="G738" s="481"/>
      <c r="H738" s="481"/>
      <c r="I738" s="481"/>
      <c r="J738" s="481"/>
      <c r="K738" s="481"/>
      <c r="L738" s="482"/>
      <c r="M738" s="36"/>
      <c r="N738" s="36"/>
    </row>
    <row r="739" spans="1:15" x14ac:dyDescent="0.2">
      <c r="A739" s="36"/>
      <c r="B739" s="36"/>
      <c r="C739" s="480"/>
      <c r="D739" s="481"/>
      <c r="E739" s="481"/>
      <c r="F739" s="481"/>
      <c r="G739" s="481"/>
      <c r="H739" s="481"/>
      <c r="I739" s="481"/>
      <c r="J739" s="481"/>
      <c r="K739" s="481"/>
      <c r="L739" s="482"/>
      <c r="M739" s="36"/>
      <c r="N739" s="36"/>
    </row>
    <row r="740" spans="1:15" x14ac:dyDescent="0.2">
      <c r="A740" s="36"/>
      <c r="B740" s="36"/>
      <c r="C740" s="483"/>
      <c r="D740" s="484"/>
      <c r="E740" s="484"/>
      <c r="F740" s="484"/>
      <c r="G740" s="484"/>
      <c r="H740" s="484"/>
      <c r="I740" s="484"/>
      <c r="J740" s="484"/>
      <c r="K740" s="484"/>
      <c r="L740" s="485"/>
      <c r="M740" s="36"/>
      <c r="N740" s="36"/>
    </row>
    <row r="741" spans="1:15" x14ac:dyDescent="0.2">
      <c r="A741" s="36"/>
      <c r="B741" s="36"/>
      <c r="C741" s="36"/>
      <c r="D741" s="36"/>
      <c r="E741" s="36"/>
      <c r="F741" s="36"/>
      <c r="J741" s="36"/>
      <c r="K741" s="36"/>
      <c r="L741" s="36"/>
      <c r="M741" s="36"/>
      <c r="N741" s="36"/>
    </row>
    <row r="742" spans="1:15" x14ac:dyDescent="0.2">
      <c r="A742" s="36"/>
      <c r="B742" s="36"/>
      <c r="C742" s="36"/>
      <c r="D742" s="36"/>
      <c r="E742" s="36"/>
      <c r="F742" s="36"/>
      <c r="J742" s="36"/>
      <c r="K742" s="36"/>
      <c r="L742" s="36"/>
      <c r="M742" s="36"/>
      <c r="N742" s="36"/>
    </row>
    <row r="743" spans="1:15" ht="15" x14ac:dyDescent="0.25">
      <c r="A743" s="36"/>
      <c r="B743" s="145" t="s">
        <v>150</v>
      </c>
      <c r="C743" s="36"/>
      <c r="D743" s="36"/>
      <c r="E743" s="36"/>
      <c r="F743" s="36"/>
      <c r="J743" s="36"/>
      <c r="K743" s="36"/>
      <c r="L743" s="36"/>
      <c r="M743" s="36"/>
      <c r="N743" s="36"/>
    </row>
    <row r="744" spans="1:15" ht="15" x14ac:dyDescent="0.25">
      <c r="A744" s="36"/>
      <c r="B744" s="145"/>
      <c r="C744" s="36"/>
      <c r="D744" s="36"/>
      <c r="E744" s="36"/>
      <c r="F744" s="36"/>
      <c r="J744" s="36"/>
      <c r="K744" s="36"/>
      <c r="L744" s="36"/>
      <c r="M744" s="36"/>
      <c r="N744" s="36"/>
    </row>
    <row r="745" spans="1:15" ht="30" customHeight="1" x14ac:dyDescent="0.2">
      <c r="A745" s="36"/>
      <c r="B745" s="36"/>
      <c r="C745" s="358" t="s">
        <v>118</v>
      </c>
      <c r="D745" s="359"/>
      <c r="E745" s="358" t="s">
        <v>119</v>
      </c>
      <c r="F745" s="359"/>
      <c r="G745" s="358" t="s">
        <v>120</v>
      </c>
      <c r="H745" s="359"/>
      <c r="I745" s="358" t="s">
        <v>121</v>
      </c>
      <c r="J745" s="359"/>
      <c r="K745" s="101" t="s">
        <v>122</v>
      </c>
      <c r="L745" s="101" t="s">
        <v>123</v>
      </c>
      <c r="M745" s="358" t="s">
        <v>124</v>
      </c>
      <c r="N745" s="359"/>
      <c r="O745" s="101" t="s">
        <v>125</v>
      </c>
    </row>
    <row r="746" spans="1:15" x14ac:dyDescent="0.2">
      <c r="A746" s="36"/>
      <c r="B746" s="36"/>
      <c r="C746" s="509" t="e">
        <f>IF(#REF!="","",#REF!)</f>
        <v>#REF!</v>
      </c>
      <c r="D746" s="510"/>
      <c r="E746" s="509" t="e">
        <f>IF(#REF!="","",#REF!)</f>
        <v>#REF!</v>
      </c>
      <c r="F746" s="510"/>
      <c r="G746" s="509" t="e">
        <f>IF(#REF!="","",#REF!)</f>
        <v>#REF!</v>
      </c>
      <c r="H746" s="510"/>
      <c r="I746" s="509" t="e">
        <f>IF(#REF!="","",#REF!)</f>
        <v>#REF!</v>
      </c>
      <c r="J746" s="510"/>
      <c r="K746" s="172" t="e">
        <f>IF(#REF!="","",#REF!)</f>
        <v>#REF!</v>
      </c>
      <c r="L746" s="172" t="e">
        <f>IF(#REF!="","",#REF!)</f>
        <v>#REF!</v>
      </c>
      <c r="M746" s="509" t="e">
        <f>IF(#REF!="","",#REF!)</f>
        <v>#REF!</v>
      </c>
      <c r="N746" s="510"/>
      <c r="O746" s="172" t="e">
        <f>IF(#REF!="","",#REF!)</f>
        <v>#REF!</v>
      </c>
    </row>
    <row r="747" spans="1:15" ht="12.75" customHeight="1" x14ac:dyDescent="0.2">
      <c r="A747" s="36"/>
      <c r="B747" s="36"/>
      <c r="C747" s="509" t="e">
        <f>IF(#REF!="","",#REF!)</f>
        <v>#REF!</v>
      </c>
      <c r="D747" s="510"/>
      <c r="E747" s="509" t="e">
        <f>IF(#REF!="","",#REF!)</f>
        <v>#REF!</v>
      </c>
      <c r="F747" s="510"/>
      <c r="G747" s="509" t="e">
        <f>IF(#REF!="","",#REF!)</f>
        <v>#REF!</v>
      </c>
      <c r="H747" s="510"/>
      <c r="I747" s="509" t="e">
        <f>IF(#REF!="","",#REF!)</f>
        <v>#REF!</v>
      </c>
      <c r="J747" s="510"/>
      <c r="K747" s="172" t="e">
        <f>IF(#REF!="","",#REF!)</f>
        <v>#REF!</v>
      </c>
      <c r="L747" s="172" t="e">
        <f>IF(#REF!="","",#REF!)</f>
        <v>#REF!</v>
      </c>
      <c r="M747" s="509" t="e">
        <f>IF(#REF!="","",#REF!)</f>
        <v>#REF!</v>
      </c>
      <c r="N747" s="510"/>
      <c r="O747" s="172" t="e">
        <f>IF(#REF!="","",#REF!)</f>
        <v>#REF!</v>
      </c>
    </row>
    <row r="748" spans="1:15" x14ac:dyDescent="0.2">
      <c r="A748" s="36"/>
      <c r="B748" s="36"/>
      <c r="C748" s="509" t="e">
        <f>IF(#REF!="","",#REF!)</f>
        <v>#REF!</v>
      </c>
      <c r="D748" s="510"/>
      <c r="E748" s="509" t="e">
        <f>IF(#REF!="","",#REF!)</f>
        <v>#REF!</v>
      </c>
      <c r="F748" s="510"/>
      <c r="G748" s="509" t="e">
        <f>IF(#REF!="","",#REF!)</f>
        <v>#REF!</v>
      </c>
      <c r="H748" s="510"/>
      <c r="I748" s="509" t="e">
        <f>IF(#REF!="","",#REF!)</f>
        <v>#REF!</v>
      </c>
      <c r="J748" s="510"/>
      <c r="K748" s="172" t="e">
        <f>IF(#REF!="","",#REF!)</f>
        <v>#REF!</v>
      </c>
      <c r="L748" s="172" t="e">
        <f>IF(#REF!="","",#REF!)</f>
        <v>#REF!</v>
      </c>
      <c r="M748" s="509" t="e">
        <f>IF(#REF!="","",#REF!)</f>
        <v>#REF!</v>
      </c>
      <c r="N748" s="510"/>
      <c r="O748" s="172" t="e">
        <f>IF(#REF!="","",#REF!)</f>
        <v>#REF!</v>
      </c>
    </row>
    <row r="749" spans="1:15" x14ac:dyDescent="0.2">
      <c r="A749" s="36"/>
      <c r="B749" s="36"/>
      <c r="C749" s="509" t="e">
        <f>IF(#REF!="","",#REF!)</f>
        <v>#REF!</v>
      </c>
      <c r="D749" s="510"/>
      <c r="E749" s="509" t="e">
        <f>IF(#REF!="","",#REF!)</f>
        <v>#REF!</v>
      </c>
      <c r="F749" s="510"/>
      <c r="G749" s="509" t="e">
        <f>IF(#REF!="","",#REF!)</f>
        <v>#REF!</v>
      </c>
      <c r="H749" s="510"/>
      <c r="I749" s="509" t="e">
        <f>IF(#REF!="","",#REF!)</f>
        <v>#REF!</v>
      </c>
      <c r="J749" s="510"/>
      <c r="K749" s="172" t="e">
        <f>IF(#REF!="","",#REF!)</f>
        <v>#REF!</v>
      </c>
      <c r="L749" s="172" t="e">
        <f>IF(#REF!="","",#REF!)</f>
        <v>#REF!</v>
      </c>
      <c r="M749" s="509" t="e">
        <f>IF(#REF!="","",#REF!)</f>
        <v>#REF!</v>
      </c>
      <c r="N749" s="510"/>
      <c r="O749" s="172" t="e">
        <f>IF(#REF!="","",#REF!)</f>
        <v>#REF!</v>
      </c>
    </row>
    <row r="750" spans="1:15" x14ac:dyDescent="0.2">
      <c r="A750" s="36"/>
      <c r="B750" s="36"/>
      <c r="C750" s="509" t="e">
        <f>IF(#REF!="","",#REF!)</f>
        <v>#REF!</v>
      </c>
      <c r="D750" s="510"/>
      <c r="E750" s="509" t="e">
        <f>IF(#REF!="","",#REF!)</f>
        <v>#REF!</v>
      </c>
      <c r="F750" s="510"/>
      <c r="G750" s="509" t="e">
        <f>IF(#REF!="","",#REF!)</f>
        <v>#REF!</v>
      </c>
      <c r="H750" s="510"/>
      <c r="I750" s="509" t="e">
        <f>IF(#REF!="","",#REF!)</f>
        <v>#REF!</v>
      </c>
      <c r="J750" s="510"/>
      <c r="K750" s="172" t="e">
        <f>IF(#REF!="","",#REF!)</f>
        <v>#REF!</v>
      </c>
      <c r="L750" s="172" t="e">
        <f>IF(#REF!="","",#REF!)</f>
        <v>#REF!</v>
      </c>
      <c r="M750" s="509" t="e">
        <f>IF(#REF!="","",#REF!)</f>
        <v>#REF!</v>
      </c>
      <c r="N750" s="510"/>
      <c r="O750" s="172" t="e">
        <f>IF(#REF!="","",#REF!)</f>
        <v>#REF!</v>
      </c>
    </row>
    <row r="751" spans="1:15" x14ac:dyDescent="0.2">
      <c r="A751" s="36"/>
      <c r="B751" s="36"/>
      <c r="C751" s="509" t="e">
        <f>IF(#REF!="","",#REF!)</f>
        <v>#REF!</v>
      </c>
      <c r="D751" s="510"/>
      <c r="E751" s="509" t="e">
        <f>IF(#REF!="","",#REF!)</f>
        <v>#REF!</v>
      </c>
      <c r="F751" s="510"/>
      <c r="G751" s="509" t="e">
        <f>IF(#REF!="","",#REF!)</f>
        <v>#REF!</v>
      </c>
      <c r="H751" s="510"/>
      <c r="I751" s="509" t="e">
        <f>IF(#REF!="","",#REF!)</f>
        <v>#REF!</v>
      </c>
      <c r="J751" s="510"/>
      <c r="K751" s="172" t="e">
        <f>IF(#REF!="","",#REF!)</f>
        <v>#REF!</v>
      </c>
      <c r="L751" s="172" t="e">
        <f>IF(#REF!="","",#REF!)</f>
        <v>#REF!</v>
      </c>
      <c r="M751" s="509" t="e">
        <f>IF(#REF!="","",#REF!)</f>
        <v>#REF!</v>
      </c>
      <c r="N751" s="510"/>
      <c r="O751" s="172" t="e">
        <f>IF(#REF!="","",#REF!)</f>
        <v>#REF!</v>
      </c>
    </row>
    <row r="752" spans="1:15" x14ac:dyDescent="0.2">
      <c r="A752" s="36"/>
      <c r="B752" s="36"/>
      <c r="C752" s="509" t="e">
        <f>IF(#REF!="","",#REF!)</f>
        <v>#REF!</v>
      </c>
      <c r="D752" s="510"/>
      <c r="E752" s="509" t="e">
        <f>IF(#REF!="","",#REF!)</f>
        <v>#REF!</v>
      </c>
      <c r="F752" s="510"/>
      <c r="G752" s="509" t="e">
        <f>IF(#REF!="","",#REF!)</f>
        <v>#REF!</v>
      </c>
      <c r="H752" s="510"/>
      <c r="I752" s="509" t="e">
        <f>IF(#REF!="","",#REF!)</f>
        <v>#REF!</v>
      </c>
      <c r="J752" s="510"/>
      <c r="K752" s="172" t="e">
        <f>IF(#REF!="","",#REF!)</f>
        <v>#REF!</v>
      </c>
      <c r="L752" s="172" t="e">
        <f>IF(#REF!="","",#REF!)</f>
        <v>#REF!</v>
      </c>
      <c r="M752" s="509" t="e">
        <f>IF(#REF!="","",#REF!)</f>
        <v>#REF!</v>
      </c>
      <c r="N752" s="510"/>
      <c r="O752" s="172" t="e">
        <f>IF(#REF!="","",#REF!)</f>
        <v>#REF!</v>
      </c>
    </row>
    <row r="753" spans="1:16" x14ac:dyDescent="0.2">
      <c r="A753" s="36"/>
      <c r="B753" s="36"/>
      <c r="C753" s="509" t="e">
        <f>IF(#REF!="","",#REF!)</f>
        <v>#REF!</v>
      </c>
      <c r="D753" s="510"/>
      <c r="E753" s="509" t="e">
        <f>IF(#REF!="","",#REF!)</f>
        <v>#REF!</v>
      </c>
      <c r="F753" s="510"/>
      <c r="G753" s="509" t="e">
        <f>IF(#REF!="","",#REF!)</f>
        <v>#REF!</v>
      </c>
      <c r="H753" s="510"/>
      <c r="I753" s="509" t="e">
        <f>IF(#REF!="","",#REF!)</f>
        <v>#REF!</v>
      </c>
      <c r="J753" s="510"/>
      <c r="K753" s="172" t="e">
        <f>IF(#REF!="","",#REF!)</f>
        <v>#REF!</v>
      </c>
      <c r="L753" s="172" t="e">
        <f>IF(#REF!="","",#REF!)</f>
        <v>#REF!</v>
      </c>
      <c r="M753" s="509" t="e">
        <f>IF(#REF!="","",#REF!)</f>
        <v>#REF!</v>
      </c>
      <c r="N753" s="510"/>
      <c r="O753" s="172" t="e">
        <f>IF(#REF!="","",#REF!)</f>
        <v>#REF!</v>
      </c>
    </row>
    <row r="754" spans="1:16" x14ac:dyDescent="0.2">
      <c r="A754" s="36"/>
      <c r="B754" s="36"/>
      <c r="C754" s="509" t="e">
        <f>IF(#REF!="","",#REF!)</f>
        <v>#REF!</v>
      </c>
      <c r="D754" s="510"/>
      <c r="E754" s="509" t="e">
        <f>IF(#REF!="","",#REF!)</f>
        <v>#REF!</v>
      </c>
      <c r="F754" s="510"/>
      <c r="G754" s="509" t="e">
        <f>IF(#REF!="","",#REF!)</f>
        <v>#REF!</v>
      </c>
      <c r="H754" s="510"/>
      <c r="I754" s="509" t="e">
        <f>IF(#REF!="","",#REF!)</f>
        <v>#REF!</v>
      </c>
      <c r="J754" s="510"/>
      <c r="K754" s="172" t="e">
        <f>IF(#REF!="","",#REF!)</f>
        <v>#REF!</v>
      </c>
      <c r="L754" s="172" t="e">
        <f>IF(#REF!="","",#REF!)</f>
        <v>#REF!</v>
      </c>
      <c r="M754" s="509" t="e">
        <f>IF(#REF!="","",#REF!)</f>
        <v>#REF!</v>
      </c>
      <c r="N754" s="510"/>
      <c r="O754" s="172" t="e">
        <f>IF(#REF!="","",#REF!)</f>
        <v>#REF!</v>
      </c>
    </row>
    <row r="755" spans="1:16" x14ac:dyDescent="0.2">
      <c r="A755" s="36"/>
      <c r="B755" s="36"/>
      <c r="C755" s="509" t="e">
        <f>IF(#REF!="","",#REF!)</f>
        <v>#REF!</v>
      </c>
      <c r="D755" s="510"/>
      <c r="E755" s="509" t="e">
        <f>IF(#REF!="","",#REF!)</f>
        <v>#REF!</v>
      </c>
      <c r="F755" s="510"/>
      <c r="G755" s="509" t="e">
        <f>IF(#REF!="","",#REF!)</f>
        <v>#REF!</v>
      </c>
      <c r="H755" s="510"/>
      <c r="I755" s="509" t="e">
        <f>IF(#REF!="","",#REF!)</f>
        <v>#REF!</v>
      </c>
      <c r="J755" s="510"/>
      <c r="K755" s="172" t="e">
        <f>IF(#REF!="","",#REF!)</f>
        <v>#REF!</v>
      </c>
      <c r="L755" s="172" t="e">
        <f>IF(#REF!="","",#REF!)</f>
        <v>#REF!</v>
      </c>
      <c r="M755" s="509" t="e">
        <f>IF(#REF!="","",#REF!)</f>
        <v>#REF!</v>
      </c>
      <c r="N755" s="510"/>
      <c r="O755" s="172" t="e">
        <f>IF(#REF!="","",#REF!)</f>
        <v>#REF!</v>
      </c>
    </row>
    <row r="756" spans="1:16" x14ac:dyDescent="0.2">
      <c r="A756" s="36"/>
      <c r="B756" s="36"/>
      <c r="C756" s="509" t="e">
        <f>IF(#REF!="","",#REF!)</f>
        <v>#REF!</v>
      </c>
      <c r="D756" s="510"/>
      <c r="E756" s="509" t="e">
        <f>IF(#REF!="","",#REF!)</f>
        <v>#REF!</v>
      </c>
      <c r="F756" s="510"/>
      <c r="G756" s="509" t="e">
        <f>IF(#REF!="","",#REF!)</f>
        <v>#REF!</v>
      </c>
      <c r="H756" s="510"/>
      <c r="I756" s="509" t="e">
        <f>IF(#REF!="","",#REF!)</f>
        <v>#REF!</v>
      </c>
      <c r="J756" s="510"/>
      <c r="K756" s="172" t="e">
        <f>IF(#REF!="","",#REF!)</f>
        <v>#REF!</v>
      </c>
      <c r="L756" s="172" t="e">
        <f>IF(#REF!="","",#REF!)</f>
        <v>#REF!</v>
      </c>
      <c r="M756" s="509" t="e">
        <f>IF(#REF!="","",#REF!)</f>
        <v>#REF!</v>
      </c>
      <c r="N756" s="510"/>
      <c r="O756" s="172" t="e">
        <f>IF(#REF!="","",#REF!)</f>
        <v>#REF!</v>
      </c>
    </row>
    <row r="757" spans="1:16" x14ac:dyDescent="0.2">
      <c r="A757" s="36"/>
      <c r="B757" s="36"/>
      <c r="C757" s="36"/>
      <c r="D757" s="36"/>
      <c r="E757" s="36"/>
      <c r="F757" s="36"/>
      <c r="G757" s="36"/>
      <c r="H757" s="36"/>
      <c r="I757" s="36"/>
      <c r="J757" s="36"/>
      <c r="K757" s="36"/>
      <c r="L757" s="36"/>
    </row>
    <row r="758" spans="1:16" x14ac:dyDescent="0.2">
      <c r="A758" s="36"/>
      <c r="B758" s="36"/>
      <c r="C758" s="36"/>
      <c r="D758" s="36"/>
      <c r="E758" s="36"/>
      <c r="F758" s="36"/>
      <c r="G758" s="36"/>
      <c r="H758" s="36"/>
      <c r="I758" s="36"/>
      <c r="J758" s="36"/>
      <c r="K758" s="36"/>
      <c r="L758" s="36"/>
    </row>
    <row r="759" spans="1:16" ht="15" x14ac:dyDescent="0.25">
      <c r="A759" s="36"/>
      <c r="B759" s="145" t="s">
        <v>154</v>
      </c>
      <c r="C759" s="36"/>
      <c r="D759" s="36"/>
      <c r="E759" s="36"/>
      <c r="F759" s="36"/>
      <c r="G759" s="36"/>
      <c r="H759" s="36"/>
      <c r="I759" s="36"/>
      <c r="J759" s="36"/>
      <c r="K759" s="36"/>
      <c r="L759" s="36"/>
    </row>
    <row r="760" spans="1:16" ht="15" x14ac:dyDescent="0.25">
      <c r="A760" s="36"/>
      <c r="B760" s="145"/>
      <c r="C760" s="36"/>
      <c r="D760" s="36"/>
      <c r="E760" s="36"/>
      <c r="F760" s="36"/>
      <c r="G760" s="36"/>
      <c r="H760" s="36"/>
      <c r="I760" s="36"/>
      <c r="J760" s="36"/>
      <c r="K760" s="36"/>
      <c r="L760" s="36"/>
    </row>
    <row r="761" spans="1:16" ht="27.75" customHeight="1" x14ac:dyDescent="0.2">
      <c r="B761" s="146"/>
      <c r="C761" s="406" t="s">
        <v>199</v>
      </c>
      <c r="D761" s="406"/>
      <c r="E761" s="406"/>
      <c r="F761" s="407"/>
      <c r="G761" s="462" t="e">
        <f>IF(#REF!="","",#REF!)</f>
        <v>#REF!</v>
      </c>
      <c r="K761" s="519" t="s">
        <v>181</v>
      </c>
      <c r="L761" s="520"/>
      <c r="M761" s="520"/>
      <c r="N761" s="520"/>
      <c r="O761" s="521"/>
    </row>
    <row r="762" spans="1:16" x14ac:dyDescent="0.2">
      <c r="C762" s="406"/>
      <c r="D762" s="406"/>
      <c r="E762" s="406"/>
      <c r="F762" s="407"/>
      <c r="G762" s="464"/>
      <c r="K762" s="477" t="e">
        <f>IF(#REF!="","",#REF!)</f>
        <v>#REF!</v>
      </c>
      <c r="L762" s="478"/>
      <c r="M762" s="478"/>
      <c r="N762" s="478"/>
      <c r="O762" s="478"/>
      <c r="P762" s="479"/>
    </row>
    <row r="763" spans="1:16" x14ac:dyDescent="0.2">
      <c r="C763" s="146"/>
      <c r="D763" s="146"/>
      <c r="E763" s="146"/>
      <c r="F763" s="257"/>
      <c r="G763" s="258"/>
      <c r="H763" s="89"/>
      <c r="K763" s="480"/>
      <c r="L763" s="481"/>
      <c r="M763" s="481"/>
      <c r="N763" s="481"/>
      <c r="O763" s="481"/>
      <c r="P763" s="482"/>
    </row>
    <row r="764" spans="1:16" x14ac:dyDescent="0.2">
      <c r="C764" s="89"/>
      <c r="D764" s="89"/>
      <c r="E764" s="89"/>
      <c r="F764" s="89"/>
      <c r="G764" s="89"/>
      <c r="H764" s="89"/>
      <c r="K764" s="483"/>
      <c r="L764" s="484"/>
      <c r="M764" s="484"/>
      <c r="N764" s="484"/>
      <c r="O764" s="484"/>
      <c r="P764" s="485"/>
    </row>
    <row r="765" spans="1:16" ht="15" x14ac:dyDescent="0.25">
      <c r="A765" s="36"/>
      <c r="B765" s="145"/>
      <c r="C765" s="36"/>
      <c r="D765" s="36"/>
      <c r="E765" s="36"/>
      <c r="F765" s="36"/>
      <c r="G765" s="36"/>
      <c r="H765" s="36"/>
      <c r="I765" s="36"/>
      <c r="J765" s="36"/>
      <c r="K765" s="36"/>
      <c r="L765" s="36"/>
    </row>
    <row r="766" spans="1:16" ht="51" x14ac:dyDescent="0.2">
      <c r="A766" s="36"/>
      <c r="B766" s="516" t="s">
        <v>201</v>
      </c>
      <c r="C766" s="517"/>
      <c r="D766" s="249" t="s">
        <v>27</v>
      </c>
      <c r="E766" s="249" t="s">
        <v>173</v>
      </c>
      <c r="F766" s="249" t="s">
        <v>174</v>
      </c>
      <c r="G766" s="249" t="s">
        <v>175</v>
      </c>
      <c r="H766" s="249" t="s">
        <v>176</v>
      </c>
      <c r="I766" s="249" t="s">
        <v>182</v>
      </c>
      <c r="J766" s="249" t="s">
        <v>169</v>
      </c>
      <c r="K766" s="249" t="s">
        <v>183</v>
      </c>
      <c r="L766" s="249" t="s">
        <v>170</v>
      </c>
      <c r="M766" s="249" t="s">
        <v>177</v>
      </c>
      <c r="N766" s="249" t="s">
        <v>178</v>
      </c>
      <c r="O766" s="249" t="s">
        <v>179</v>
      </c>
      <c r="P766" s="249" t="s">
        <v>180</v>
      </c>
    </row>
    <row r="767" spans="1:16" x14ac:dyDescent="0.2">
      <c r="A767" s="36"/>
      <c r="B767" s="511" t="e">
        <f>IF(#REF!="","",#REF!)</f>
        <v>#REF!</v>
      </c>
      <c r="C767" s="512"/>
      <c r="D767" s="231" t="e">
        <f>IF(#REF!="","",#REF!)</f>
        <v>#REF!</v>
      </c>
      <c r="E767" s="231" t="e">
        <f>IF(#REF!="","",#REF!)</f>
        <v>#REF!</v>
      </c>
      <c r="F767" s="231" t="e">
        <f>IF(#REF!="","",#REF!)</f>
        <v>#REF!</v>
      </c>
      <c r="G767" s="231" t="e">
        <f>IF(#REF!="","",#REF!)</f>
        <v>#REF!</v>
      </c>
      <c r="H767" s="231" t="e">
        <f>IF(#REF!="","",#REF!)</f>
        <v>#REF!</v>
      </c>
      <c r="I767" s="231" t="e">
        <f>IF(#REF!="","",#REF!)</f>
        <v>#REF!</v>
      </c>
      <c r="J767" s="231" t="e">
        <f>IF(#REF!="","",#REF!)</f>
        <v>#REF!</v>
      </c>
      <c r="K767" s="231" t="e">
        <f>IF(#REF!="","",#REF!)</f>
        <v>#REF!</v>
      </c>
      <c r="L767" s="231" t="e">
        <f>IF(#REF!="","",#REF!)</f>
        <v>#REF!</v>
      </c>
      <c r="M767" s="231" t="e">
        <f>IF(#REF!="","",#REF!)</f>
        <v>#REF!</v>
      </c>
      <c r="N767" s="231" t="e">
        <f>IF(#REF!="","",#REF!)</f>
        <v>#REF!</v>
      </c>
      <c r="O767" s="231" t="e">
        <f>IF(#REF!="","",#REF!)</f>
        <v>#REF!</v>
      </c>
      <c r="P767" s="231" t="e">
        <f>IF(#REF!="","",#REF!)</f>
        <v>#REF!</v>
      </c>
    </row>
    <row r="768" spans="1:16" x14ac:dyDescent="0.2">
      <c r="A768" s="36"/>
      <c r="B768" s="511" t="e">
        <f>IF(#REF!="","",#REF!)</f>
        <v>#REF!</v>
      </c>
      <c r="C768" s="512"/>
      <c r="D768" s="231" t="e">
        <f>IF(#REF!="","",#REF!)</f>
        <v>#REF!</v>
      </c>
      <c r="E768" s="231" t="e">
        <f>IF(#REF!="","",#REF!)</f>
        <v>#REF!</v>
      </c>
      <c r="F768" s="231" t="e">
        <f>IF(#REF!="","",#REF!)</f>
        <v>#REF!</v>
      </c>
      <c r="G768" s="231" t="e">
        <f>IF(#REF!="","",#REF!)</f>
        <v>#REF!</v>
      </c>
      <c r="H768" s="231" t="e">
        <f>IF(#REF!="","",#REF!)</f>
        <v>#REF!</v>
      </c>
      <c r="I768" s="231" t="e">
        <f>IF(#REF!="","",#REF!)</f>
        <v>#REF!</v>
      </c>
      <c r="J768" s="231" t="e">
        <f>IF(#REF!="","",#REF!)</f>
        <v>#REF!</v>
      </c>
      <c r="K768" s="231" t="e">
        <f>IF(#REF!="","",#REF!)</f>
        <v>#REF!</v>
      </c>
      <c r="L768" s="231" t="e">
        <f>IF(#REF!="","",#REF!)</f>
        <v>#REF!</v>
      </c>
      <c r="M768" s="231" t="e">
        <f>IF(#REF!="","",#REF!)</f>
        <v>#REF!</v>
      </c>
      <c r="N768" s="231" t="e">
        <f>IF(#REF!="","",#REF!)</f>
        <v>#REF!</v>
      </c>
      <c r="O768" s="231" t="e">
        <f>IF(#REF!="","",#REF!)</f>
        <v>#REF!</v>
      </c>
      <c r="P768" s="231" t="e">
        <f>IF(#REF!="","",#REF!)</f>
        <v>#REF!</v>
      </c>
    </row>
    <row r="769" spans="1:16" x14ac:dyDescent="0.2">
      <c r="A769" s="36"/>
      <c r="B769" s="511" t="e">
        <f>IF(#REF!="","",#REF!)</f>
        <v>#REF!</v>
      </c>
      <c r="C769" s="512"/>
      <c r="D769" s="231" t="e">
        <f>IF(#REF!="","",#REF!)</f>
        <v>#REF!</v>
      </c>
      <c r="E769" s="231" t="e">
        <f>IF(#REF!="","",#REF!)</f>
        <v>#REF!</v>
      </c>
      <c r="F769" s="231" t="e">
        <f>IF(#REF!="","",#REF!)</f>
        <v>#REF!</v>
      </c>
      <c r="G769" s="231" t="e">
        <f>IF(#REF!="","",#REF!)</f>
        <v>#REF!</v>
      </c>
      <c r="H769" s="231" t="e">
        <f>IF(#REF!="","",#REF!)</f>
        <v>#REF!</v>
      </c>
      <c r="I769" s="231" t="e">
        <f>IF(#REF!="","",#REF!)</f>
        <v>#REF!</v>
      </c>
      <c r="J769" s="231" t="e">
        <f>IF(#REF!="","",#REF!)</f>
        <v>#REF!</v>
      </c>
      <c r="K769" s="231" t="e">
        <f>IF(#REF!="","",#REF!)</f>
        <v>#REF!</v>
      </c>
      <c r="L769" s="231" t="e">
        <f>IF(#REF!="","",#REF!)</f>
        <v>#REF!</v>
      </c>
      <c r="M769" s="231" t="e">
        <f>IF(#REF!="","",#REF!)</f>
        <v>#REF!</v>
      </c>
      <c r="N769" s="231" t="e">
        <f>IF(#REF!="","",#REF!)</f>
        <v>#REF!</v>
      </c>
      <c r="O769" s="231" t="e">
        <f>IF(#REF!="","",#REF!)</f>
        <v>#REF!</v>
      </c>
      <c r="P769" s="231" t="e">
        <f>IF(#REF!="","",#REF!)</f>
        <v>#REF!</v>
      </c>
    </row>
    <row r="770" spans="1:16" x14ac:dyDescent="0.2">
      <c r="A770" s="36"/>
      <c r="B770" s="511" t="e">
        <f>IF(#REF!="","",#REF!)</f>
        <v>#REF!</v>
      </c>
      <c r="C770" s="512"/>
      <c r="D770" s="231" t="e">
        <f>IF(#REF!="","",#REF!)</f>
        <v>#REF!</v>
      </c>
      <c r="E770" s="231" t="e">
        <f>IF(#REF!="","",#REF!)</f>
        <v>#REF!</v>
      </c>
      <c r="F770" s="231" t="e">
        <f>IF(#REF!="","",#REF!)</f>
        <v>#REF!</v>
      </c>
      <c r="G770" s="231" t="e">
        <f>IF(#REF!="","",#REF!)</f>
        <v>#REF!</v>
      </c>
      <c r="H770" s="231" t="e">
        <f>IF(#REF!="","",#REF!)</f>
        <v>#REF!</v>
      </c>
      <c r="I770" s="231" t="e">
        <f>IF(#REF!="","",#REF!)</f>
        <v>#REF!</v>
      </c>
      <c r="J770" s="231" t="e">
        <f>IF(#REF!="","",#REF!)</f>
        <v>#REF!</v>
      </c>
      <c r="K770" s="231" t="e">
        <f>IF(#REF!="","",#REF!)</f>
        <v>#REF!</v>
      </c>
      <c r="L770" s="231" t="e">
        <f>IF(#REF!="","",#REF!)</f>
        <v>#REF!</v>
      </c>
      <c r="M770" s="231" t="e">
        <f>IF(#REF!="","",#REF!)</f>
        <v>#REF!</v>
      </c>
      <c r="N770" s="231" t="e">
        <f>IF(#REF!="","",#REF!)</f>
        <v>#REF!</v>
      </c>
      <c r="O770" s="231" t="e">
        <f>IF(#REF!="","",#REF!)</f>
        <v>#REF!</v>
      </c>
      <c r="P770" s="231" t="e">
        <f>IF(#REF!="","",#REF!)</f>
        <v>#REF!</v>
      </c>
    </row>
    <row r="771" spans="1:16" x14ac:dyDescent="0.2">
      <c r="A771" s="36"/>
      <c r="B771" s="511" t="e">
        <f>IF(#REF!="","",#REF!)</f>
        <v>#REF!</v>
      </c>
      <c r="C771" s="512"/>
      <c r="D771" s="231" t="e">
        <f>IF(#REF!="","",#REF!)</f>
        <v>#REF!</v>
      </c>
      <c r="E771" s="231" t="e">
        <f>IF(#REF!="","",#REF!)</f>
        <v>#REF!</v>
      </c>
      <c r="F771" s="231" t="e">
        <f>IF(#REF!="","",#REF!)</f>
        <v>#REF!</v>
      </c>
      <c r="G771" s="231" t="e">
        <f>IF(#REF!="","",#REF!)</f>
        <v>#REF!</v>
      </c>
      <c r="H771" s="231" t="e">
        <f>IF(#REF!="","",#REF!)</f>
        <v>#REF!</v>
      </c>
      <c r="I771" s="231" t="e">
        <f>IF(#REF!="","",#REF!)</f>
        <v>#REF!</v>
      </c>
      <c r="J771" s="231" t="e">
        <f>IF(#REF!="","",#REF!)</f>
        <v>#REF!</v>
      </c>
      <c r="K771" s="231" t="e">
        <f>IF(#REF!="","",#REF!)</f>
        <v>#REF!</v>
      </c>
      <c r="L771" s="231" t="e">
        <f>IF(#REF!="","",#REF!)</f>
        <v>#REF!</v>
      </c>
      <c r="M771" s="231" t="e">
        <f>IF(#REF!="","",#REF!)</f>
        <v>#REF!</v>
      </c>
      <c r="N771" s="231" t="e">
        <f>IF(#REF!="","",#REF!)</f>
        <v>#REF!</v>
      </c>
      <c r="O771" s="231" t="e">
        <f>IF(#REF!="","",#REF!)</f>
        <v>#REF!</v>
      </c>
      <c r="P771" s="231" t="e">
        <f>IF(#REF!="","",#REF!)</f>
        <v>#REF!</v>
      </c>
    </row>
    <row r="772" spans="1:16" x14ac:dyDescent="0.2">
      <c r="A772" s="36"/>
      <c r="B772" s="511" t="e">
        <f>IF(#REF!="","",#REF!)</f>
        <v>#REF!</v>
      </c>
      <c r="C772" s="512"/>
      <c r="D772" s="231" t="e">
        <f>IF(#REF!="","",#REF!)</f>
        <v>#REF!</v>
      </c>
      <c r="E772" s="231" t="e">
        <f>IF(#REF!="","",#REF!)</f>
        <v>#REF!</v>
      </c>
      <c r="F772" s="231" t="e">
        <f>IF(#REF!="","",#REF!)</f>
        <v>#REF!</v>
      </c>
      <c r="G772" s="231" t="e">
        <f>IF(#REF!="","",#REF!)</f>
        <v>#REF!</v>
      </c>
      <c r="H772" s="231" t="e">
        <f>IF(#REF!="","",#REF!)</f>
        <v>#REF!</v>
      </c>
      <c r="I772" s="231" t="e">
        <f>IF(#REF!="","",#REF!)</f>
        <v>#REF!</v>
      </c>
      <c r="J772" s="231" t="e">
        <f>IF(#REF!="","",#REF!)</f>
        <v>#REF!</v>
      </c>
      <c r="K772" s="231" t="e">
        <f>IF(#REF!="","",#REF!)</f>
        <v>#REF!</v>
      </c>
      <c r="L772" s="231" t="e">
        <f>IF(#REF!="","",#REF!)</f>
        <v>#REF!</v>
      </c>
      <c r="M772" s="231" t="e">
        <f>IF(#REF!="","",#REF!)</f>
        <v>#REF!</v>
      </c>
      <c r="N772" s="231" t="e">
        <f>IF(#REF!="","",#REF!)</f>
        <v>#REF!</v>
      </c>
      <c r="O772" s="231" t="e">
        <f>IF(#REF!="","",#REF!)</f>
        <v>#REF!</v>
      </c>
      <c r="P772" s="231" t="e">
        <f>IF(#REF!="","",#REF!)</f>
        <v>#REF!</v>
      </c>
    </row>
    <row r="773" spans="1:16" x14ac:dyDescent="0.2">
      <c r="A773" s="36"/>
      <c r="B773" s="511" t="e">
        <f>IF(#REF!="","",#REF!)</f>
        <v>#REF!</v>
      </c>
      <c r="C773" s="512"/>
      <c r="D773" s="231" t="e">
        <f>IF(#REF!="","",#REF!)</f>
        <v>#REF!</v>
      </c>
      <c r="E773" s="231" t="e">
        <f>IF(#REF!="","",#REF!)</f>
        <v>#REF!</v>
      </c>
      <c r="F773" s="231" t="e">
        <f>IF(#REF!="","",#REF!)</f>
        <v>#REF!</v>
      </c>
      <c r="G773" s="231" t="e">
        <f>IF(#REF!="","",#REF!)</f>
        <v>#REF!</v>
      </c>
      <c r="H773" s="231" t="e">
        <f>IF(#REF!="","",#REF!)</f>
        <v>#REF!</v>
      </c>
      <c r="I773" s="231" t="e">
        <f>IF(#REF!="","",#REF!)</f>
        <v>#REF!</v>
      </c>
      <c r="J773" s="231" t="e">
        <f>IF(#REF!="","",#REF!)</f>
        <v>#REF!</v>
      </c>
      <c r="K773" s="231" t="e">
        <f>IF(#REF!="","",#REF!)</f>
        <v>#REF!</v>
      </c>
      <c r="L773" s="231" t="e">
        <f>IF(#REF!="","",#REF!)</f>
        <v>#REF!</v>
      </c>
      <c r="M773" s="231" t="e">
        <f>IF(#REF!="","",#REF!)</f>
        <v>#REF!</v>
      </c>
      <c r="N773" s="231" t="e">
        <f>IF(#REF!="","",#REF!)</f>
        <v>#REF!</v>
      </c>
      <c r="O773" s="231" t="e">
        <f>IF(#REF!="","",#REF!)</f>
        <v>#REF!</v>
      </c>
      <c r="P773" s="231" t="e">
        <f>IF(#REF!="","",#REF!)</f>
        <v>#REF!</v>
      </c>
    </row>
    <row r="774" spans="1:16" x14ac:dyDescent="0.2">
      <c r="A774" s="36"/>
      <c r="B774" s="511" t="e">
        <f>IF(#REF!="","",#REF!)</f>
        <v>#REF!</v>
      </c>
      <c r="C774" s="512"/>
      <c r="D774" s="231" t="e">
        <f>IF(#REF!="","",#REF!)</f>
        <v>#REF!</v>
      </c>
      <c r="E774" s="231" t="e">
        <f>IF(#REF!="","",#REF!)</f>
        <v>#REF!</v>
      </c>
      <c r="F774" s="231" t="e">
        <f>IF(#REF!="","",#REF!)</f>
        <v>#REF!</v>
      </c>
      <c r="G774" s="231" t="e">
        <f>IF(#REF!="","",#REF!)</f>
        <v>#REF!</v>
      </c>
      <c r="H774" s="231" t="e">
        <f>IF(#REF!="","",#REF!)</f>
        <v>#REF!</v>
      </c>
      <c r="I774" s="231" t="e">
        <f>IF(#REF!="","",#REF!)</f>
        <v>#REF!</v>
      </c>
      <c r="J774" s="231" t="e">
        <f>IF(#REF!="","",#REF!)</f>
        <v>#REF!</v>
      </c>
      <c r="K774" s="231" t="e">
        <f>IF(#REF!="","",#REF!)</f>
        <v>#REF!</v>
      </c>
      <c r="L774" s="231" t="e">
        <f>IF(#REF!="","",#REF!)</f>
        <v>#REF!</v>
      </c>
      <c r="M774" s="231" t="e">
        <f>IF(#REF!="","",#REF!)</f>
        <v>#REF!</v>
      </c>
      <c r="N774" s="231" t="e">
        <f>IF(#REF!="","",#REF!)</f>
        <v>#REF!</v>
      </c>
      <c r="O774" s="231" t="e">
        <f>IF(#REF!="","",#REF!)</f>
        <v>#REF!</v>
      </c>
      <c r="P774" s="231" t="e">
        <f>IF(#REF!="","",#REF!)</f>
        <v>#REF!</v>
      </c>
    </row>
    <row r="775" spans="1:16" x14ac:dyDescent="0.2">
      <c r="A775" s="36"/>
      <c r="B775" s="511" t="e">
        <f>IF(#REF!="","",#REF!)</f>
        <v>#REF!</v>
      </c>
      <c r="C775" s="512"/>
      <c r="D775" s="231" t="e">
        <f>IF(#REF!="","",#REF!)</f>
        <v>#REF!</v>
      </c>
      <c r="E775" s="231" t="e">
        <f>IF(#REF!="","",#REF!)</f>
        <v>#REF!</v>
      </c>
      <c r="F775" s="231" t="e">
        <f>IF(#REF!="","",#REF!)</f>
        <v>#REF!</v>
      </c>
      <c r="G775" s="231" t="e">
        <f>IF(#REF!="","",#REF!)</f>
        <v>#REF!</v>
      </c>
      <c r="H775" s="231" t="e">
        <f>IF(#REF!="","",#REF!)</f>
        <v>#REF!</v>
      </c>
      <c r="I775" s="231" t="e">
        <f>IF(#REF!="","",#REF!)</f>
        <v>#REF!</v>
      </c>
      <c r="J775" s="231" t="e">
        <f>IF(#REF!="","",#REF!)</f>
        <v>#REF!</v>
      </c>
      <c r="K775" s="231" t="e">
        <f>IF(#REF!="","",#REF!)</f>
        <v>#REF!</v>
      </c>
      <c r="L775" s="231" t="e">
        <f>IF(#REF!="","",#REF!)</f>
        <v>#REF!</v>
      </c>
      <c r="M775" s="231" t="e">
        <f>IF(#REF!="","",#REF!)</f>
        <v>#REF!</v>
      </c>
      <c r="N775" s="231" t="e">
        <f>IF(#REF!="","",#REF!)</f>
        <v>#REF!</v>
      </c>
      <c r="O775" s="231" t="e">
        <f>IF(#REF!="","",#REF!)</f>
        <v>#REF!</v>
      </c>
      <c r="P775" s="231" t="e">
        <f>IF(#REF!="","",#REF!)</f>
        <v>#REF!</v>
      </c>
    </row>
    <row r="776" spans="1:16" x14ac:dyDescent="0.2">
      <c r="A776" s="36"/>
      <c r="B776" s="511" t="e">
        <f>IF(#REF!="","",#REF!)</f>
        <v>#REF!</v>
      </c>
      <c r="C776" s="512"/>
      <c r="D776" s="231" t="e">
        <f>IF(#REF!="","",#REF!)</f>
        <v>#REF!</v>
      </c>
      <c r="E776" s="231" t="e">
        <f>IF(#REF!="","",#REF!)</f>
        <v>#REF!</v>
      </c>
      <c r="F776" s="231" t="e">
        <f>IF(#REF!="","",#REF!)</f>
        <v>#REF!</v>
      </c>
      <c r="G776" s="231" t="e">
        <f>IF(#REF!="","",#REF!)</f>
        <v>#REF!</v>
      </c>
      <c r="H776" s="231" t="e">
        <f>IF(#REF!="","",#REF!)</f>
        <v>#REF!</v>
      </c>
      <c r="I776" s="231" t="e">
        <f>IF(#REF!="","",#REF!)</f>
        <v>#REF!</v>
      </c>
      <c r="J776" s="231" t="e">
        <f>IF(#REF!="","",#REF!)</f>
        <v>#REF!</v>
      </c>
      <c r="K776" s="231" t="e">
        <f>IF(#REF!="","",#REF!)</f>
        <v>#REF!</v>
      </c>
      <c r="L776" s="231" t="e">
        <f>IF(#REF!="","",#REF!)</f>
        <v>#REF!</v>
      </c>
      <c r="M776" s="231" t="e">
        <f>IF(#REF!="","",#REF!)</f>
        <v>#REF!</v>
      </c>
      <c r="N776" s="231" t="e">
        <f>IF(#REF!="","",#REF!)</f>
        <v>#REF!</v>
      </c>
      <c r="O776" s="231" t="e">
        <f>IF(#REF!="","",#REF!)</f>
        <v>#REF!</v>
      </c>
      <c r="P776" s="231" t="e">
        <f>IF(#REF!="","",#REF!)</f>
        <v>#REF!</v>
      </c>
    </row>
    <row r="777" spans="1:16" x14ac:dyDescent="0.2">
      <c r="A777" s="36"/>
      <c r="B777" s="36"/>
      <c r="C777" s="36"/>
      <c r="D777" s="36"/>
      <c r="E777" s="36"/>
      <c r="F777" s="36"/>
      <c r="G777" s="36"/>
      <c r="H777" s="36"/>
      <c r="I777" s="36"/>
      <c r="J777" s="36"/>
      <c r="K777" s="36"/>
      <c r="L777" s="36"/>
    </row>
    <row r="778" spans="1:16" x14ac:dyDescent="0.2">
      <c r="A778" s="36"/>
      <c r="B778" s="36"/>
      <c r="C778" s="36"/>
      <c r="D778" s="36"/>
      <c r="E778" s="36"/>
      <c r="F778" s="36"/>
      <c r="G778" s="36"/>
      <c r="H778" s="36"/>
      <c r="I778" s="36"/>
      <c r="J778" s="36"/>
      <c r="K778" s="36"/>
      <c r="L778" s="36"/>
    </row>
    <row r="779" spans="1:16" ht="12.75" customHeight="1" x14ac:dyDescent="0.2">
      <c r="C779" s="406" t="s">
        <v>184</v>
      </c>
      <c r="D779" s="406"/>
      <c r="E779" s="406"/>
      <c r="F779" s="406"/>
      <c r="G779" s="462" t="e">
        <f>IF(#REF!="","",#REF!)</f>
        <v>#REF!</v>
      </c>
      <c r="H779" s="36"/>
      <c r="K779" s="513" t="s">
        <v>202</v>
      </c>
      <c r="L779" s="514"/>
      <c r="M779" s="514"/>
      <c r="N779" s="514"/>
      <c r="O779" s="515"/>
    </row>
    <row r="780" spans="1:16" x14ac:dyDescent="0.2">
      <c r="A780" s="36"/>
      <c r="B780" s="36"/>
      <c r="C780" s="406"/>
      <c r="D780" s="406"/>
      <c r="E780" s="406"/>
      <c r="F780" s="406"/>
      <c r="G780" s="463"/>
      <c r="K780" s="477" t="e">
        <f>IF(#REF!="","",#REF!)</f>
        <v>#REF!</v>
      </c>
      <c r="L780" s="478"/>
      <c r="M780" s="478"/>
      <c r="N780" s="478"/>
      <c r="O780" s="478"/>
      <c r="P780" s="479"/>
    </row>
    <row r="781" spans="1:16" x14ac:dyDescent="0.2">
      <c r="A781" s="36"/>
      <c r="B781" s="36"/>
      <c r="C781" s="406"/>
      <c r="D781" s="406"/>
      <c r="E781" s="406"/>
      <c r="F781" s="406"/>
      <c r="G781" s="463"/>
      <c r="K781" s="480"/>
      <c r="L781" s="481"/>
      <c r="M781" s="481"/>
      <c r="N781" s="481"/>
      <c r="O781" s="481"/>
      <c r="P781" s="482"/>
    </row>
    <row r="782" spans="1:16" x14ac:dyDescent="0.2">
      <c r="A782" s="36"/>
      <c r="B782" s="36"/>
      <c r="C782" s="406"/>
      <c r="D782" s="406"/>
      <c r="E782" s="406"/>
      <c r="F782" s="406"/>
      <c r="G782" s="464"/>
      <c r="K782" s="483"/>
      <c r="L782" s="484"/>
      <c r="M782" s="484"/>
      <c r="N782" s="484"/>
      <c r="O782" s="484"/>
      <c r="P782" s="485"/>
    </row>
    <row r="783" spans="1:16" x14ac:dyDescent="0.2">
      <c r="A783" s="36"/>
      <c r="B783" s="36"/>
      <c r="C783" s="36"/>
      <c r="D783" s="36"/>
      <c r="E783" s="36"/>
      <c r="F783" s="36"/>
    </row>
    <row r="784" spans="1:16" ht="12.75" customHeight="1" x14ac:dyDescent="0.2">
      <c r="A784" s="36"/>
      <c r="B784" s="36"/>
      <c r="C784" s="474" t="s">
        <v>116</v>
      </c>
      <c r="D784" s="475"/>
      <c r="E784" s="475"/>
      <c r="F784" s="475"/>
      <c r="G784" s="476"/>
      <c r="K784" s="474" t="s">
        <v>117</v>
      </c>
      <c r="L784" s="475"/>
      <c r="M784" s="476"/>
      <c r="N784" s="36"/>
      <c r="O784" s="36"/>
    </row>
    <row r="785" spans="1:16" x14ac:dyDescent="0.2">
      <c r="A785" s="36"/>
      <c r="B785" s="36"/>
      <c r="C785" s="477" t="e">
        <f>IF(#REF!="","",#REF!)</f>
        <v>#REF!</v>
      </c>
      <c r="D785" s="478"/>
      <c r="E785" s="478"/>
      <c r="F785" s="478"/>
      <c r="G785" s="478"/>
      <c r="H785" s="479"/>
      <c r="K785" s="477" t="e">
        <f>IF(#REF!="","",#REF!)</f>
        <v>#REF!</v>
      </c>
      <c r="L785" s="478"/>
      <c r="M785" s="478"/>
      <c r="N785" s="478"/>
      <c r="O785" s="478"/>
      <c r="P785" s="479"/>
    </row>
    <row r="786" spans="1:16" x14ac:dyDescent="0.2">
      <c r="A786" s="36"/>
      <c r="B786" s="36"/>
      <c r="C786" s="480"/>
      <c r="D786" s="481"/>
      <c r="E786" s="481"/>
      <c r="F786" s="481"/>
      <c r="G786" s="481"/>
      <c r="H786" s="482"/>
      <c r="K786" s="480"/>
      <c r="L786" s="481"/>
      <c r="M786" s="481"/>
      <c r="N786" s="481"/>
      <c r="O786" s="481"/>
      <c r="P786" s="482"/>
    </row>
    <row r="787" spans="1:16" x14ac:dyDescent="0.2">
      <c r="A787" s="36"/>
      <c r="B787" s="36"/>
      <c r="C787" s="480"/>
      <c r="D787" s="481"/>
      <c r="E787" s="481"/>
      <c r="F787" s="481"/>
      <c r="G787" s="481"/>
      <c r="H787" s="482"/>
      <c r="K787" s="480"/>
      <c r="L787" s="481"/>
      <c r="M787" s="481"/>
      <c r="N787" s="481"/>
      <c r="O787" s="481"/>
      <c r="P787" s="482"/>
    </row>
    <row r="788" spans="1:16" x14ac:dyDescent="0.2">
      <c r="A788" s="36"/>
      <c r="B788" s="36"/>
      <c r="C788" s="480"/>
      <c r="D788" s="481"/>
      <c r="E788" s="481"/>
      <c r="F788" s="481"/>
      <c r="G788" s="481"/>
      <c r="H788" s="482"/>
      <c r="K788" s="480"/>
      <c r="L788" s="481"/>
      <c r="M788" s="481"/>
      <c r="N788" s="481"/>
      <c r="O788" s="481"/>
      <c r="P788" s="482"/>
    </row>
    <row r="789" spans="1:16" x14ac:dyDescent="0.2">
      <c r="A789" s="36"/>
      <c r="B789" s="36"/>
      <c r="C789" s="480"/>
      <c r="D789" s="481"/>
      <c r="E789" s="481"/>
      <c r="F789" s="481"/>
      <c r="G789" s="481"/>
      <c r="H789" s="482"/>
      <c r="K789" s="480"/>
      <c r="L789" s="481"/>
      <c r="M789" s="481"/>
      <c r="N789" s="481"/>
      <c r="O789" s="481"/>
      <c r="P789" s="482"/>
    </row>
    <row r="790" spans="1:16" ht="12.75" customHeight="1" x14ac:dyDescent="0.2">
      <c r="A790" s="36"/>
      <c r="B790" s="36"/>
      <c r="C790" s="480"/>
      <c r="D790" s="481"/>
      <c r="E790" s="481"/>
      <c r="F790" s="481"/>
      <c r="G790" s="481"/>
      <c r="H790" s="482"/>
      <c r="J790" s="36"/>
      <c r="K790" s="480"/>
      <c r="L790" s="481"/>
      <c r="M790" s="481"/>
      <c r="N790" s="481"/>
      <c r="O790" s="481"/>
      <c r="P790" s="482"/>
    </row>
    <row r="791" spans="1:16" ht="12.75" customHeight="1" x14ac:dyDescent="0.2">
      <c r="A791" s="36"/>
      <c r="B791" s="36"/>
      <c r="C791" s="483"/>
      <c r="D791" s="484"/>
      <c r="E791" s="484"/>
      <c r="F791" s="484"/>
      <c r="G791" s="484"/>
      <c r="H791" s="485"/>
      <c r="K791" s="483"/>
      <c r="L791" s="484"/>
      <c r="M791" s="484"/>
      <c r="N791" s="484"/>
      <c r="O791" s="484"/>
      <c r="P791" s="485"/>
    </row>
    <row r="792" spans="1:16" x14ac:dyDescent="0.2">
      <c r="A792" s="36"/>
      <c r="B792" s="36"/>
      <c r="J792" s="36"/>
    </row>
    <row r="793" spans="1:16" x14ac:dyDescent="0.2">
      <c r="A793" s="36"/>
      <c r="B793" s="36"/>
      <c r="C793" s="36"/>
      <c r="D793" s="36"/>
      <c r="E793" s="36"/>
      <c r="F793" s="36"/>
      <c r="J793" s="36"/>
      <c r="K793" s="36"/>
      <c r="L793" s="36"/>
    </row>
    <row r="794" spans="1:16" ht="15" x14ac:dyDescent="0.25">
      <c r="A794" s="36"/>
      <c r="B794" s="145" t="s">
        <v>155</v>
      </c>
      <c r="C794" s="36"/>
      <c r="D794" s="36"/>
      <c r="E794" s="36"/>
      <c r="F794" s="36"/>
      <c r="J794" s="36"/>
      <c r="K794" s="36"/>
      <c r="L794" s="36"/>
    </row>
    <row r="795" spans="1:16" ht="12.75" customHeight="1" x14ac:dyDescent="0.2">
      <c r="A795" s="36"/>
      <c r="B795" s="36"/>
      <c r="C795" s="36"/>
      <c r="D795" s="36"/>
      <c r="E795" s="36"/>
      <c r="F795" s="36"/>
      <c r="J795" s="36"/>
      <c r="K795" s="36"/>
      <c r="L795" s="36"/>
    </row>
    <row r="796" spans="1:16" ht="12.75" customHeight="1" x14ac:dyDescent="0.2">
      <c r="A796" s="36"/>
      <c r="B796" s="36"/>
      <c r="C796" s="408" t="s">
        <v>95</v>
      </c>
      <c r="D796" s="408"/>
      <c r="E796" s="408"/>
      <c r="F796" s="409"/>
      <c r="G796" s="462" t="e">
        <f>IF(#REF!="","",#REF!)</f>
        <v>#REF!</v>
      </c>
      <c r="J796" s="349" t="s">
        <v>96</v>
      </c>
      <c r="K796" s="349"/>
      <c r="L796" s="349"/>
      <c r="M796" s="350"/>
      <c r="N796" s="462" t="e">
        <f>IF(#REF!="","",#REF!)</f>
        <v>#REF!</v>
      </c>
    </row>
    <row r="797" spans="1:16" x14ac:dyDescent="0.2">
      <c r="A797" s="36"/>
      <c r="B797" s="36"/>
      <c r="C797" s="408"/>
      <c r="D797" s="408"/>
      <c r="E797" s="408"/>
      <c r="F797" s="409"/>
      <c r="G797" s="463"/>
      <c r="J797" s="349"/>
      <c r="K797" s="349"/>
      <c r="L797" s="349"/>
      <c r="M797" s="350"/>
      <c r="N797" s="463"/>
    </row>
    <row r="798" spans="1:16" x14ac:dyDescent="0.2">
      <c r="A798" s="36"/>
      <c r="B798" s="36"/>
      <c r="C798" s="408"/>
      <c r="D798" s="408"/>
      <c r="E798" s="408"/>
      <c r="F798" s="409"/>
      <c r="G798" s="464"/>
      <c r="J798" s="349"/>
      <c r="K798" s="349"/>
      <c r="L798" s="349"/>
      <c r="M798" s="350"/>
      <c r="N798" s="464"/>
    </row>
    <row r="799" spans="1:16" x14ac:dyDescent="0.2">
      <c r="A799" s="36"/>
      <c r="B799" s="36"/>
      <c r="C799" s="36"/>
      <c r="D799" s="36"/>
      <c r="E799" s="36"/>
      <c r="F799" s="36"/>
      <c r="J799" s="36"/>
      <c r="K799" s="36"/>
      <c r="L799" s="36"/>
    </row>
    <row r="800" spans="1:16" x14ac:dyDescent="0.2">
      <c r="A800" s="36"/>
      <c r="B800" s="36"/>
      <c r="C800" s="36"/>
      <c r="D800" s="36"/>
      <c r="E800" s="36"/>
      <c r="F800" s="36"/>
      <c r="J800" s="36"/>
      <c r="K800" s="465" t="s">
        <v>160</v>
      </c>
      <c r="L800" s="466"/>
      <c r="M800" s="466"/>
      <c r="N800" s="466"/>
      <c r="O800" s="467"/>
    </row>
    <row r="801" spans="1:16" x14ac:dyDescent="0.2">
      <c r="A801" s="36"/>
      <c r="B801" s="36"/>
      <c r="C801" s="36"/>
      <c r="D801" s="36"/>
      <c r="E801" s="36"/>
      <c r="F801" s="36"/>
      <c r="J801" s="36"/>
      <c r="K801" s="468"/>
      <c r="L801" s="469"/>
      <c r="M801" s="469"/>
      <c r="N801" s="469"/>
      <c r="O801" s="470"/>
    </row>
    <row r="802" spans="1:16" ht="12.75" customHeight="1" x14ac:dyDescent="0.2">
      <c r="A802" s="36"/>
      <c r="B802" s="36"/>
      <c r="C802" s="474" t="s">
        <v>94</v>
      </c>
      <c r="D802" s="475"/>
      <c r="E802" s="475"/>
      <c r="F802" s="475"/>
      <c r="G802" s="476"/>
      <c r="J802" s="36"/>
      <c r="K802" s="471"/>
      <c r="L802" s="472"/>
      <c r="M802" s="472"/>
      <c r="N802" s="472"/>
      <c r="O802" s="473"/>
    </row>
    <row r="803" spans="1:16" x14ac:dyDescent="0.2">
      <c r="A803" s="36"/>
      <c r="B803" s="36"/>
      <c r="C803" s="477" t="e">
        <f>IF(#REF!="","",#REF!)</f>
        <v>#REF!</v>
      </c>
      <c r="D803" s="478"/>
      <c r="E803" s="478"/>
      <c r="F803" s="478"/>
      <c r="G803" s="478"/>
      <c r="H803" s="479"/>
      <c r="J803" s="36"/>
      <c r="K803" s="486" t="e">
        <f>IF(#REF!="","",#REF!)</f>
        <v>#REF!</v>
      </c>
      <c r="L803" s="487"/>
      <c r="M803" s="487"/>
      <c r="N803" s="487"/>
      <c r="O803" s="487"/>
      <c r="P803" s="488"/>
    </row>
    <row r="804" spans="1:16" x14ac:dyDescent="0.2">
      <c r="A804" s="36"/>
      <c r="B804" s="36"/>
      <c r="C804" s="480"/>
      <c r="D804" s="481"/>
      <c r="E804" s="481"/>
      <c r="F804" s="481"/>
      <c r="G804" s="481"/>
      <c r="H804" s="482"/>
      <c r="J804" s="36"/>
      <c r="K804" s="489"/>
      <c r="L804" s="490"/>
      <c r="M804" s="490"/>
      <c r="N804" s="490"/>
      <c r="O804" s="490"/>
      <c r="P804" s="491"/>
    </row>
    <row r="805" spans="1:16" x14ac:dyDescent="0.2">
      <c r="A805" s="36"/>
      <c r="B805" s="36"/>
      <c r="C805" s="480"/>
      <c r="D805" s="481"/>
      <c r="E805" s="481"/>
      <c r="F805" s="481"/>
      <c r="G805" s="481"/>
      <c r="H805" s="482"/>
      <c r="J805" s="36"/>
      <c r="K805" s="489"/>
      <c r="L805" s="490"/>
      <c r="M805" s="490"/>
      <c r="N805" s="490"/>
      <c r="O805" s="490"/>
      <c r="P805" s="491"/>
    </row>
    <row r="806" spans="1:16" x14ac:dyDescent="0.2">
      <c r="A806" s="36"/>
      <c r="B806" s="36"/>
      <c r="C806" s="480"/>
      <c r="D806" s="481"/>
      <c r="E806" s="481"/>
      <c r="F806" s="481"/>
      <c r="G806" s="481"/>
      <c r="H806" s="482"/>
      <c r="J806" s="36"/>
      <c r="K806" s="489"/>
      <c r="L806" s="490"/>
      <c r="M806" s="490"/>
      <c r="N806" s="490"/>
      <c r="O806" s="490"/>
      <c r="P806" s="491"/>
    </row>
    <row r="807" spans="1:16" x14ac:dyDescent="0.2">
      <c r="A807" s="36"/>
      <c r="B807" s="36"/>
      <c r="C807" s="480"/>
      <c r="D807" s="481"/>
      <c r="E807" s="481"/>
      <c r="F807" s="481"/>
      <c r="G807" s="481"/>
      <c r="H807" s="482"/>
      <c r="J807" s="36"/>
      <c r="K807" s="489"/>
      <c r="L807" s="490"/>
      <c r="M807" s="490"/>
      <c r="N807" s="490"/>
      <c r="O807" s="490"/>
      <c r="P807" s="491"/>
    </row>
    <row r="808" spans="1:16" x14ac:dyDescent="0.2">
      <c r="A808" s="36"/>
      <c r="B808" s="36"/>
      <c r="C808" s="480"/>
      <c r="D808" s="481"/>
      <c r="E808" s="481"/>
      <c r="F808" s="481"/>
      <c r="G808" s="481"/>
      <c r="H808" s="482"/>
      <c r="J808" s="36"/>
      <c r="K808" s="489"/>
      <c r="L808" s="490"/>
      <c r="M808" s="490"/>
      <c r="N808" s="490"/>
      <c r="O808" s="490"/>
      <c r="P808" s="491"/>
    </row>
    <row r="809" spans="1:16" x14ac:dyDescent="0.2">
      <c r="A809" s="36"/>
      <c r="B809" s="36"/>
      <c r="C809" s="483"/>
      <c r="D809" s="484"/>
      <c r="E809" s="484"/>
      <c r="F809" s="484"/>
      <c r="G809" s="484"/>
      <c r="H809" s="485"/>
      <c r="J809" s="36"/>
      <c r="K809" s="492"/>
      <c r="L809" s="493"/>
      <c r="M809" s="493"/>
      <c r="N809" s="493"/>
      <c r="O809" s="493"/>
      <c r="P809" s="494"/>
    </row>
    <row r="810" spans="1:16" x14ac:dyDescent="0.2">
      <c r="A810" s="36"/>
      <c r="B810" s="36"/>
      <c r="C810" s="36"/>
      <c r="D810" s="36"/>
      <c r="E810" s="36"/>
      <c r="F810" s="36"/>
      <c r="J810" s="36"/>
      <c r="K810" s="36"/>
      <c r="L810" s="36"/>
    </row>
    <row r="811" spans="1:16" x14ac:dyDescent="0.2">
      <c r="A811" s="36"/>
      <c r="B811" s="36"/>
      <c r="C811" s="408" t="s">
        <v>97</v>
      </c>
      <c r="D811" s="408"/>
      <c r="E811" s="408"/>
      <c r="F811" s="409"/>
      <c r="G811" s="462" t="e">
        <f>IF(#REF!="","",#REF!)</f>
        <v>#REF!</v>
      </c>
      <c r="J811" s="349" t="s">
        <v>98</v>
      </c>
      <c r="K811" s="349"/>
      <c r="L811" s="349"/>
      <c r="M811" s="350"/>
      <c r="N811" s="462" t="e">
        <f>IF(#REF!="","",#REF!)</f>
        <v>#REF!</v>
      </c>
    </row>
    <row r="812" spans="1:16" x14ac:dyDescent="0.2">
      <c r="A812" s="36"/>
      <c r="B812" s="36"/>
      <c r="C812" s="408"/>
      <c r="D812" s="408"/>
      <c r="E812" s="408"/>
      <c r="F812" s="409"/>
      <c r="G812" s="463"/>
      <c r="J812" s="349"/>
      <c r="K812" s="349"/>
      <c r="L812" s="349"/>
      <c r="M812" s="350"/>
      <c r="N812" s="463"/>
    </row>
    <row r="813" spans="1:16" x14ac:dyDescent="0.2">
      <c r="A813" s="36"/>
      <c r="B813" s="36"/>
      <c r="C813" s="408"/>
      <c r="D813" s="408"/>
      <c r="E813" s="408"/>
      <c r="F813" s="409"/>
      <c r="G813" s="464"/>
      <c r="J813" s="349"/>
      <c r="K813" s="349"/>
      <c r="L813" s="349"/>
      <c r="M813" s="350"/>
      <c r="N813" s="464"/>
    </row>
    <row r="814" spans="1:16" x14ac:dyDescent="0.2">
      <c r="A814" s="36"/>
      <c r="B814" s="36"/>
      <c r="C814" s="36"/>
      <c r="D814" s="36"/>
      <c r="E814" s="36"/>
      <c r="F814" s="36"/>
      <c r="J814" s="36"/>
      <c r="K814" s="36"/>
      <c r="L814" s="36"/>
    </row>
    <row r="815" spans="1:16" x14ac:dyDescent="0.2">
      <c r="A815" s="36"/>
      <c r="B815" s="36"/>
      <c r="C815" s="408" t="s">
        <v>204</v>
      </c>
      <c r="D815" s="408"/>
      <c r="E815" s="408"/>
      <c r="F815" s="409"/>
      <c r="G815" s="462" t="e">
        <f>IF(#REF!="","",#REF!)</f>
        <v>#REF!</v>
      </c>
      <c r="J815" s="349" t="s">
        <v>99</v>
      </c>
      <c r="K815" s="349"/>
      <c r="L815" s="349"/>
      <c r="M815" s="350"/>
      <c r="N815" s="462" t="e">
        <f>IF(#REF!="","",#REF!)</f>
        <v>#REF!</v>
      </c>
    </row>
    <row r="816" spans="1:16" x14ac:dyDescent="0.2">
      <c r="A816" s="36"/>
      <c r="B816" s="36"/>
      <c r="C816" s="408"/>
      <c r="D816" s="408"/>
      <c r="E816" s="408"/>
      <c r="F816" s="409"/>
      <c r="G816" s="463"/>
      <c r="J816" s="349"/>
      <c r="K816" s="349"/>
      <c r="L816" s="349"/>
      <c r="M816" s="350"/>
      <c r="N816" s="463"/>
    </row>
    <row r="817" spans="1:16" x14ac:dyDescent="0.2">
      <c r="A817" s="36"/>
      <c r="B817" s="36"/>
      <c r="C817" s="408"/>
      <c r="D817" s="408"/>
      <c r="E817" s="408"/>
      <c r="F817" s="409"/>
      <c r="G817" s="464"/>
      <c r="J817" s="349"/>
      <c r="K817" s="349"/>
      <c r="L817" s="349"/>
      <c r="M817" s="350"/>
      <c r="N817" s="464"/>
    </row>
    <row r="818" spans="1:16" x14ac:dyDescent="0.2">
      <c r="A818" s="36"/>
      <c r="B818" s="36"/>
      <c r="C818" s="36"/>
      <c r="D818" s="36"/>
      <c r="E818" s="36"/>
      <c r="F818" s="36"/>
      <c r="J818" s="36"/>
      <c r="K818" s="36"/>
      <c r="L818" s="36"/>
    </row>
    <row r="819" spans="1:16" ht="12.75" customHeight="1" x14ac:dyDescent="0.2">
      <c r="A819" s="36"/>
      <c r="B819" s="36"/>
      <c r="C819" s="474" t="s">
        <v>126</v>
      </c>
      <c r="D819" s="475"/>
      <c r="E819" s="475"/>
      <c r="F819" s="475"/>
      <c r="G819" s="476"/>
      <c r="J819" s="248"/>
      <c r="K819" s="248"/>
      <c r="L819" s="248"/>
    </row>
    <row r="820" spans="1:16" x14ac:dyDescent="0.2">
      <c r="A820" s="36"/>
      <c r="B820" s="36"/>
      <c r="C820" s="477" t="e">
        <f>IF(#REF!="","",#REF!)</f>
        <v>#REF!</v>
      </c>
      <c r="D820" s="478"/>
      <c r="E820" s="478"/>
      <c r="F820" s="478"/>
      <c r="G820" s="478"/>
      <c r="H820" s="479"/>
      <c r="J820" s="248"/>
      <c r="K820" s="248"/>
      <c r="L820" s="248"/>
      <c r="M820" s="246" t="s">
        <v>127</v>
      </c>
      <c r="N820" s="495" t="e">
        <f>IF(#REF!="","",#REF!)</f>
        <v>#REF!</v>
      </c>
      <c r="O820" s="496"/>
    </row>
    <row r="821" spans="1:16" x14ac:dyDescent="0.2">
      <c r="A821" s="36"/>
      <c r="B821" s="36"/>
      <c r="C821" s="480"/>
      <c r="D821" s="481"/>
      <c r="E821" s="481"/>
      <c r="F821" s="481"/>
      <c r="G821" s="481"/>
      <c r="H821" s="482"/>
      <c r="J821" s="248"/>
      <c r="K821" s="248"/>
      <c r="L821" s="248"/>
      <c r="M821" s="259"/>
      <c r="N821" s="26"/>
    </row>
    <row r="822" spans="1:16" x14ac:dyDescent="0.2">
      <c r="A822" s="36"/>
      <c r="B822" s="36"/>
      <c r="C822" s="480"/>
      <c r="D822" s="481"/>
      <c r="E822" s="481"/>
      <c r="F822" s="481"/>
      <c r="G822" s="481"/>
      <c r="H822" s="482"/>
      <c r="J822" s="36"/>
      <c r="K822" s="36"/>
      <c r="L822" s="36"/>
      <c r="M822" s="259"/>
      <c r="N822" s="26"/>
    </row>
    <row r="823" spans="1:16" ht="12.75" customHeight="1" x14ac:dyDescent="0.2">
      <c r="A823" s="36"/>
      <c r="B823" s="36"/>
      <c r="C823" s="480"/>
      <c r="D823" s="481"/>
      <c r="E823" s="481"/>
      <c r="F823" s="481"/>
      <c r="G823" s="481"/>
      <c r="H823" s="482"/>
      <c r="J823" s="411" t="s">
        <v>128</v>
      </c>
      <c r="K823" s="411"/>
      <c r="L823" s="411"/>
      <c r="M823" s="411"/>
      <c r="N823" s="497" t="e">
        <f>IF(#REF!="","",#REF!)</f>
        <v>#REF!</v>
      </c>
      <c r="O823" s="498"/>
    </row>
    <row r="824" spans="1:16" x14ac:dyDescent="0.2">
      <c r="A824" s="36"/>
      <c r="B824" s="36"/>
      <c r="C824" s="480"/>
      <c r="D824" s="481"/>
      <c r="E824" s="481"/>
      <c r="F824" s="481"/>
      <c r="G824" s="481"/>
      <c r="H824" s="482"/>
      <c r="J824" s="411"/>
      <c r="K824" s="411"/>
      <c r="L824" s="411"/>
      <c r="M824" s="411"/>
      <c r="N824" s="499"/>
      <c r="O824" s="500"/>
    </row>
    <row r="825" spans="1:16" x14ac:dyDescent="0.2">
      <c r="A825" s="36"/>
      <c r="B825" s="36"/>
      <c r="C825" s="480"/>
      <c r="D825" s="481"/>
      <c r="E825" s="481"/>
      <c r="F825" s="481"/>
      <c r="G825" s="481"/>
      <c r="H825" s="482"/>
      <c r="J825" s="36"/>
      <c r="K825" s="36"/>
      <c r="L825" s="36"/>
    </row>
    <row r="826" spans="1:16" x14ac:dyDescent="0.2">
      <c r="A826" s="36"/>
      <c r="B826" s="36"/>
      <c r="C826" s="483"/>
      <c r="D826" s="484"/>
      <c r="E826" s="484"/>
      <c r="F826" s="484"/>
      <c r="G826" s="484"/>
      <c r="H826" s="485"/>
      <c r="J826" s="36"/>
      <c r="K826" s="36"/>
      <c r="L826" s="36"/>
    </row>
    <row r="827" spans="1:16" x14ac:dyDescent="0.2">
      <c r="A827" s="36"/>
      <c r="B827" s="36"/>
      <c r="C827" s="36"/>
      <c r="D827" s="36"/>
      <c r="E827" s="36"/>
      <c r="F827" s="36"/>
      <c r="J827" s="36"/>
      <c r="K827" s="36"/>
      <c r="L827" s="36"/>
    </row>
    <row r="828" spans="1:16" ht="12.75" customHeight="1" x14ac:dyDescent="0.2">
      <c r="A828" s="36"/>
      <c r="C828" s="411" t="s">
        <v>186</v>
      </c>
      <c r="D828" s="411"/>
      <c r="E828" s="411"/>
      <c r="F828" s="350"/>
      <c r="G828" s="497" t="e">
        <f>IF(#REF!="","",#REF!)</f>
        <v>#REF!</v>
      </c>
      <c r="H828" s="498"/>
      <c r="K828" s="501" t="s">
        <v>187</v>
      </c>
      <c r="L828" s="502"/>
      <c r="M828" s="502"/>
      <c r="N828" s="502"/>
      <c r="O828" s="503"/>
    </row>
    <row r="829" spans="1:16" ht="12.75" customHeight="1" x14ac:dyDescent="0.2">
      <c r="A829" s="36"/>
      <c r="C829" s="411"/>
      <c r="D829" s="411"/>
      <c r="E829" s="411"/>
      <c r="F829" s="350"/>
      <c r="G829" s="499"/>
      <c r="H829" s="500"/>
      <c r="K829" s="504"/>
      <c r="L829" s="505"/>
      <c r="M829" s="505"/>
      <c r="N829" s="505"/>
      <c r="O829" s="506"/>
    </row>
    <row r="830" spans="1:16" x14ac:dyDescent="0.2">
      <c r="A830" s="36"/>
      <c r="B830" s="36"/>
      <c r="C830" s="36"/>
      <c r="D830" s="36"/>
      <c r="E830" s="36"/>
      <c r="F830" s="36"/>
      <c r="J830" s="36"/>
      <c r="K830" s="477" t="e">
        <f>IF(#REF!="","",#REF!)</f>
        <v>#REF!</v>
      </c>
      <c r="L830" s="478"/>
      <c r="M830" s="478"/>
      <c r="N830" s="478"/>
      <c r="O830" s="478"/>
      <c r="P830" s="479"/>
    </row>
    <row r="831" spans="1:16" ht="12.75" customHeight="1" x14ac:dyDescent="0.2">
      <c r="A831" s="36"/>
      <c r="B831" s="36"/>
      <c r="C831" s="36"/>
      <c r="D831" s="36"/>
      <c r="E831" s="36"/>
      <c r="F831" s="36"/>
      <c r="J831" s="36"/>
      <c r="K831" s="480"/>
      <c r="L831" s="481"/>
      <c r="M831" s="481"/>
      <c r="N831" s="481"/>
      <c r="O831" s="481"/>
      <c r="P831" s="482"/>
    </row>
    <row r="832" spans="1:16" ht="12.75" customHeight="1" x14ac:dyDescent="0.2">
      <c r="A832" s="36"/>
      <c r="B832" s="507" t="s">
        <v>185</v>
      </c>
      <c r="C832" s="507"/>
      <c r="D832" s="507"/>
      <c r="E832" s="507"/>
      <c r="F832" s="508"/>
      <c r="G832" s="462" t="e">
        <f>IF(#REF!="","",#REF!)</f>
        <v>#REF!</v>
      </c>
      <c r="J832" s="36"/>
      <c r="K832" s="480"/>
      <c r="L832" s="481"/>
      <c r="M832" s="481"/>
      <c r="N832" s="481"/>
      <c r="O832" s="481"/>
      <c r="P832" s="482"/>
    </row>
    <row r="833" spans="1:16" x14ac:dyDescent="0.2">
      <c r="A833" s="36"/>
      <c r="B833" s="507"/>
      <c r="C833" s="507"/>
      <c r="D833" s="507"/>
      <c r="E833" s="507"/>
      <c r="F833" s="508"/>
      <c r="G833" s="463"/>
      <c r="J833" s="36"/>
      <c r="K833" s="480"/>
      <c r="L833" s="481"/>
      <c r="M833" s="481"/>
      <c r="N833" s="481"/>
      <c r="O833" s="481"/>
      <c r="P833" s="482"/>
    </row>
    <row r="834" spans="1:16" x14ac:dyDescent="0.2">
      <c r="A834" s="36"/>
      <c r="B834" s="507"/>
      <c r="C834" s="507"/>
      <c r="D834" s="507"/>
      <c r="E834" s="507"/>
      <c r="F834" s="508"/>
      <c r="G834" s="463"/>
      <c r="J834" s="36"/>
      <c r="K834" s="480"/>
      <c r="L834" s="481"/>
      <c r="M834" s="481"/>
      <c r="N834" s="481"/>
      <c r="O834" s="481"/>
      <c r="P834" s="482"/>
    </row>
    <row r="835" spans="1:16" x14ac:dyDescent="0.2">
      <c r="A835" s="36"/>
      <c r="B835" s="507"/>
      <c r="C835" s="507"/>
      <c r="D835" s="507"/>
      <c r="E835" s="507"/>
      <c r="F835" s="508"/>
      <c r="G835" s="464"/>
      <c r="J835" s="36"/>
      <c r="K835" s="480"/>
      <c r="L835" s="481"/>
      <c r="M835" s="481"/>
      <c r="N835" s="481"/>
      <c r="O835" s="481"/>
      <c r="P835" s="482"/>
    </row>
    <row r="836" spans="1:16" x14ac:dyDescent="0.2">
      <c r="A836" s="36"/>
      <c r="B836" s="36"/>
      <c r="C836" s="36"/>
      <c r="D836" s="36"/>
      <c r="E836" s="36"/>
      <c r="F836" s="36"/>
      <c r="J836" s="36"/>
      <c r="K836" s="483"/>
      <c r="L836" s="484"/>
      <c r="M836" s="484"/>
      <c r="N836" s="484"/>
      <c r="O836" s="484"/>
      <c r="P836" s="485"/>
    </row>
    <row r="837" spans="1:16" x14ac:dyDescent="0.2">
      <c r="A837" s="36"/>
      <c r="J837" s="36"/>
    </row>
    <row r="838" spans="1:16" ht="12.75" customHeight="1" x14ac:dyDescent="0.2">
      <c r="A838" s="36"/>
      <c r="B838" s="408" t="s">
        <v>188</v>
      </c>
      <c r="C838" s="408"/>
      <c r="D838" s="408"/>
      <c r="E838" s="408"/>
      <c r="F838" s="409"/>
      <c r="G838" s="462" t="e">
        <f>IF(#REF!="","",#REF!)</f>
        <v>#REF!</v>
      </c>
      <c r="I838" s="408" t="s">
        <v>189</v>
      </c>
      <c r="J838" s="408"/>
      <c r="K838" s="408"/>
      <c r="L838" s="408"/>
      <c r="M838" s="409"/>
      <c r="N838" s="462" t="e">
        <f>IF(#REF!="","",#REF!)</f>
        <v>#REF!</v>
      </c>
    </row>
    <row r="839" spans="1:16" x14ac:dyDescent="0.2">
      <c r="A839" s="36"/>
      <c r="B839" s="408"/>
      <c r="C839" s="408"/>
      <c r="D839" s="408"/>
      <c r="E839" s="408"/>
      <c r="F839" s="409"/>
      <c r="G839" s="463"/>
      <c r="I839" s="408"/>
      <c r="J839" s="408"/>
      <c r="K839" s="408"/>
      <c r="L839" s="408"/>
      <c r="M839" s="409"/>
      <c r="N839" s="463"/>
    </row>
    <row r="840" spans="1:16" x14ac:dyDescent="0.2">
      <c r="A840" s="36"/>
      <c r="B840" s="408"/>
      <c r="C840" s="408"/>
      <c r="D840" s="408"/>
      <c r="E840" s="408"/>
      <c r="F840" s="409"/>
      <c r="G840" s="463"/>
      <c r="I840" s="408"/>
      <c r="J840" s="408"/>
      <c r="K840" s="408"/>
      <c r="L840" s="408"/>
      <c r="M840" s="409"/>
      <c r="N840" s="463"/>
    </row>
    <row r="841" spans="1:16" x14ac:dyDescent="0.2">
      <c r="A841" s="36"/>
      <c r="B841" s="408"/>
      <c r="C841" s="408"/>
      <c r="D841" s="408"/>
      <c r="E841" s="408"/>
      <c r="F841" s="409"/>
      <c r="G841" s="464"/>
      <c r="I841" s="408"/>
      <c r="J841" s="408"/>
      <c r="K841" s="408"/>
      <c r="L841" s="408"/>
      <c r="M841" s="409"/>
      <c r="N841" s="464"/>
    </row>
    <row r="842" spans="1:16" x14ac:dyDescent="0.2">
      <c r="A842" s="36"/>
      <c r="J842" s="36"/>
    </row>
    <row r="843" spans="1:16" ht="12.75" customHeight="1" x14ac:dyDescent="0.2">
      <c r="A843" s="36"/>
      <c r="B843" s="408" t="s">
        <v>224</v>
      </c>
      <c r="C843" s="408"/>
      <c r="D843" s="408"/>
      <c r="E843" s="408"/>
      <c r="F843" s="409"/>
      <c r="G843" s="462" t="e">
        <f>IF(#REF!="","",#REF!)</f>
        <v>#REF!</v>
      </c>
      <c r="J843" s="36"/>
    </row>
    <row r="844" spans="1:16" x14ac:dyDescent="0.2">
      <c r="A844" s="36"/>
      <c r="B844" s="408"/>
      <c r="C844" s="408"/>
      <c r="D844" s="408"/>
      <c r="E844" s="408"/>
      <c r="F844" s="409"/>
      <c r="G844" s="463"/>
      <c r="J844" s="36"/>
    </row>
    <row r="845" spans="1:16" x14ac:dyDescent="0.2">
      <c r="A845" s="36"/>
      <c r="B845" s="408"/>
      <c r="C845" s="408"/>
      <c r="D845" s="408"/>
      <c r="E845" s="408"/>
      <c r="F845" s="409"/>
      <c r="G845" s="463"/>
      <c r="J845" s="36"/>
    </row>
    <row r="846" spans="1:16" x14ac:dyDescent="0.2">
      <c r="A846" s="36"/>
      <c r="B846" s="408"/>
      <c r="C846" s="408"/>
      <c r="D846" s="408"/>
      <c r="E846" s="408"/>
      <c r="F846" s="409"/>
      <c r="G846" s="464"/>
      <c r="J846" s="36"/>
    </row>
    <row r="847" spans="1:16" x14ac:dyDescent="0.2">
      <c r="A847" s="36"/>
      <c r="J847" s="36"/>
    </row>
    <row r="848" spans="1:16" x14ac:dyDescent="0.2">
      <c r="A848" s="36"/>
      <c r="B848" s="36"/>
      <c r="C848" s="36"/>
      <c r="D848" s="36"/>
      <c r="E848" s="36"/>
      <c r="F848" s="36"/>
      <c r="J848" s="36"/>
    </row>
    <row r="849" spans="1:17" ht="15" x14ac:dyDescent="0.25">
      <c r="A849" s="36"/>
      <c r="B849" s="145" t="s">
        <v>156</v>
      </c>
      <c r="C849" s="36"/>
      <c r="D849" s="36"/>
      <c r="E849" s="36"/>
      <c r="F849" s="36"/>
      <c r="J849" s="36"/>
      <c r="K849" s="36"/>
      <c r="L849" s="36"/>
    </row>
    <row r="850" spans="1:17" x14ac:dyDescent="0.2">
      <c r="A850" s="36"/>
      <c r="B850" s="36"/>
      <c r="C850" s="36"/>
      <c r="D850" s="36"/>
      <c r="E850" s="36"/>
      <c r="F850" s="36"/>
      <c r="J850" s="36"/>
      <c r="K850" s="36"/>
      <c r="L850" s="36"/>
    </row>
    <row r="851" spans="1:17" x14ac:dyDescent="0.2">
      <c r="C851" s="531" t="s">
        <v>52</v>
      </c>
      <c r="D851" s="532"/>
      <c r="E851" s="36"/>
      <c r="F851" s="36"/>
      <c r="J851" s="45" t="s">
        <v>53</v>
      </c>
      <c r="K851" s="36"/>
      <c r="L851" s="36"/>
      <c r="M851" s="36"/>
      <c r="N851" s="36"/>
    </row>
    <row r="852" spans="1:17" x14ac:dyDescent="0.2">
      <c r="A852" s="36"/>
      <c r="C852" s="522" t="e">
        <f>IF(#REF!="","",#REF!)</f>
        <v>#REF!</v>
      </c>
      <c r="D852" s="523"/>
      <c r="E852" s="523"/>
      <c r="F852" s="523"/>
      <c r="G852" s="523"/>
      <c r="H852" s="524"/>
      <c r="J852" s="522" t="e">
        <f>IF(#REF!="","",#REF!)</f>
        <v>#REF!</v>
      </c>
      <c r="K852" s="523"/>
      <c r="L852" s="523"/>
      <c r="M852" s="523"/>
      <c r="N852" s="523"/>
      <c r="O852" s="524"/>
    </row>
    <row r="853" spans="1:17" x14ac:dyDescent="0.2">
      <c r="A853" s="36"/>
      <c r="C853" s="525"/>
      <c r="D853" s="526"/>
      <c r="E853" s="526"/>
      <c r="F853" s="526"/>
      <c r="G853" s="526"/>
      <c r="H853" s="527"/>
      <c r="J853" s="525"/>
      <c r="K853" s="526"/>
      <c r="L853" s="526"/>
      <c r="M853" s="526"/>
      <c r="N853" s="526"/>
      <c r="O853" s="527"/>
    </row>
    <row r="854" spans="1:17" x14ac:dyDescent="0.2">
      <c r="A854" s="36"/>
      <c r="C854" s="525"/>
      <c r="D854" s="526"/>
      <c r="E854" s="526"/>
      <c r="F854" s="526"/>
      <c r="G854" s="526"/>
      <c r="H854" s="527"/>
      <c r="J854" s="525"/>
      <c r="K854" s="526"/>
      <c r="L854" s="526"/>
      <c r="M854" s="526"/>
      <c r="N854" s="526"/>
      <c r="O854" s="527"/>
    </row>
    <row r="855" spans="1:17" x14ac:dyDescent="0.2">
      <c r="A855" s="36"/>
      <c r="C855" s="525"/>
      <c r="D855" s="526"/>
      <c r="E855" s="526"/>
      <c r="F855" s="526"/>
      <c r="G855" s="526"/>
      <c r="H855" s="527"/>
      <c r="J855" s="525"/>
      <c r="K855" s="526"/>
      <c r="L855" s="526"/>
      <c r="M855" s="526"/>
      <c r="N855" s="526"/>
      <c r="O855" s="527"/>
    </row>
    <row r="856" spans="1:17" x14ac:dyDescent="0.2">
      <c r="A856" s="36"/>
      <c r="C856" s="525"/>
      <c r="D856" s="526"/>
      <c r="E856" s="526"/>
      <c r="F856" s="526"/>
      <c r="G856" s="526"/>
      <c r="H856" s="527"/>
      <c r="J856" s="525"/>
      <c r="K856" s="526"/>
      <c r="L856" s="526"/>
      <c r="M856" s="526"/>
      <c r="N856" s="526"/>
      <c r="O856" s="527"/>
    </row>
    <row r="857" spans="1:17" x14ac:dyDescent="0.2">
      <c r="A857" s="36"/>
      <c r="C857" s="525"/>
      <c r="D857" s="526"/>
      <c r="E857" s="526"/>
      <c r="F857" s="526"/>
      <c r="G857" s="526"/>
      <c r="H857" s="527"/>
      <c r="J857" s="525"/>
      <c r="K857" s="526"/>
      <c r="L857" s="526"/>
      <c r="M857" s="526"/>
      <c r="N857" s="526"/>
      <c r="O857" s="527"/>
    </row>
    <row r="858" spans="1:17" x14ac:dyDescent="0.2">
      <c r="A858" s="36"/>
      <c r="C858" s="528"/>
      <c r="D858" s="529"/>
      <c r="E858" s="529"/>
      <c r="F858" s="529"/>
      <c r="G858" s="529"/>
      <c r="H858" s="530"/>
      <c r="J858" s="528"/>
      <c r="K858" s="529"/>
      <c r="L858" s="529"/>
      <c r="M858" s="529"/>
      <c r="N858" s="529"/>
      <c r="O858" s="530"/>
    </row>
    <row r="859" spans="1:17" x14ac:dyDescent="0.2">
      <c r="A859" s="36"/>
      <c r="B859" s="36"/>
      <c r="C859" s="36"/>
      <c r="D859" s="36"/>
      <c r="E859" s="36"/>
      <c r="F859" s="36"/>
      <c r="G859" s="36"/>
      <c r="H859" s="36"/>
      <c r="I859" s="36"/>
      <c r="J859" s="36"/>
      <c r="K859" s="36"/>
      <c r="L859" s="36"/>
    </row>
    <row r="860" spans="1:17" x14ac:dyDescent="0.2">
      <c r="A860" s="36"/>
      <c r="B860" s="36"/>
      <c r="C860" s="36"/>
      <c r="D860" s="36"/>
      <c r="E860" s="36"/>
      <c r="F860" s="36"/>
      <c r="G860" s="36"/>
      <c r="H860" s="36"/>
      <c r="I860" s="36"/>
      <c r="J860" s="36"/>
      <c r="K860" s="36"/>
      <c r="L860" s="36"/>
    </row>
    <row r="861" spans="1:17" ht="15.75" thickBot="1" x14ac:dyDescent="0.25">
      <c r="A861" s="518" t="e">
        <f>CONCATENATE("Proponente: ",'Prop D'!$E$8)</f>
        <v>#REF!</v>
      </c>
      <c r="B861" s="518"/>
      <c r="C861" s="518"/>
      <c r="D861" s="518"/>
      <c r="E861" s="518"/>
      <c r="F861" s="518"/>
      <c r="G861" s="518"/>
      <c r="H861" s="518"/>
      <c r="I861" s="518"/>
      <c r="J861" s="518"/>
      <c r="K861" s="518"/>
      <c r="L861" s="518"/>
      <c r="M861" s="518"/>
      <c r="N861" s="518"/>
      <c r="O861" s="518"/>
      <c r="P861" s="518"/>
      <c r="Q861" s="518"/>
    </row>
    <row r="863" spans="1:17" ht="15" x14ac:dyDescent="0.25">
      <c r="B863" s="145" t="e">
        <f>#REF!</f>
        <v>#REF!</v>
      </c>
      <c r="E863" s="64" t="str">
        <f>IF('Prop D'!$K$13="","",'Prop D'!$K$13)</f>
        <v/>
      </c>
    </row>
    <row r="866" spans="2:2" ht="15" x14ac:dyDescent="0.25">
      <c r="B866" s="145" t="e">
        <f>#REF!</f>
        <v>#REF!</v>
      </c>
    </row>
    <row r="882" spans="2:16" ht="15" x14ac:dyDescent="0.25">
      <c r="B882" s="145" t="e">
        <f>#REF!</f>
        <v>#REF!</v>
      </c>
    </row>
    <row r="884" spans="2:16" ht="12.75" customHeight="1" x14ac:dyDescent="0.2">
      <c r="D884" s="146"/>
      <c r="E884" s="146"/>
      <c r="F884" s="151" t="s">
        <v>159</v>
      </c>
      <c r="G884" s="147" t="str">
        <f>IF('Prop D'!$I$32="","",'Prop D'!$I$32)</f>
        <v/>
      </c>
    </row>
    <row r="886" spans="2:16" x14ac:dyDescent="0.2">
      <c r="C886" s="152"/>
      <c r="D886" s="153"/>
      <c r="E886" s="153"/>
      <c r="F886" s="153"/>
      <c r="G886" s="153"/>
      <c r="H886" s="153"/>
      <c r="I886" s="153"/>
      <c r="J886" s="153"/>
      <c r="K886" s="153"/>
      <c r="L886" s="153"/>
      <c r="M886" s="153"/>
      <c r="N886" s="153"/>
      <c r="O886" s="153"/>
      <c r="P886" s="154"/>
    </row>
    <row r="887" spans="2:16" x14ac:dyDescent="0.2">
      <c r="C887" s="155"/>
      <c r="D887" s="26"/>
      <c r="E887" s="26"/>
      <c r="F887" s="26"/>
      <c r="G887" s="26"/>
      <c r="H887" s="26"/>
      <c r="I887" s="26"/>
      <c r="J887" s="26"/>
      <c r="K887" s="26"/>
      <c r="L887" s="26"/>
      <c r="M887" s="26"/>
      <c r="N887" s="26"/>
      <c r="O887" s="26"/>
      <c r="P887" s="156"/>
    </row>
    <row r="888" spans="2:16" x14ac:dyDescent="0.2">
      <c r="C888" s="155"/>
      <c r="D888" s="26"/>
      <c r="E888" s="26"/>
      <c r="F888" s="26"/>
      <c r="G888" s="26"/>
      <c r="H888" s="26"/>
      <c r="I888" s="26"/>
      <c r="J888" s="26"/>
      <c r="K888" s="26"/>
      <c r="L888" s="26"/>
      <c r="M888" s="26"/>
      <c r="N888" s="26"/>
      <c r="O888" s="26"/>
      <c r="P888" s="156"/>
    </row>
    <row r="889" spans="2:16" x14ac:dyDescent="0.2">
      <c r="C889" s="155"/>
      <c r="D889" s="26"/>
      <c r="E889" s="26"/>
      <c r="F889" s="26"/>
      <c r="G889" s="26"/>
      <c r="H889" s="26"/>
      <c r="I889" s="26"/>
      <c r="J889" s="26"/>
      <c r="K889" s="26"/>
      <c r="L889" s="26"/>
      <c r="M889" s="26"/>
      <c r="N889" s="26"/>
      <c r="O889" s="26"/>
      <c r="P889" s="156"/>
    </row>
    <row r="890" spans="2:16" x14ac:dyDescent="0.2">
      <c r="C890" s="155"/>
      <c r="D890" s="26"/>
      <c r="E890" s="26"/>
      <c r="F890" s="26"/>
      <c r="G890" s="26"/>
      <c r="H890" s="26"/>
      <c r="I890" s="26"/>
      <c r="J890" s="26"/>
      <c r="K890" s="26"/>
      <c r="L890" s="26"/>
      <c r="M890" s="26"/>
      <c r="N890" s="26"/>
      <c r="O890" s="26"/>
      <c r="P890" s="156"/>
    </row>
    <row r="891" spans="2:16" x14ac:dyDescent="0.2">
      <c r="C891" s="155"/>
      <c r="D891" s="26"/>
      <c r="E891" s="26"/>
      <c r="F891" s="26"/>
      <c r="G891" s="26"/>
      <c r="H891" s="26"/>
      <c r="I891" s="26"/>
      <c r="J891" s="26"/>
      <c r="K891" s="26"/>
      <c r="L891" s="26"/>
      <c r="M891" s="26"/>
      <c r="N891" s="26"/>
      <c r="O891" s="26"/>
      <c r="P891" s="156"/>
    </row>
    <row r="892" spans="2:16" x14ac:dyDescent="0.2">
      <c r="C892" s="155"/>
      <c r="D892" s="26"/>
      <c r="E892" s="26"/>
      <c r="F892" s="26"/>
      <c r="G892" s="26"/>
      <c r="H892" s="26"/>
      <c r="I892" s="26"/>
      <c r="J892" s="26"/>
      <c r="K892" s="26"/>
      <c r="L892" s="26"/>
      <c r="M892" s="26"/>
      <c r="N892" s="26"/>
      <c r="O892" s="26"/>
      <c r="P892" s="156"/>
    </row>
    <row r="893" spans="2:16" x14ac:dyDescent="0.2">
      <c r="C893" s="155"/>
      <c r="D893" s="26"/>
      <c r="E893" s="26"/>
      <c r="F893" s="26"/>
      <c r="G893" s="26"/>
      <c r="H893" s="26"/>
      <c r="I893" s="26"/>
      <c r="J893" s="26"/>
      <c r="K893" s="26"/>
      <c r="L893" s="26"/>
      <c r="M893" s="26"/>
      <c r="N893" s="26"/>
      <c r="O893" s="26"/>
      <c r="P893" s="156"/>
    </row>
    <row r="894" spans="2:16" x14ac:dyDescent="0.2">
      <c r="C894" s="155"/>
      <c r="D894" s="26"/>
      <c r="E894" s="26"/>
      <c r="F894" s="26"/>
      <c r="G894" s="26"/>
      <c r="H894" s="26"/>
      <c r="I894" s="26"/>
      <c r="J894" s="26"/>
      <c r="K894" s="26"/>
      <c r="L894" s="26"/>
      <c r="M894" s="26"/>
      <c r="N894" s="26"/>
      <c r="O894" s="26"/>
      <c r="P894" s="156"/>
    </row>
    <row r="895" spans="2:16" x14ac:dyDescent="0.2">
      <c r="C895" s="155"/>
      <c r="D895" s="26"/>
      <c r="E895" s="26"/>
      <c r="F895" s="26"/>
      <c r="G895" s="26"/>
      <c r="H895" s="26"/>
      <c r="I895" s="26"/>
      <c r="J895" s="26"/>
      <c r="K895" s="26"/>
      <c r="L895" s="26"/>
      <c r="M895" s="26"/>
      <c r="N895" s="26"/>
      <c r="O895" s="26"/>
      <c r="P895" s="156"/>
    </row>
    <row r="896" spans="2:16" x14ac:dyDescent="0.2">
      <c r="C896" s="155"/>
      <c r="D896" s="26"/>
      <c r="E896" s="26"/>
      <c r="F896" s="26"/>
      <c r="G896" s="26"/>
      <c r="H896" s="26"/>
      <c r="I896" s="26"/>
      <c r="J896" s="26"/>
      <c r="K896" s="26"/>
      <c r="L896" s="26"/>
      <c r="M896" s="26"/>
      <c r="N896" s="26"/>
      <c r="O896" s="26"/>
      <c r="P896" s="156"/>
    </row>
    <row r="897" spans="3:16" x14ac:dyDescent="0.2">
      <c r="C897" s="155"/>
      <c r="D897" s="26"/>
      <c r="E897" s="26"/>
      <c r="F897" s="26"/>
      <c r="G897" s="26"/>
      <c r="H897" s="26"/>
      <c r="I897" s="26"/>
      <c r="J897" s="26"/>
      <c r="K897" s="26"/>
      <c r="L897" s="26"/>
      <c r="M897" s="26"/>
      <c r="N897" s="26"/>
      <c r="O897" s="26"/>
      <c r="P897" s="156"/>
    </row>
    <row r="898" spans="3:16" x14ac:dyDescent="0.2">
      <c r="C898" s="155"/>
      <c r="D898" s="26"/>
      <c r="E898" s="26"/>
      <c r="F898" s="26"/>
      <c r="G898" s="26"/>
      <c r="H898" s="26"/>
      <c r="I898" s="26"/>
      <c r="J898" s="26"/>
      <c r="K898" s="26"/>
      <c r="L898" s="26"/>
      <c r="M898" s="26"/>
      <c r="N898" s="26"/>
      <c r="O898" s="26"/>
      <c r="P898" s="156"/>
    </row>
    <row r="899" spans="3:16" x14ac:dyDescent="0.2">
      <c r="C899" s="155"/>
      <c r="D899" s="26"/>
      <c r="E899" s="26"/>
      <c r="F899" s="26"/>
      <c r="G899" s="26"/>
      <c r="H899" s="26"/>
      <c r="I899" s="26"/>
      <c r="J899" s="26"/>
      <c r="K899" s="26"/>
      <c r="L899" s="26"/>
      <c r="M899" s="26"/>
      <c r="N899" s="26"/>
      <c r="O899" s="26"/>
      <c r="P899" s="156"/>
    </row>
    <row r="900" spans="3:16" x14ac:dyDescent="0.2">
      <c r="C900" s="155"/>
      <c r="D900" s="26"/>
      <c r="E900" s="26"/>
      <c r="F900" s="26"/>
      <c r="G900" s="26"/>
      <c r="H900" s="26"/>
      <c r="I900" s="26"/>
      <c r="J900" s="26"/>
      <c r="K900" s="26"/>
      <c r="L900" s="26"/>
      <c r="M900" s="26"/>
      <c r="N900" s="26"/>
      <c r="O900" s="26"/>
      <c r="P900" s="156"/>
    </row>
    <row r="901" spans="3:16" x14ac:dyDescent="0.2">
      <c r="C901" s="155"/>
      <c r="D901" s="26"/>
      <c r="E901" s="26"/>
      <c r="F901" s="26"/>
      <c r="G901" s="26"/>
      <c r="H901" s="26"/>
      <c r="I901" s="26"/>
      <c r="J901" s="26"/>
      <c r="K901" s="26"/>
      <c r="L901" s="26"/>
      <c r="M901" s="26"/>
      <c r="N901" s="26"/>
      <c r="O901" s="26"/>
      <c r="P901" s="156"/>
    </row>
    <row r="902" spans="3:16" x14ac:dyDescent="0.2">
      <c r="C902" s="155"/>
      <c r="D902" s="26"/>
      <c r="E902" s="26"/>
      <c r="F902" s="26"/>
      <c r="G902" s="26"/>
      <c r="H902" s="26"/>
      <c r="I902" s="26"/>
      <c r="J902" s="26"/>
      <c r="K902" s="26"/>
      <c r="L902" s="26"/>
      <c r="M902" s="26"/>
      <c r="N902" s="26"/>
      <c r="O902" s="26"/>
      <c r="P902" s="156"/>
    </row>
    <row r="903" spans="3:16" x14ac:dyDescent="0.2">
      <c r="C903" s="155"/>
      <c r="D903" s="26"/>
      <c r="E903" s="26"/>
      <c r="F903" s="26"/>
      <c r="G903" s="26"/>
      <c r="H903" s="26"/>
      <c r="I903" s="26"/>
      <c r="J903" s="26"/>
      <c r="K903" s="26"/>
      <c r="L903" s="26"/>
      <c r="M903" s="26"/>
      <c r="N903" s="26"/>
      <c r="O903" s="26"/>
      <c r="P903" s="156"/>
    </row>
    <row r="904" spans="3:16" x14ac:dyDescent="0.2">
      <c r="C904" s="155"/>
      <c r="D904" s="26"/>
      <c r="E904" s="26"/>
      <c r="F904" s="26"/>
      <c r="G904" s="26"/>
      <c r="H904" s="26"/>
      <c r="I904" s="26"/>
      <c r="J904" s="26"/>
      <c r="K904" s="26"/>
      <c r="L904" s="26"/>
      <c r="M904" s="26"/>
      <c r="N904" s="26"/>
      <c r="O904" s="26"/>
      <c r="P904" s="156"/>
    </row>
    <row r="905" spans="3:16" x14ac:dyDescent="0.2">
      <c r="C905" s="155"/>
      <c r="D905" s="26"/>
      <c r="E905" s="26"/>
      <c r="F905" s="26"/>
      <c r="G905" s="26"/>
      <c r="H905" s="26"/>
      <c r="I905" s="26"/>
      <c r="J905" s="26"/>
      <c r="K905" s="26"/>
      <c r="L905" s="26"/>
      <c r="M905" s="26"/>
      <c r="N905" s="26"/>
      <c r="O905" s="26"/>
      <c r="P905" s="156"/>
    </row>
    <row r="906" spans="3:16" x14ac:dyDescent="0.2">
      <c r="C906" s="155"/>
      <c r="D906" s="26"/>
      <c r="E906" s="26"/>
      <c r="F906" s="26"/>
      <c r="G906" s="26"/>
      <c r="H906" s="26"/>
      <c r="I906" s="26"/>
      <c r="J906" s="26"/>
      <c r="K906" s="26"/>
      <c r="L906" s="26"/>
      <c r="M906" s="26"/>
      <c r="N906" s="26"/>
      <c r="O906" s="26"/>
      <c r="P906" s="156"/>
    </row>
    <row r="907" spans="3:16" x14ac:dyDescent="0.2">
      <c r="C907" s="155"/>
      <c r="D907" s="26"/>
      <c r="E907" s="26"/>
      <c r="F907" s="26"/>
      <c r="G907" s="26"/>
      <c r="H907" s="26"/>
      <c r="I907" s="26"/>
      <c r="J907" s="26"/>
      <c r="K907" s="26"/>
      <c r="L907" s="26"/>
      <c r="M907" s="26"/>
      <c r="N907" s="26"/>
      <c r="O907" s="26"/>
      <c r="P907" s="156"/>
    </row>
    <row r="908" spans="3:16" x14ac:dyDescent="0.2">
      <c r="C908" s="155"/>
      <c r="D908" s="26"/>
      <c r="E908" s="26"/>
      <c r="F908" s="26"/>
      <c r="G908" s="26"/>
      <c r="H908" s="26"/>
      <c r="I908" s="26"/>
      <c r="J908" s="26"/>
      <c r="K908" s="26"/>
      <c r="L908" s="26"/>
      <c r="M908" s="26"/>
      <c r="N908" s="26"/>
      <c r="O908" s="26"/>
      <c r="P908" s="156"/>
    </row>
    <row r="909" spans="3:16" x14ac:dyDescent="0.2">
      <c r="C909" s="155"/>
      <c r="D909" s="26"/>
      <c r="E909" s="26"/>
      <c r="F909" s="26"/>
      <c r="G909" s="26"/>
      <c r="H909" s="26"/>
      <c r="I909" s="26"/>
      <c r="J909" s="26"/>
      <c r="K909" s="26"/>
      <c r="L909" s="26"/>
      <c r="M909" s="26"/>
      <c r="N909" s="26"/>
      <c r="O909" s="26"/>
      <c r="P909" s="156"/>
    </row>
    <row r="910" spans="3:16" x14ac:dyDescent="0.2">
      <c r="C910" s="155"/>
      <c r="D910" s="26"/>
      <c r="E910" s="26"/>
      <c r="F910" s="26"/>
      <c r="G910" s="26"/>
      <c r="H910" s="26"/>
      <c r="I910" s="26"/>
      <c r="J910" s="26"/>
      <c r="K910" s="26"/>
      <c r="L910" s="26"/>
      <c r="M910" s="26"/>
      <c r="N910" s="26"/>
      <c r="O910" s="26"/>
      <c r="P910" s="156"/>
    </row>
    <row r="911" spans="3:16" x14ac:dyDescent="0.2">
      <c r="C911" s="155"/>
      <c r="D911" s="26"/>
      <c r="E911" s="26"/>
      <c r="F911" s="26"/>
      <c r="G911" s="26"/>
      <c r="H911" s="26"/>
      <c r="I911" s="26"/>
      <c r="J911" s="26"/>
      <c r="K911" s="26"/>
      <c r="L911" s="26"/>
      <c r="M911" s="26"/>
      <c r="N911" s="26"/>
      <c r="O911" s="26"/>
      <c r="P911" s="156"/>
    </row>
    <row r="912" spans="3:16" x14ac:dyDescent="0.2">
      <c r="C912" s="155"/>
      <c r="D912" s="26"/>
      <c r="E912" s="26"/>
      <c r="F912" s="26"/>
      <c r="G912" s="26"/>
      <c r="H912" s="26"/>
      <c r="I912" s="26"/>
      <c r="J912" s="26"/>
      <c r="K912" s="26"/>
      <c r="L912" s="26"/>
      <c r="M912" s="26"/>
      <c r="N912" s="26"/>
      <c r="O912" s="26"/>
      <c r="P912" s="156"/>
    </row>
    <row r="913" spans="2:16" x14ac:dyDescent="0.2">
      <c r="C913" s="155"/>
      <c r="D913" s="26"/>
      <c r="E913" s="26"/>
      <c r="F913" s="26"/>
      <c r="G913" s="26"/>
      <c r="H913" s="26"/>
      <c r="I913" s="26"/>
      <c r="J913" s="26"/>
      <c r="K913" s="26"/>
      <c r="L913" s="26"/>
      <c r="M913" s="26"/>
      <c r="N913" s="26"/>
      <c r="O913" s="26"/>
      <c r="P913" s="156"/>
    </row>
    <row r="914" spans="2:16" x14ac:dyDescent="0.2">
      <c r="C914" s="155"/>
      <c r="D914" s="26"/>
      <c r="E914" s="26"/>
      <c r="F914" s="26"/>
      <c r="G914" s="26"/>
      <c r="H914" s="26"/>
      <c r="I914" s="26"/>
      <c r="J914" s="26"/>
      <c r="K914" s="26"/>
      <c r="L914" s="26"/>
      <c r="M914" s="26"/>
      <c r="N914" s="26"/>
      <c r="O914" s="26"/>
      <c r="P914" s="156"/>
    </row>
    <row r="915" spans="2:16" x14ac:dyDescent="0.2">
      <c r="C915" s="155"/>
      <c r="D915" s="26"/>
      <c r="E915" s="26"/>
      <c r="F915" s="26"/>
      <c r="G915" s="26"/>
      <c r="H915" s="26"/>
      <c r="I915" s="26"/>
      <c r="J915" s="26"/>
      <c r="K915" s="26"/>
      <c r="L915" s="26"/>
      <c r="M915" s="26"/>
      <c r="N915" s="26"/>
      <c r="O915" s="26"/>
      <c r="P915" s="156"/>
    </row>
    <row r="916" spans="2:16" x14ac:dyDescent="0.2">
      <c r="C916" s="155"/>
      <c r="D916" s="26"/>
      <c r="E916" s="26"/>
      <c r="F916" s="26"/>
      <c r="G916" s="26"/>
      <c r="H916" s="26"/>
      <c r="I916" s="26"/>
      <c r="J916" s="26"/>
      <c r="K916" s="26"/>
      <c r="L916" s="26"/>
      <c r="M916" s="26"/>
      <c r="N916" s="26"/>
      <c r="O916" s="26"/>
      <c r="P916" s="156"/>
    </row>
    <row r="917" spans="2:16" x14ac:dyDescent="0.2">
      <c r="C917" s="155"/>
      <c r="D917" s="26"/>
      <c r="E917" s="26"/>
      <c r="F917" s="26"/>
      <c r="G917" s="26"/>
      <c r="H917" s="26"/>
      <c r="I917" s="26"/>
      <c r="J917" s="26"/>
      <c r="K917" s="26"/>
      <c r="L917" s="26"/>
      <c r="M917" s="26"/>
      <c r="N917" s="26"/>
      <c r="O917" s="26"/>
      <c r="P917" s="156"/>
    </row>
    <row r="918" spans="2:16" x14ac:dyDescent="0.2">
      <c r="C918" s="155"/>
      <c r="D918" s="26"/>
      <c r="E918" s="26"/>
      <c r="F918" s="26"/>
      <c r="G918" s="26"/>
      <c r="H918" s="26"/>
      <c r="I918" s="26"/>
      <c r="J918" s="26"/>
      <c r="K918" s="26"/>
      <c r="L918" s="26"/>
      <c r="M918" s="26"/>
      <c r="N918" s="26"/>
      <c r="O918" s="26"/>
      <c r="P918" s="156"/>
    </row>
    <row r="919" spans="2:16" x14ac:dyDescent="0.2">
      <c r="C919" s="155"/>
      <c r="D919" s="26"/>
      <c r="E919" s="26"/>
      <c r="F919" s="26"/>
      <c r="G919" s="26"/>
      <c r="H919" s="26"/>
      <c r="I919" s="26"/>
      <c r="J919" s="26"/>
      <c r="K919" s="26"/>
      <c r="L919" s="26"/>
      <c r="M919" s="26"/>
      <c r="N919" s="26"/>
      <c r="O919" s="26"/>
      <c r="P919" s="156"/>
    </row>
    <row r="920" spans="2:16" x14ac:dyDescent="0.2">
      <c r="C920" s="155"/>
      <c r="D920" s="26"/>
      <c r="E920" s="26"/>
      <c r="F920" s="26"/>
      <c r="G920" s="26"/>
      <c r="H920" s="26"/>
      <c r="I920" s="26"/>
      <c r="J920" s="26"/>
      <c r="K920" s="26"/>
      <c r="L920" s="26"/>
      <c r="M920" s="26"/>
      <c r="N920" s="26"/>
      <c r="O920" s="26"/>
      <c r="P920" s="156"/>
    </row>
    <row r="921" spans="2:16" x14ac:dyDescent="0.2">
      <c r="C921" s="157"/>
      <c r="D921" s="158"/>
      <c r="E921" s="158"/>
      <c r="F921" s="158"/>
      <c r="G921" s="158"/>
      <c r="H921" s="158"/>
      <c r="I921" s="158"/>
      <c r="J921" s="158"/>
      <c r="K921" s="158"/>
      <c r="L921" s="158"/>
      <c r="M921" s="158"/>
      <c r="N921" s="158"/>
      <c r="O921" s="158"/>
      <c r="P921" s="159"/>
    </row>
    <row r="924" spans="2:16" ht="15" x14ac:dyDescent="0.25">
      <c r="B924" s="145" t="e">
        <f>#REF!</f>
        <v>#REF!</v>
      </c>
    </row>
    <row r="941" spans="2:2" ht="15" x14ac:dyDescent="0.25">
      <c r="B941" s="145" t="e">
        <f>#REF!</f>
        <v>#REF!</v>
      </c>
    </row>
    <row r="958" spans="2:7" ht="15" x14ac:dyDescent="0.25">
      <c r="B958" s="145" t="e">
        <f>#REF!</f>
        <v>#REF!</v>
      </c>
    </row>
    <row r="960" spans="2:7" x14ac:dyDescent="0.2">
      <c r="C960" s="533" t="s">
        <v>129</v>
      </c>
      <c r="D960" s="534"/>
      <c r="E960" s="534"/>
      <c r="F960" s="534"/>
      <c r="G960" s="535"/>
    </row>
    <row r="961" spans="1:16" x14ac:dyDescent="0.2">
      <c r="A961" s="36"/>
      <c r="C961" s="477" t="str">
        <f>IF('Prop D'!$E$62="","",'Prop D'!$E$62)</f>
        <v/>
      </c>
      <c r="D961" s="478"/>
      <c r="E961" s="478"/>
      <c r="F961" s="478"/>
      <c r="G961" s="478"/>
      <c r="H961" s="478"/>
      <c r="I961" s="478"/>
      <c r="J961" s="478"/>
      <c r="K961" s="478"/>
      <c r="L961" s="479"/>
    </row>
    <row r="962" spans="1:16" x14ac:dyDescent="0.2">
      <c r="A962" s="36"/>
      <c r="C962" s="480"/>
      <c r="D962" s="481"/>
      <c r="E962" s="481"/>
      <c r="F962" s="481"/>
      <c r="G962" s="481"/>
      <c r="H962" s="481"/>
      <c r="I962" s="481"/>
      <c r="J962" s="481"/>
      <c r="K962" s="481"/>
      <c r="L962" s="482"/>
    </row>
    <row r="963" spans="1:16" x14ac:dyDescent="0.2">
      <c r="A963" s="36"/>
      <c r="C963" s="480"/>
      <c r="D963" s="481"/>
      <c r="E963" s="481"/>
      <c r="F963" s="481"/>
      <c r="G963" s="481"/>
      <c r="H963" s="481"/>
      <c r="I963" s="481"/>
      <c r="J963" s="481"/>
      <c r="K963" s="481"/>
      <c r="L963" s="482"/>
    </row>
    <row r="964" spans="1:16" x14ac:dyDescent="0.2">
      <c r="A964" s="36"/>
      <c r="C964" s="480"/>
      <c r="D964" s="481"/>
      <c r="E964" s="481"/>
      <c r="F964" s="481"/>
      <c r="G964" s="481"/>
      <c r="H964" s="481"/>
      <c r="I964" s="481"/>
      <c r="J964" s="481"/>
      <c r="K964" s="481"/>
      <c r="L964" s="482"/>
    </row>
    <row r="965" spans="1:16" x14ac:dyDescent="0.2">
      <c r="A965" s="36"/>
      <c r="C965" s="480"/>
      <c r="D965" s="481"/>
      <c r="E965" s="481"/>
      <c r="F965" s="481"/>
      <c r="G965" s="481"/>
      <c r="H965" s="481"/>
      <c r="I965" s="481"/>
      <c r="J965" s="481"/>
      <c r="K965" s="481"/>
      <c r="L965" s="482"/>
    </row>
    <row r="966" spans="1:16" x14ac:dyDescent="0.2">
      <c r="A966" s="36"/>
      <c r="C966" s="480"/>
      <c r="D966" s="481"/>
      <c r="E966" s="481"/>
      <c r="F966" s="481"/>
      <c r="G966" s="481"/>
      <c r="H966" s="481"/>
      <c r="I966" s="481"/>
      <c r="J966" s="481"/>
      <c r="K966" s="481"/>
      <c r="L966" s="482"/>
    </row>
    <row r="967" spans="1:16" x14ac:dyDescent="0.2">
      <c r="A967" s="36"/>
      <c r="C967" s="483"/>
      <c r="D967" s="484"/>
      <c r="E967" s="484"/>
      <c r="F967" s="484"/>
      <c r="G967" s="484"/>
      <c r="H967" s="484"/>
      <c r="I967" s="484"/>
      <c r="J967" s="484"/>
      <c r="K967" s="484"/>
      <c r="L967" s="485"/>
    </row>
    <row r="968" spans="1:16" ht="12.75" customHeight="1" x14ac:dyDescent="0.2"/>
    <row r="969" spans="1:16" ht="12.75" customHeight="1" x14ac:dyDescent="0.2"/>
    <row r="970" spans="1:16" ht="12.75" customHeight="1" x14ac:dyDescent="0.25">
      <c r="B970" s="145" t="e">
        <f>#REF!</f>
        <v>#REF!</v>
      </c>
    </row>
    <row r="971" spans="1:16" ht="12.75" customHeight="1" x14ac:dyDescent="0.2"/>
    <row r="972" spans="1:16" x14ac:dyDescent="0.2">
      <c r="B972" s="146"/>
      <c r="C972" s="406" t="s">
        <v>68</v>
      </c>
      <c r="D972" s="406"/>
      <c r="E972" s="406"/>
      <c r="F972" s="407"/>
      <c r="G972" s="147" t="str">
        <f>IF('Prop D'!$E$70="","",'Prop D'!$E$70)</f>
        <v/>
      </c>
      <c r="K972" s="474" t="s">
        <v>69</v>
      </c>
      <c r="L972" s="475"/>
      <c r="M972" s="476"/>
      <c r="N972" s="36"/>
      <c r="O972" s="36"/>
    </row>
    <row r="973" spans="1:16" x14ac:dyDescent="0.2">
      <c r="K973" s="477" t="str">
        <f>IF('Prop D'!$K$70="","",'Prop D'!$K$70)</f>
        <v/>
      </c>
      <c r="L973" s="478"/>
      <c r="M973" s="478"/>
      <c r="N973" s="478"/>
      <c r="O973" s="478"/>
      <c r="P973" s="479"/>
    </row>
    <row r="974" spans="1:16" ht="28.5" customHeight="1" x14ac:dyDescent="0.2">
      <c r="C974" s="406" t="s">
        <v>70</v>
      </c>
      <c r="D974" s="406"/>
      <c r="E974" s="406"/>
      <c r="F974" s="407"/>
      <c r="G974" s="147" t="str">
        <f>IF('Prop D'!$E$74="","",'Prop D'!$E$74)</f>
        <v/>
      </c>
      <c r="K974" s="480"/>
      <c r="L974" s="481"/>
      <c r="M974" s="481"/>
      <c r="N974" s="481"/>
      <c r="O974" s="481"/>
      <c r="P974" s="482"/>
    </row>
    <row r="975" spans="1:16" x14ac:dyDescent="0.2">
      <c r="K975" s="480"/>
      <c r="L975" s="481"/>
      <c r="M975" s="481"/>
      <c r="N975" s="481"/>
      <c r="O975" s="481"/>
      <c r="P975" s="482"/>
    </row>
    <row r="976" spans="1:16" ht="36" customHeight="1" x14ac:dyDescent="0.2">
      <c r="C976" s="406" t="s">
        <v>87</v>
      </c>
      <c r="D976" s="406"/>
      <c r="E976" s="406"/>
      <c r="F976" s="407"/>
      <c r="G976" s="147" t="str">
        <f>IF('Prop D'!$K$74="","",'Prop D'!$K$74)</f>
        <v/>
      </c>
      <c r="K976" s="483"/>
      <c r="L976" s="484"/>
      <c r="M976" s="484"/>
      <c r="N976" s="484"/>
      <c r="O976" s="484"/>
      <c r="P976" s="485"/>
    </row>
    <row r="979" spans="2:14" ht="15" x14ac:dyDescent="0.25">
      <c r="B979" s="145" t="e">
        <f>#REF!</f>
        <v>#REF!</v>
      </c>
    </row>
    <row r="981" spans="2:14" x14ac:dyDescent="0.2">
      <c r="D981" s="143"/>
      <c r="E981" s="143"/>
      <c r="F981" s="150" t="s">
        <v>50</v>
      </c>
      <c r="G981" s="147" t="str">
        <f>IF('Prop D'!$I$97="","",'Prop D'!$I$97)</f>
        <v/>
      </c>
      <c r="L981" s="150" t="s">
        <v>51</v>
      </c>
      <c r="M981" s="495" t="str">
        <f>IF('Prop D'!$I$116="","",'Prop D'!$I$116)</f>
        <v/>
      </c>
      <c r="N981" s="496"/>
    </row>
    <row r="984" spans="2:14" ht="15" x14ac:dyDescent="0.25">
      <c r="B984" s="145" t="e">
        <f>#REF!</f>
        <v>#REF!</v>
      </c>
    </row>
    <row r="986" spans="2:14" ht="12.75" customHeight="1" x14ac:dyDescent="0.2">
      <c r="C986" s="536" t="s">
        <v>88</v>
      </c>
      <c r="D986" s="537"/>
      <c r="E986" s="537"/>
      <c r="F986" s="537"/>
      <c r="G986" s="537"/>
      <c r="H986" s="537"/>
      <c r="I986" s="538"/>
    </row>
    <row r="987" spans="2:14" x14ac:dyDescent="0.2">
      <c r="C987" s="477" t="str">
        <f>IF('Prop D'!$F$124="","",'Prop D'!$F$124)</f>
        <v/>
      </c>
      <c r="D987" s="478"/>
      <c r="E987" s="478"/>
      <c r="F987" s="478"/>
      <c r="G987" s="478"/>
      <c r="H987" s="478"/>
      <c r="I987" s="478"/>
      <c r="J987" s="478"/>
      <c r="K987" s="478"/>
      <c r="L987" s="479"/>
    </row>
    <row r="988" spans="2:14" x14ac:dyDescent="0.2">
      <c r="C988" s="480"/>
      <c r="D988" s="481"/>
      <c r="E988" s="481"/>
      <c r="F988" s="481"/>
      <c r="G988" s="481"/>
      <c r="H988" s="481"/>
      <c r="I988" s="481"/>
      <c r="J988" s="481"/>
      <c r="K988" s="481"/>
      <c r="L988" s="482"/>
    </row>
    <row r="989" spans="2:14" x14ac:dyDescent="0.2">
      <c r="C989" s="480"/>
      <c r="D989" s="481"/>
      <c r="E989" s="481"/>
      <c r="F989" s="481"/>
      <c r="G989" s="481"/>
      <c r="H989" s="481"/>
      <c r="I989" s="481"/>
      <c r="J989" s="481"/>
      <c r="K989" s="481"/>
      <c r="L989" s="482"/>
    </row>
    <row r="990" spans="2:14" x14ac:dyDescent="0.2">
      <c r="C990" s="480"/>
      <c r="D990" s="481"/>
      <c r="E990" s="481"/>
      <c r="F990" s="481"/>
      <c r="G990" s="481"/>
      <c r="H990" s="481"/>
      <c r="I990" s="481"/>
      <c r="J990" s="481"/>
      <c r="K990" s="481"/>
      <c r="L990" s="482"/>
    </row>
    <row r="991" spans="2:14" x14ac:dyDescent="0.2">
      <c r="C991" s="480"/>
      <c r="D991" s="481"/>
      <c r="E991" s="481"/>
      <c r="F991" s="481"/>
      <c r="G991" s="481"/>
      <c r="H991" s="481"/>
      <c r="I991" s="481"/>
      <c r="J991" s="481"/>
      <c r="K991" s="481"/>
      <c r="L991" s="482"/>
    </row>
    <row r="992" spans="2:14" x14ac:dyDescent="0.2">
      <c r="C992" s="480"/>
      <c r="D992" s="481"/>
      <c r="E992" s="481"/>
      <c r="F992" s="481"/>
      <c r="G992" s="481"/>
      <c r="H992" s="481"/>
      <c r="I992" s="481"/>
      <c r="J992" s="481"/>
      <c r="K992" s="481"/>
      <c r="L992" s="482"/>
    </row>
    <row r="993" spans="1:16" x14ac:dyDescent="0.2">
      <c r="A993" s="36"/>
      <c r="B993" s="36"/>
      <c r="C993" s="483"/>
      <c r="D993" s="484"/>
      <c r="E993" s="484"/>
      <c r="F993" s="484"/>
      <c r="G993" s="484"/>
      <c r="H993" s="484"/>
      <c r="I993" s="484"/>
      <c r="J993" s="484"/>
      <c r="K993" s="484"/>
      <c r="L993" s="485"/>
      <c r="M993" s="36"/>
      <c r="N993" s="36"/>
    </row>
    <row r="994" spans="1:16" x14ac:dyDescent="0.2">
      <c r="A994" s="36"/>
      <c r="B994" s="36"/>
      <c r="C994" s="36"/>
      <c r="D994" s="36"/>
      <c r="E994" s="36"/>
      <c r="F994" s="36"/>
      <c r="J994" s="36"/>
      <c r="K994" s="36"/>
      <c r="L994" s="36"/>
      <c r="M994" s="36"/>
      <c r="N994" s="36"/>
    </row>
    <row r="995" spans="1:16" x14ac:dyDescent="0.2">
      <c r="A995" s="36"/>
      <c r="B995" s="36"/>
      <c r="C995" s="36"/>
      <c r="D995" s="36"/>
      <c r="E995" s="36"/>
      <c r="F995" s="36"/>
      <c r="J995" s="36"/>
      <c r="K995" s="36"/>
      <c r="L995" s="36"/>
      <c r="M995" s="36"/>
      <c r="N995" s="36"/>
    </row>
    <row r="996" spans="1:16" ht="15" x14ac:dyDescent="0.25">
      <c r="A996" s="36"/>
      <c r="B996" s="145" t="e">
        <f>#REF!</f>
        <v>#REF!</v>
      </c>
      <c r="C996" s="36"/>
      <c r="D996" s="36"/>
      <c r="E996" s="36"/>
      <c r="F996" s="36"/>
      <c r="J996" s="36"/>
      <c r="K996" s="36"/>
      <c r="L996" s="36"/>
      <c r="M996" s="36"/>
      <c r="N996" s="36"/>
    </row>
    <row r="997" spans="1:16" x14ac:dyDescent="0.2">
      <c r="A997" s="36"/>
      <c r="B997" s="36"/>
      <c r="C997" s="36"/>
      <c r="D997" s="36"/>
      <c r="E997" s="36"/>
      <c r="F997" s="36"/>
      <c r="J997" s="36"/>
      <c r="K997" s="36"/>
      <c r="L997" s="36"/>
      <c r="M997" s="36"/>
      <c r="N997" s="36"/>
    </row>
    <row r="998" spans="1:16" x14ac:dyDescent="0.2">
      <c r="D998" s="143"/>
      <c r="E998" s="143"/>
      <c r="F998" s="150" t="s">
        <v>149</v>
      </c>
      <c r="G998" s="147" t="str">
        <f>IF('Prop D'!$D$134="","",'Prop D'!$D$134)</f>
        <v/>
      </c>
      <c r="H998" s="36"/>
      <c r="L998" s="150" t="s">
        <v>90</v>
      </c>
      <c r="M998" s="495" t="str">
        <f>IF('Prop D'!$K$134="","",'Prop D'!$K$134)</f>
        <v/>
      </c>
      <c r="N998" s="496"/>
      <c r="O998" s="36"/>
      <c r="P998" s="36"/>
    </row>
    <row r="999" spans="1:16" x14ac:dyDescent="0.2">
      <c r="D999" s="36"/>
      <c r="E999" s="36"/>
      <c r="F999" s="150"/>
      <c r="G999" s="36"/>
      <c r="H999" s="36"/>
      <c r="L999" s="36"/>
      <c r="M999" s="36"/>
      <c r="N999" s="36"/>
      <c r="O999" s="36"/>
      <c r="P999" s="36"/>
    </row>
    <row r="1000" spans="1:16" x14ac:dyDescent="0.2">
      <c r="D1000" s="143"/>
      <c r="E1000" s="143"/>
      <c r="F1000" s="150" t="s">
        <v>91</v>
      </c>
      <c r="G1000" s="147" t="str">
        <f>IF('Prop D'!$D$136="","",'Prop D'!$D$136)</f>
        <v/>
      </c>
      <c r="H1000" s="36"/>
      <c r="L1000" s="150" t="s">
        <v>92</v>
      </c>
      <c r="M1000" s="495" t="str">
        <f>IF('Prop D'!$K$136="","",'Prop D'!$K$136)</f>
        <v/>
      </c>
      <c r="N1000" s="496"/>
      <c r="O1000" s="36"/>
      <c r="P1000" s="36"/>
    </row>
    <row r="1001" spans="1:16" x14ac:dyDescent="0.2">
      <c r="A1001" s="36"/>
      <c r="B1001" s="36"/>
      <c r="C1001" s="36"/>
      <c r="D1001" s="36"/>
      <c r="E1001" s="36"/>
      <c r="F1001" s="150"/>
      <c r="J1001" s="36"/>
      <c r="K1001" s="36"/>
      <c r="L1001" s="36"/>
      <c r="M1001" s="36"/>
      <c r="N1001" s="36"/>
    </row>
    <row r="1002" spans="1:16" ht="12.75" customHeight="1" x14ac:dyDescent="0.2">
      <c r="A1002" s="36"/>
      <c r="B1002" s="36"/>
      <c r="C1002" s="474" t="s">
        <v>153</v>
      </c>
      <c r="D1002" s="475"/>
      <c r="E1002" s="476"/>
      <c r="F1002" s="36"/>
      <c r="G1002" s="36"/>
      <c r="J1002" s="36"/>
      <c r="K1002" s="474" t="s">
        <v>109</v>
      </c>
      <c r="L1002" s="475"/>
      <c r="M1002" s="476"/>
      <c r="N1002" s="36"/>
      <c r="O1002" s="36"/>
    </row>
    <row r="1003" spans="1:16" x14ac:dyDescent="0.2">
      <c r="A1003" s="36"/>
      <c r="B1003" s="36"/>
      <c r="C1003" s="477" t="str">
        <f>IF('Prop D'!$D$144="","",'Prop D'!$D$144)</f>
        <v/>
      </c>
      <c r="D1003" s="478"/>
      <c r="E1003" s="478"/>
      <c r="F1003" s="478"/>
      <c r="G1003" s="478"/>
      <c r="H1003" s="479"/>
      <c r="J1003" s="36"/>
      <c r="K1003" s="477" t="str">
        <f>IF('Prop D'!$K$144="","",'Prop D'!$K$144)</f>
        <v/>
      </c>
      <c r="L1003" s="478"/>
      <c r="M1003" s="478"/>
      <c r="N1003" s="478"/>
      <c r="O1003" s="478"/>
      <c r="P1003" s="479"/>
    </row>
    <row r="1004" spans="1:16" x14ac:dyDescent="0.2">
      <c r="A1004" s="36"/>
      <c r="B1004" s="36"/>
      <c r="C1004" s="480"/>
      <c r="D1004" s="481"/>
      <c r="E1004" s="481"/>
      <c r="F1004" s="481"/>
      <c r="G1004" s="481"/>
      <c r="H1004" s="482"/>
      <c r="J1004" s="36"/>
      <c r="K1004" s="480"/>
      <c r="L1004" s="481"/>
      <c r="M1004" s="481"/>
      <c r="N1004" s="481"/>
      <c r="O1004" s="481"/>
      <c r="P1004" s="482"/>
    </row>
    <row r="1005" spans="1:16" x14ac:dyDescent="0.2">
      <c r="A1005" s="36"/>
      <c r="B1005" s="36"/>
      <c r="C1005" s="480"/>
      <c r="D1005" s="481"/>
      <c r="E1005" s="481"/>
      <c r="F1005" s="481"/>
      <c r="G1005" s="481"/>
      <c r="H1005" s="482"/>
      <c r="J1005" s="36"/>
      <c r="K1005" s="480"/>
      <c r="L1005" s="481"/>
      <c r="M1005" s="481"/>
      <c r="N1005" s="481"/>
      <c r="O1005" s="481"/>
      <c r="P1005" s="482"/>
    </row>
    <row r="1006" spans="1:16" x14ac:dyDescent="0.2">
      <c r="A1006" s="36"/>
      <c r="B1006" s="36"/>
      <c r="C1006" s="480"/>
      <c r="D1006" s="481"/>
      <c r="E1006" s="481"/>
      <c r="F1006" s="481"/>
      <c r="G1006" s="481"/>
      <c r="H1006" s="482"/>
      <c r="J1006" s="36"/>
      <c r="K1006" s="480"/>
      <c r="L1006" s="481"/>
      <c r="M1006" s="481"/>
      <c r="N1006" s="481"/>
      <c r="O1006" s="481"/>
      <c r="P1006" s="482"/>
    </row>
    <row r="1007" spans="1:16" x14ac:dyDescent="0.2">
      <c r="A1007" s="36"/>
      <c r="B1007" s="36"/>
      <c r="C1007" s="480"/>
      <c r="D1007" s="481"/>
      <c r="E1007" s="481"/>
      <c r="F1007" s="481"/>
      <c r="G1007" s="481"/>
      <c r="H1007" s="482"/>
      <c r="J1007" s="36"/>
      <c r="K1007" s="480"/>
      <c r="L1007" s="481"/>
      <c r="M1007" s="481"/>
      <c r="N1007" s="481"/>
      <c r="O1007" s="481"/>
      <c r="P1007" s="482"/>
    </row>
    <row r="1008" spans="1:16" x14ac:dyDescent="0.2">
      <c r="A1008" s="36"/>
      <c r="B1008" s="36"/>
      <c r="C1008" s="480"/>
      <c r="D1008" s="481"/>
      <c r="E1008" s="481"/>
      <c r="F1008" s="481"/>
      <c r="G1008" s="481"/>
      <c r="H1008" s="482"/>
      <c r="J1008" s="36"/>
      <c r="K1008" s="480"/>
      <c r="L1008" s="481"/>
      <c r="M1008" s="481"/>
      <c r="N1008" s="481"/>
      <c r="O1008" s="481"/>
      <c r="P1008" s="482"/>
    </row>
    <row r="1009" spans="1:16" x14ac:dyDescent="0.2">
      <c r="A1009" s="36"/>
      <c r="B1009" s="36"/>
      <c r="C1009" s="483"/>
      <c r="D1009" s="484"/>
      <c r="E1009" s="484"/>
      <c r="F1009" s="484"/>
      <c r="G1009" s="484"/>
      <c r="H1009" s="485"/>
      <c r="J1009" s="36"/>
      <c r="K1009" s="483"/>
      <c r="L1009" s="484"/>
      <c r="M1009" s="484"/>
      <c r="N1009" s="484"/>
      <c r="O1009" s="484"/>
      <c r="P1009" s="485"/>
    </row>
    <row r="1010" spans="1:16" x14ac:dyDescent="0.2">
      <c r="A1010" s="36"/>
      <c r="B1010" s="36"/>
      <c r="C1010" s="36"/>
      <c r="D1010" s="36"/>
      <c r="E1010" s="36"/>
      <c r="F1010" s="36"/>
      <c r="J1010" s="36"/>
      <c r="K1010" s="36"/>
      <c r="L1010" s="36"/>
      <c r="M1010" s="36"/>
      <c r="N1010" s="36"/>
    </row>
    <row r="1011" spans="1:16" ht="26.25" customHeight="1" x14ac:dyDescent="0.2">
      <c r="C1011" s="406" t="s">
        <v>111</v>
      </c>
      <c r="D1011" s="406"/>
      <c r="E1011" s="406"/>
      <c r="F1011" s="407"/>
      <c r="G1011" s="160" t="str">
        <f>IF('Prop D'!$D$153="","",'Prop D'!$D$153)</f>
        <v/>
      </c>
      <c r="H1011" s="36"/>
      <c r="L1011" s="36"/>
      <c r="M1011" s="36"/>
      <c r="N1011" s="36"/>
      <c r="O1011" s="36"/>
      <c r="P1011" s="36"/>
    </row>
    <row r="1012" spans="1:16" x14ac:dyDescent="0.2">
      <c r="A1012" s="36"/>
      <c r="B1012" s="36"/>
      <c r="C1012" s="36"/>
      <c r="D1012" s="36"/>
      <c r="E1012" s="36"/>
      <c r="F1012" s="36"/>
      <c r="J1012" s="36"/>
      <c r="K1012" s="36"/>
      <c r="L1012" s="36"/>
      <c r="M1012" s="36"/>
      <c r="N1012" s="36"/>
    </row>
    <row r="1013" spans="1:16" ht="12.75" customHeight="1" x14ac:dyDescent="0.2">
      <c r="A1013" s="36"/>
      <c r="B1013" s="36"/>
      <c r="C1013" s="474" t="s">
        <v>108</v>
      </c>
      <c r="D1013" s="475"/>
      <c r="E1013" s="475"/>
      <c r="F1013" s="476"/>
      <c r="G1013" s="36"/>
      <c r="J1013" s="36"/>
      <c r="K1013" s="36"/>
      <c r="L1013" s="36"/>
      <c r="M1013" s="36"/>
      <c r="N1013" s="36"/>
    </row>
    <row r="1014" spans="1:16" x14ac:dyDescent="0.2">
      <c r="A1014" s="36"/>
      <c r="B1014" s="36"/>
      <c r="C1014" s="477" t="str">
        <f>IF('Prop D'!$D$157="","",'Prop D'!$D$157)</f>
        <v/>
      </c>
      <c r="D1014" s="478"/>
      <c r="E1014" s="478"/>
      <c r="F1014" s="478"/>
      <c r="G1014" s="478"/>
      <c r="H1014" s="478"/>
      <c r="I1014" s="478"/>
      <c r="J1014" s="478"/>
      <c r="K1014" s="478"/>
      <c r="L1014" s="479"/>
      <c r="M1014" s="36"/>
      <c r="N1014" s="36"/>
    </row>
    <row r="1015" spans="1:16" x14ac:dyDescent="0.2">
      <c r="A1015" s="36"/>
      <c r="B1015" s="36"/>
      <c r="C1015" s="480"/>
      <c r="D1015" s="481"/>
      <c r="E1015" s="481"/>
      <c r="F1015" s="481"/>
      <c r="G1015" s="481"/>
      <c r="H1015" s="481"/>
      <c r="I1015" s="481"/>
      <c r="J1015" s="481"/>
      <c r="K1015" s="481"/>
      <c r="L1015" s="482"/>
      <c r="M1015" s="36"/>
      <c r="N1015" s="36"/>
    </row>
    <row r="1016" spans="1:16" x14ac:dyDescent="0.2">
      <c r="A1016" s="36"/>
      <c r="B1016" s="36"/>
      <c r="C1016" s="480"/>
      <c r="D1016" s="481"/>
      <c r="E1016" s="481"/>
      <c r="F1016" s="481"/>
      <c r="G1016" s="481"/>
      <c r="H1016" s="481"/>
      <c r="I1016" s="481"/>
      <c r="J1016" s="481"/>
      <c r="K1016" s="481"/>
      <c r="L1016" s="482"/>
      <c r="M1016" s="36"/>
      <c r="N1016" s="36"/>
    </row>
    <row r="1017" spans="1:16" x14ac:dyDescent="0.2">
      <c r="A1017" s="36"/>
      <c r="B1017" s="36"/>
      <c r="C1017" s="480"/>
      <c r="D1017" s="481"/>
      <c r="E1017" s="481"/>
      <c r="F1017" s="481"/>
      <c r="G1017" s="481"/>
      <c r="H1017" s="481"/>
      <c r="I1017" s="481"/>
      <c r="J1017" s="481"/>
      <c r="K1017" s="481"/>
      <c r="L1017" s="482"/>
      <c r="M1017" s="36"/>
      <c r="N1017" s="36"/>
    </row>
    <row r="1018" spans="1:16" x14ac:dyDescent="0.2">
      <c r="A1018" s="36"/>
      <c r="B1018" s="36"/>
      <c r="C1018" s="480"/>
      <c r="D1018" s="481"/>
      <c r="E1018" s="481"/>
      <c r="F1018" s="481"/>
      <c r="G1018" s="481"/>
      <c r="H1018" s="481"/>
      <c r="I1018" s="481"/>
      <c r="J1018" s="481"/>
      <c r="K1018" s="481"/>
      <c r="L1018" s="482"/>
      <c r="M1018" s="36"/>
      <c r="N1018" s="36"/>
    </row>
    <row r="1019" spans="1:16" x14ac:dyDescent="0.2">
      <c r="A1019" s="36"/>
      <c r="B1019" s="36"/>
      <c r="C1019" s="480"/>
      <c r="D1019" s="481"/>
      <c r="E1019" s="481"/>
      <c r="F1019" s="481"/>
      <c r="G1019" s="481"/>
      <c r="H1019" s="481"/>
      <c r="I1019" s="481"/>
      <c r="J1019" s="481"/>
      <c r="K1019" s="481"/>
      <c r="L1019" s="482"/>
      <c r="M1019" s="36"/>
      <c r="N1019" s="36"/>
    </row>
    <row r="1020" spans="1:16" x14ac:dyDescent="0.2">
      <c r="A1020" s="36"/>
      <c r="B1020" s="36"/>
      <c r="C1020" s="483"/>
      <c r="D1020" s="484"/>
      <c r="E1020" s="484"/>
      <c r="F1020" s="484"/>
      <c r="G1020" s="484"/>
      <c r="H1020" s="484"/>
      <c r="I1020" s="484"/>
      <c r="J1020" s="484"/>
      <c r="K1020" s="484"/>
      <c r="L1020" s="485"/>
      <c r="M1020" s="36"/>
      <c r="N1020" s="36"/>
    </row>
    <row r="1021" spans="1:16" x14ac:dyDescent="0.2">
      <c r="A1021" s="36"/>
      <c r="B1021" s="36"/>
      <c r="C1021" s="36"/>
      <c r="D1021" s="36"/>
      <c r="E1021" s="36"/>
      <c r="F1021" s="36"/>
      <c r="J1021" s="36"/>
      <c r="K1021" s="36"/>
      <c r="L1021" s="36"/>
      <c r="M1021" s="36"/>
      <c r="N1021" s="36"/>
    </row>
    <row r="1022" spans="1:16" x14ac:dyDescent="0.2">
      <c r="A1022" s="36"/>
      <c r="B1022" s="36"/>
      <c r="C1022" s="36"/>
      <c r="D1022" s="36"/>
      <c r="E1022" s="36"/>
      <c r="F1022" s="36"/>
      <c r="J1022" s="36"/>
      <c r="K1022" s="36"/>
      <c r="L1022" s="36"/>
      <c r="M1022" s="36"/>
      <c r="N1022" s="36"/>
    </row>
    <row r="1023" spans="1:16" ht="15" x14ac:dyDescent="0.25">
      <c r="A1023" s="36"/>
      <c r="B1023" s="145" t="s">
        <v>150</v>
      </c>
      <c r="C1023" s="36"/>
      <c r="D1023" s="36"/>
      <c r="E1023" s="36"/>
      <c r="F1023" s="36"/>
      <c r="J1023" s="36"/>
      <c r="K1023" s="36"/>
      <c r="L1023" s="36"/>
      <c r="M1023" s="36"/>
      <c r="N1023" s="36"/>
    </row>
    <row r="1024" spans="1:16" ht="15" x14ac:dyDescent="0.25">
      <c r="A1024" s="36"/>
      <c r="B1024" s="145"/>
      <c r="C1024" s="36"/>
      <c r="D1024" s="36"/>
      <c r="E1024" s="36"/>
      <c r="F1024" s="36"/>
      <c r="J1024" s="36"/>
      <c r="K1024" s="36"/>
      <c r="L1024" s="36"/>
      <c r="M1024" s="36"/>
      <c r="N1024" s="36"/>
    </row>
    <row r="1025" spans="1:15" ht="30" customHeight="1" x14ac:dyDescent="0.2">
      <c r="A1025" s="36"/>
      <c r="B1025" s="36"/>
      <c r="C1025" s="358" t="s">
        <v>118</v>
      </c>
      <c r="D1025" s="359"/>
      <c r="E1025" s="358" t="s">
        <v>119</v>
      </c>
      <c r="F1025" s="359"/>
      <c r="G1025" s="358" t="s">
        <v>120</v>
      </c>
      <c r="H1025" s="359"/>
      <c r="I1025" s="358" t="s">
        <v>121</v>
      </c>
      <c r="J1025" s="359"/>
      <c r="K1025" s="101" t="s">
        <v>122</v>
      </c>
      <c r="L1025" s="101" t="s">
        <v>123</v>
      </c>
      <c r="M1025" s="358" t="s">
        <v>124</v>
      </c>
      <c r="N1025" s="359"/>
      <c r="O1025" s="101" t="s">
        <v>125</v>
      </c>
    </row>
    <row r="1026" spans="1:15" x14ac:dyDescent="0.2">
      <c r="A1026" s="36"/>
      <c r="B1026" s="36"/>
      <c r="C1026" s="509" t="str">
        <f>IF('Prop D'!$B170="","",'Prop D'!$B170)</f>
        <v/>
      </c>
      <c r="D1026" s="510"/>
      <c r="E1026" s="509" t="str">
        <f>IF('Prop D'!$C170="","",'Prop D'!$C170)</f>
        <v/>
      </c>
      <c r="F1026" s="510"/>
      <c r="G1026" s="509" t="str">
        <f>IF('Prop D'!$D170="","",'Prop D'!$D170)</f>
        <v/>
      </c>
      <c r="H1026" s="510"/>
      <c r="I1026" s="509" t="str">
        <f>IF('Prop D'!$E170="","",'Prop D'!$E170)</f>
        <v/>
      </c>
      <c r="J1026" s="510"/>
      <c r="K1026" s="172" t="str">
        <f>IF('Prop D'!$F170="","",'Prop D'!$F170)</f>
        <v/>
      </c>
      <c r="L1026" s="172" t="str">
        <f>IF('Prop D'!$G170="","",'Prop D'!$G170)</f>
        <v/>
      </c>
      <c r="M1026" s="509" t="str">
        <f>IF('Prop D'!$H170="","",'Prop D'!$H170)</f>
        <v/>
      </c>
      <c r="N1026" s="510"/>
      <c r="O1026" s="172" t="str">
        <f>IF('Prop D'!$I170="","",'Prop D'!$I170)</f>
        <v/>
      </c>
    </row>
    <row r="1027" spans="1:15" ht="12.75" customHeight="1" x14ac:dyDescent="0.2">
      <c r="A1027" s="36"/>
      <c r="B1027" s="36"/>
      <c r="C1027" s="509" t="str">
        <f>IF('Prop D'!$B171="","",'Prop D'!$B171)</f>
        <v/>
      </c>
      <c r="D1027" s="510"/>
      <c r="E1027" s="509" t="str">
        <f>IF('Prop D'!$C171="","",'Prop D'!$C171)</f>
        <v/>
      </c>
      <c r="F1027" s="510"/>
      <c r="G1027" s="509" t="str">
        <f>IF('Prop D'!$D171="","",'Prop D'!$D171)</f>
        <v/>
      </c>
      <c r="H1027" s="510"/>
      <c r="I1027" s="509" t="str">
        <f>IF('Prop D'!$E171="","",'Prop D'!$E171)</f>
        <v/>
      </c>
      <c r="J1027" s="510"/>
      <c r="K1027" s="172" t="str">
        <f>IF('Prop D'!$F171="","",'Prop D'!$F171)</f>
        <v/>
      </c>
      <c r="L1027" s="172" t="str">
        <f>IF('Prop D'!$G171="","",'Prop D'!$G171)</f>
        <v/>
      </c>
      <c r="M1027" s="509" t="str">
        <f>IF('Prop D'!$H171="","",'Prop D'!$H171)</f>
        <v/>
      </c>
      <c r="N1027" s="510"/>
      <c r="O1027" s="172" t="str">
        <f>IF('Prop D'!$I171="","",'Prop D'!$I171)</f>
        <v/>
      </c>
    </row>
    <row r="1028" spans="1:15" x14ac:dyDescent="0.2">
      <c r="A1028" s="36"/>
      <c r="B1028" s="36"/>
      <c r="C1028" s="509" t="str">
        <f>IF('Prop D'!$B172="","",'Prop D'!$B172)</f>
        <v/>
      </c>
      <c r="D1028" s="510"/>
      <c r="E1028" s="509" t="str">
        <f>IF('Prop D'!$C172="","",'Prop D'!$C172)</f>
        <v/>
      </c>
      <c r="F1028" s="510"/>
      <c r="G1028" s="509" t="str">
        <f>IF('Prop D'!$D172="","",'Prop D'!$D172)</f>
        <v/>
      </c>
      <c r="H1028" s="510"/>
      <c r="I1028" s="509" t="str">
        <f>IF('Prop D'!$E172="","",'Prop D'!$E172)</f>
        <v/>
      </c>
      <c r="J1028" s="510"/>
      <c r="K1028" s="172" t="str">
        <f>IF('Prop D'!$F172="","",'Prop D'!$F172)</f>
        <v/>
      </c>
      <c r="L1028" s="172" t="str">
        <f>IF('Prop D'!$G172="","",'Prop D'!$G172)</f>
        <v/>
      </c>
      <c r="M1028" s="509" t="str">
        <f>IF('Prop D'!$H172="","",'Prop D'!$H172)</f>
        <v/>
      </c>
      <c r="N1028" s="510"/>
      <c r="O1028" s="172" t="str">
        <f>IF('Prop D'!$I172="","",'Prop D'!$I172)</f>
        <v/>
      </c>
    </row>
    <row r="1029" spans="1:15" x14ac:dyDescent="0.2">
      <c r="A1029" s="36"/>
      <c r="B1029" s="36"/>
      <c r="C1029" s="509" t="str">
        <f>IF('Prop D'!$B173="","",'Prop D'!$B173)</f>
        <v/>
      </c>
      <c r="D1029" s="510"/>
      <c r="E1029" s="509" t="str">
        <f>IF('Prop D'!$C173="","",'Prop D'!$C173)</f>
        <v/>
      </c>
      <c r="F1029" s="510"/>
      <c r="G1029" s="509" t="str">
        <f>IF('Prop D'!$D173="","",'Prop D'!$D173)</f>
        <v/>
      </c>
      <c r="H1029" s="510"/>
      <c r="I1029" s="509" t="str">
        <f>IF('Prop D'!$E173="","",'Prop D'!$E173)</f>
        <v/>
      </c>
      <c r="J1029" s="510"/>
      <c r="K1029" s="172" t="str">
        <f>IF('Prop D'!$F173="","",'Prop D'!$F173)</f>
        <v/>
      </c>
      <c r="L1029" s="172" t="str">
        <f>IF('Prop D'!$G173="","",'Prop D'!$G173)</f>
        <v/>
      </c>
      <c r="M1029" s="509" t="str">
        <f>IF('Prop D'!$H173="","",'Prop D'!$H173)</f>
        <v/>
      </c>
      <c r="N1029" s="510"/>
      <c r="O1029" s="172" t="str">
        <f>IF('Prop D'!$I173="","",'Prop D'!$I173)</f>
        <v/>
      </c>
    </row>
    <row r="1030" spans="1:15" x14ac:dyDescent="0.2">
      <c r="A1030" s="36"/>
      <c r="B1030" s="36"/>
      <c r="C1030" s="509" t="str">
        <f>IF('Prop D'!$B174="","",'Prop D'!$B174)</f>
        <v/>
      </c>
      <c r="D1030" s="510"/>
      <c r="E1030" s="509" t="str">
        <f>IF('Prop D'!$C174="","",'Prop D'!$C174)</f>
        <v/>
      </c>
      <c r="F1030" s="510"/>
      <c r="G1030" s="509" t="str">
        <f>IF('Prop D'!$D174="","",'Prop D'!$D174)</f>
        <v/>
      </c>
      <c r="H1030" s="510"/>
      <c r="I1030" s="509" t="str">
        <f>IF('Prop D'!$E174="","",'Prop D'!$E174)</f>
        <v/>
      </c>
      <c r="J1030" s="510"/>
      <c r="K1030" s="172" t="str">
        <f>IF('Prop D'!$F174="","",'Prop D'!$F174)</f>
        <v/>
      </c>
      <c r="L1030" s="172" t="str">
        <f>IF('Prop D'!$G174="","",'Prop D'!$G174)</f>
        <v/>
      </c>
      <c r="M1030" s="509" t="str">
        <f>IF('Prop D'!$H174="","",'Prop D'!$H174)</f>
        <v/>
      </c>
      <c r="N1030" s="510"/>
      <c r="O1030" s="172" t="str">
        <f>IF('Prop D'!$I174="","",'Prop D'!$I174)</f>
        <v/>
      </c>
    </row>
    <row r="1031" spans="1:15" x14ac:dyDescent="0.2">
      <c r="A1031" s="36"/>
      <c r="B1031" s="36"/>
      <c r="C1031" s="509" t="str">
        <f>IF('Prop D'!$B175="","",'Prop D'!$B175)</f>
        <v/>
      </c>
      <c r="D1031" s="510"/>
      <c r="E1031" s="509" t="str">
        <f>IF('Prop D'!$C175="","",'Prop D'!$C175)</f>
        <v/>
      </c>
      <c r="F1031" s="510"/>
      <c r="G1031" s="509" t="str">
        <f>IF('Prop D'!$D175="","",'Prop D'!$D175)</f>
        <v/>
      </c>
      <c r="H1031" s="510"/>
      <c r="I1031" s="509" t="str">
        <f>IF('Prop D'!$E175="","",'Prop D'!$E175)</f>
        <v/>
      </c>
      <c r="J1031" s="510"/>
      <c r="K1031" s="172" t="str">
        <f>IF('Prop D'!$F175="","",'Prop D'!$F175)</f>
        <v/>
      </c>
      <c r="L1031" s="172" t="str">
        <f>IF('Prop D'!$G175="","",'Prop D'!$G175)</f>
        <v/>
      </c>
      <c r="M1031" s="509" t="str">
        <f>IF('Prop D'!$H175="","",'Prop D'!$H175)</f>
        <v/>
      </c>
      <c r="N1031" s="510"/>
      <c r="O1031" s="172" t="str">
        <f>IF('Prop D'!$I175="","",'Prop D'!$I175)</f>
        <v/>
      </c>
    </row>
    <row r="1032" spans="1:15" x14ac:dyDescent="0.2">
      <c r="A1032" s="36"/>
      <c r="B1032" s="36"/>
      <c r="C1032" s="509" t="str">
        <f>IF('Prop D'!$B176="","",'Prop D'!$B176)</f>
        <v/>
      </c>
      <c r="D1032" s="510"/>
      <c r="E1032" s="509" t="str">
        <f>IF('Prop D'!$C176="","",'Prop D'!$C176)</f>
        <v/>
      </c>
      <c r="F1032" s="510"/>
      <c r="G1032" s="509" t="str">
        <f>IF('Prop D'!$D176="","",'Prop D'!$D176)</f>
        <v/>
      </c>
      <c r="H1032" s="510"/>
      <c r="I1032" s="509" t="str">
        <f>IF('Prop D'!$E176="","",'Prop D'!$E176)</f>
        <v/>
      </c>
      <c r="J1032" s="510"/>
      <c r="K1032" s="172" t="str">
        <f>IF('Prop D'!$F176="","",'Prop D'!$F176)</f>
        <v/>
      </c>
      <c r="L1032" s="172" t="str">
        <f>IF('Prop D'!$G176="","",'Prop D'!$G176)</f>
        <v/>
      </c>
      <c r="M1032" s="509" t="str">
        <f>IF('Prop D'!$H176="","",'Prop D'!$H176)</f>
        <v/>
      </c>
      <c r="N1032" s="510"/>
      <c r="O1032" s="172" t="str">
        <f>IF('Prop D'!$I176="","",'Prop D'!$I176)</f>
        <v/>
      </c>
    </row>
    <row r="1033" spans="1:15" x14ac:dyDescent="0.2">
      <c r="A1033" s="36"/>
      <c r="B1033" s="36"/>
      <c r="C1033" s="509" t="str">
        <f>IF('Prop D'!$B177="","",'Prop D'!$B177)</f>
        <v/>
      </c>
      <c r="D1033" s="510"/>
      <c r="E1033" s="509" t="str">
        <f>IF('Prop D'!$C177="","",'Prop D'!$C177)</f>
        <v/>
      </c>
      <c r="F1033" s="510"/>
      <c r="G1033" s="509" t="str">
        <f>IF('Prop D'!$D177="","",'Prop D'!$D177)</f>
        <v/>
      </c>
      <c r="H1033" s="510"/>
      <c r="I1033" s="509" t="str">
        <f>IF('Prop D'!$E177="","",'Prop D'!$E177)</f>
        <v/>
      </c>
      <c r="J1033" s="510"/>
      <c r="K1033" s="172" t="str">
        <f>IF('Prop D'!$F177="","",'Prop D'!$F177)</f>
        <v/>
      </c>
      <c r="L1033" s="172" t="str">
        <f>IF('Prop D'!$G177="","",'Prop D'!$G177)</f>
        <v/>
      </c>
      <c r="M1033" s="509" t="str">
        <f>IF('Prop D'!$H177="","",'Prop D'!$H177)</f>
        <v/>
      </c>
      <c r="N1033" s="510"/>
      <c r="O1033" s="172" t="str">
        <f>IF('Prop D'!$I177="","",'Prop D'!$I177)</f>
        <v/>
      </c>
    </row>
    <row r="1034" spans="1:15" x14ac:dyDescent="0.2">
      <c r="A1034" s="36"/>
      <c r="B1034" s="36"/>
      <c r="C1034" s="509" t="str">
        <f>IF('Prop D'!$B178="","",'Prop D'!$B178)</f>
        <v/>
      </c>
      <c r="D1034" s="510"/>
      <c r="E1034" s="509" t="str">
        <f>IF('Prop D'!$C178="","",'Prop D'!$C178)</f>
        <v/>
      </c>
      <c r="F1034" s="510"/>
      <c r="G1034" s="509" t="str">
        <f>IF('Prop D'!$D178="","",'Prop D'!$D178)</f>
        <v/>
      </c>
      <c r="H1034" s="510"/>
      <c r="I1034" s="509" t="str">
        <f>IF('Prop D'!$E178="","",'Prop D'!$E178)</f>
        <v/>
      </c>
      <c r="J1034" s="510"/>
      <c r="K1034" s="172" t="str">
        <f>IF('Prop D'!$F178="","",'Prop D'!$F178)</f>
        <v/>
      </c>
      <c r="L1034" s="172" t="str">
        <f>IF('Prop D'!$G178="","",'Prop D'!$G178)</f>
        <v/>
      </c>
      <c r="M1034" s="509" t="str">
        <f>IF('Prop D'!$H178="","",'Prop D'!$H178)</f>
        <v/>
      </c>
      <c r="N1034" s="510"/>
      <c r="O1034" s="172" t="str">
        <f>IF('Prop D'!$I178="","",'Prop D'!$I178)</f>
        <v/>
      </c>
    </row>
    <row r="1035" spans="1:15" x14ac:dyDescent="0.2">
      <c r="A1035" s="36"/>
      <c r="B1035" s="36"/>
      <c r="C1035" s="509" t="str">
        <f>IF('Prop D'!$B179="","",'Prop D'!$B179)</f>
        <v/>
      </c>
      <c r="D1035" s="510"/>
      <c r="E1035" s="509" t="str">
        <f>IF('Prop D'!$C179="","",'Prop D'!$C179)</f>
        <v/>
      </c>
      <c r="F1035" s="510"/>
      <c r="G1035" s="509" t="str">
        <f>IF('Prop D'!$D179="","",'Prop D'!$D179)</f>
        <v/>
      </c>
      <c r="H1035" s="510"/>
      <c r="I1035" s="509" t="str">
        <f>IF('Prop D'!$E179="","",'Prop D'!$E179)</f>
        <v/>
      </c>
      <c r="J1035" s="510"/>
      <c r="K1035" s="172" t="str">
        <f>IF('Prop D'!$F179="","",'Prop D'!$F179)</f>
        <v/>
      </c>
      <c r="L1035" s="172" t="str">
        <f>IF('Prop D'!$G179="","",'Prop D'!$G179)</f>
        <v/>
      </c>
      <c r="M1035" s="509" t="str">
        <f>IF('Prop D'!$H179="","",'Prop D'!$H179)</f>
        <v/>
      </c>
      <c r="N1035" s="510"/>
      <c r="O1035" s="172" t="str">
        <f>IF('Prop D'!$I179="","",'Prop D'!$I179)</f>
        <v/>
      </c>
    </row>
    <row r="1036" spans="1:15" x14ac:dyDescent="0.2">
      <c r="A1036" s="36"/>
      <c r="B1036" s="36"/>
      <c r="C1036" s="509" t="str">
        <f>IF('Prop D'!$B180="","",'Prop D'!$B180)</f>
        <v/>
      </c>
      <c r="D1036" s="510"/>
      <c r="E1036" s="509" t="str">
        <f>IF('Prop D'!$C180="","",'Prop D'!$C180)</f>
        <v/>
      </c>
      <c r="F1036" s="510"/>
      <c r="G1036" s="509" t="str">
        <f>IF('Prop D'!$D180="","",'Prop D'!$D180)</f>
        <v/>
      </c>
      <c r="H1036" s="510"/>
      <c r="I1036" s="509" t="str">
        <f>IF('Prop D'!$E180="","",'Prop D'!$E180)</f>
        <v/>
      </c>
      <c r="J1036" s="510"/>
      <c r="K1036" s="172" t="str">
        <f>IF('Prop D'!$F180="","",'Prop D'!$F180)</f>
        <v/>
      </c>
      <c r="L1036" s="172" t="str">
        <f>IF('Prop D'!$G180="","",'Prop D'!$G180)</f>
        <v/>
      </c>
      <c r="M1036" s="509" t="str">
        <f>IF('Prop D'!$H180="","",'Prop D'!$H180)</f>
        <v/>
      </c>
      <c r="N1036" s="510"/>
      <c r="O1036" s="172" t="str">
        <f>IF('Prop D'!$I180="","",'Prop D'!$I180)</f>
        <v/>
      </c>
    </row>
    <row r="1037" spans="1:15" x14ac:dyDescent="0.2">
      <c r="A1037" s="36"/>
      <c r="B1037" s="36"/>
      <c r="C1037" s="36"/>
      <c r="D1037" s="36"/>
      <c r="E1037" s="36"/>
      <c r="F1037" s="36"/>
      <c r="G1037" s="36"/>
      <c r="H1037" s="36"/>
      <c r="I1037" s="36"/>
      <c r="J1037" s="36"/>
      <c r="K1037" s="36"/>
      <c r="L1037" s="36"/>
    </row>
    <row r="1038" spans="1:15" x14ac:dyDescent="0.2">
      <c r="A1038" s="36"/>
      <c r="B1038" s="36"/>
      <c r="C1038" s="36"/>
      <c r="D1038" s="36"/>
      <c r="E1038" s="36"/>
      <c r="F1038" s="36"/>
      <c r="G1038" s="36"/>
      <c r="H1038" s="36"/>
      <c r="I1038" s="36"/>
      <c r="J1038" s="36"/>
      <c r="K1038" s="36"/>
      <c r="L1038" s="36"/>
    </row>
    <row r="1039" spans="1:15" ht="15" x14ac:dyDescent="0.25">
      <c r="A1039" s="36"/>
      <c r="B1039" s="145" t="s">
        <v>154</v>
      </c>
      <c r="C1039" s="36"/>
      <c r="D1039" s="36"/>
      <c r="E1039" s="36"/>
      <c r="F1039" s="36"/>
      <c r="G1039" s="36"/>
      <c r="H1039" s="36"/>
      <c r="I1039" s="36"/>
      <c r="J1039" s="36"/>
      <c r="K1039" s="36"/>
      <c r="L1039" s="36"/>
    </row>
    <row r="1040" spans="1:15" ht="15" x14ac:dyDescent="0.25">
      <c r="A1040" s="36"/>
      <c r="B1040" s="145"/>
      <c r="C1040" s="36"/>
      <c r="D1040" s="36"/>
      <c r="E1040" s="36"/>
      <c r="F1040" s="36"/>
      <c r="G1040" s="36"/>
      <c r="H1040" s="36"/>
      <c r="I1040" s="36"/>
      <c r="J1040" s="36"/>
      <c r="K1040" s="36"/>
      <c r="L1040" s="36"/>
    </row>
    <row r="1041" spans="1:16" ht="27.75" customHeight="1" x14ac:dyDescent="0.2">
      <c r="B1041" s="146"/>
      <c r="C1041" s="406" t="s">
        <v>199</v>
      </c>
      <c r="D1041" s="406"/>
      <c r="E1041" s="406"/>
      <c r="F1041" s="407"/>
      <c r="G1041" s="462" t="str">
        <f>IF('Prop D'!$D$184="","",'Prop D'!$D$184)</f>
        <v/>
      </c>
      <c r="K1041" s="519" t="s">
        <v>181</v>
      </c>
      <c r="L1041" s="520"/>
      <c r="M1041" s="520"/>
      <c r="N1041" s="520"/>
      <c r="O1041" s="521"/>
    </row>
    <row r="1042" spans="1:16" x14ac:dyDescent="0.2">
      <c r="C1042" s="406"/>
      <c r="D1042" s="406"/>
      <c r="E1042" s="406"/>
      <c r="F1042" s="407"/>
      <c r="G1042" s="464"/>
      <c r="K1042" s="477" t="str">
        <f>IF('Prop D'!$K$184="","",'Prop D'!$K$184)</f>
        <v/>
      </c>
      <c r="L1042" s="478"/>
      <c r="M1042" s="478"/>
      <c r="N1042" s="478"/>
      <c r="O1042" s="478"/>
      <c r="P1042" s="479"/>
    </row>
    <row r="1043" spans="1:16" x14ac:dyDescent="0.2">
      <c r="C1043" s="146"/>
      <c r="D1043" s="146"/>
      <c r="E1043" s="146"/>
      <c r="F1043" s="257"/>
      <c r="G1043" s="258"/>
      <c r="H1043" s="89"/>
      <c r="K1043" s="480"/>
      <c r="L1043" s="481"/>
      <c r="M1043" s="481"/>
      <c r="N1043" s="481"/>
      <c r="O1043" s="481"/>
      <c r="P1043" s="482"/>
    </row>
    <row r="1044" spans="1:16" x14ac:dyDescent="0.2">
      <c r="C1044" s="89"/>
      <c r="D1044" s="89"/>
      <c r="E1044" s="89"/>
      <c r="F1044" s="89"/>
      <c r="G1044" s="89"/>
      <c r="H1044" s="89"/>
      <c r="K1044" s="483"/>
      <c r="L1044" s="484"/>
      <c r="M1044" s="484"/>
      <c r="N1044" s="484"/>
      <c r="O1044" s="484"/>
      <c r="P1044" s="485"/>
    </row>
    <row r="1045" spans="1:16" ht="15" x14ac:dyDescent="0.25">
      <c r="A1045" s="36"/>
      <c r="B1045" s="145"/>
      <c r="C1045" s="36"/>
      <c r="D1045" s="36"/>
      <c r="E1045" s="36"/>
      <c r="F1045" s="36"/>
      <c r="G1045" s="36"/>
      <c r="H1045" s="36"/>
      <c r="I1045" s="36"/>
      <c r="J1045" s="36"/>
      <c r="K1045" s="36"/>
      <c r="L1045" s="36"/>
    </row>
    <row r="1046" spans="1:16" ht="51" x14ac:dyDescent="0.2">
      <c r="A1046" s="36"/>
      <c r="B1046" s="516" t="s">
        <v>201</v>
      </c>
      <c r="C1046" s="517"/>
      <c r="D1046" s="249" t="s">
        <v>27</v>
      </c>
      <c r="E1046" s="249" t="s">
        <v>173</v>
      </c>
      <c r="F1046" s="249" t="s">
        <v>174</v>
      </c>
      <c r="G1046" s="249" t="s">
        <v>175</v>
      </c>
      <c r="H1046" s="249" t="s">
        <v>176</v>
      </c>
      <c r="I1046" s="249" t="s">
        <v>182</v>
      </c>
      <c r="J1046" s="249" t="s">
        <v>169</v>
      </c>
      <c r="K1046" s="249" t="s">
        <v>183</v>
      </c>
      <c r="L1046" s="249" t="s">
        <v>170</v>
      </c>
      <c r="M1046" s="249" t="s">
        <v>177</v>
      </c>
      <c r="N1046" s="249" t="s">
        <v>178</v>
      </c>
      <c r="O1046" s="249" t="s">
        <v>179</v>
      </c>
      <c r="P1046" s="249" t="s">
        <v>180</v>
      </c>
    </row>
    <row r="1047" spans="1:16" x14ac:dyDescent="0.2">
      <c r="A1047" s="36"/>
      <c r="B1047" s="511" t="str">
        <f>IF('Prop D'!B192="","",'Prop D'!B192)</f>
        <v/>
      </c>
      <c r="C1047" s="512"/>
      <c r="D1047" s="231" t="str">
        <f>IF('Prop D'!C192="","",'Prop D'!C192)</f>
        <v/>
      </c>
      <c r="E1047" s="231" t="str">
        <f>IF('Prop D'!D192="","",'Prop D'!D192)</f>
        <v/>
      </c>
      <c r="F1047" s="231" t="str">
        <f>IF('Prop D'!E192="","",'Prop D'!E192)</f>
        <v/>
      </c>
      <c r="G1047" s="231" t="str">
        <f>IF('Prop D'!F192="","",'Prop D'!F192)</f>
        <v/>
      </c>
      <c r="H1047" s="231" t="str">
        <f>IF('Prop D'!G192="","",'Prop D'!G192)</f>
        <v/>
      </c>
      <c r="I1047" s="231" t="str">
        <f>IF('Prop D'!H192="","",'Prop D'!H192)</f>
        <v/>
      </c>
      <c r="J1047" s="231" t="str">
        <f>IF('Prop D'!I192="","",'Prop D'!I192)</f>
        <v/>
      </c>
      <c r="K1047" s="231" t="str">
        <f>IF('Prop D'!J192="","",'Prop D'!J192)</f>
        <v/>
      </c>
      <c r="L1047" s="231" t="str">
        <f>IF('Prop D'!K192="","",'Prop D'!K192)</f>
        <v/>
      </c>
      <c r="M1047" s="231" t="str">
        <f>IF('Prop D'!L192="","",'Prop D'!L192)</f>
        <v/>
      </c>
      <c r="N1047" s="231" t="str">
        <f>IF('Prop D'!M192="","",'Prop D'!M192)</f>
        <v/>
      </c>
      <c r="O1047" s="231" t="str">
        <f>IF('Prop D'!N192="","",'Prop D'!N192)</f>
        <v/>
      </c>
      <c r="P1047" s="231" t="str">
        <f>IF('Prop D'!O192="","",'Prop D'!O192)</f>
        <v/>
      </c>
    </row>
    <row r="1048" spans="1:16" x14ac:dyDescent="0.2">
      <c r="A1048" s="36"/>
      <c r="B1048" s="511" t="str">
        <f>IF('Prop D'!B193="","",'Prop D'!B193)</f>
        <v/>
      </c>
      <c r="C1048" s="512"/>
      <c r="D1048" s="231" t="str">
        <f>IF('Prop D'!C193="","",'Prop D'!C193)</f>
        <v/>
      </c>
      <c r="E1048" s="231" t="str">
        <f>IF('Prop D'!D193="","",'Prop D'!D193)</f>
        <v/>
      </c>
      <c r="F1048" s="231" t="str">
        <f>IF('Prop D'!E193="","",'Prop D'!E193)</f>
        <v/>
      </c>
      <c r="G1048" s="231" t="str">
        <f>IF('Prop D'!F193="","",'Prop D'!F193)</f>
        <v/>
      </c>
      <c r="H1048" s="231" t="str">
        <f>IF('Prop D'!G193="","",'Prop D'!G193)</f>
        <v/>
      </c>
      <c r="I1048" s="231" t="str">
        <f>IF('Prop D'!H193="","",'Prop D'!H193)</f>
        <v/>
      </c>
      <c r="J1048" s="231" t="str">
        <f>IF('Prop D'!I193="","",'Prop D'!I193)</f>
        <v/>
      </c>
      <c r="K1048" s="231" t="str">
        <f>IF('Prop D'!J193="","",'Prop D'!J193)</f>
        <v/>
      </c>
      <c r="L1048" s="231" t="str">
        <f>IF('Prop D'!K193="","",'Prop D'!K193)</f>
        <v/>
      </c>
      <c r="M1048" s="231" t="str">
        <f>IF('Prop D'!L193="","",'Prop D'!L193)</f>
        <v/>
      </c>
      <c r="N1048" s="231" t="str">
        <f>IF('Prop D'!M193="","",'Prop D'!M193)</f>
        <v/>
      </c>
      <c r="O1048" s="231" t="str">
        <f>IF('Prop D'!N193="","",'Prop D'!N193)</f>
        <v/>
      </c>
      <c r="P1048" s="231" t="str">
        <f>IF('Prop D'!O193="","",'Prop D'!O193)</f>
        <v/>
      </c>
    </row>
    <row r="1049" spans="1:16" x14ac:dyDescent="0.2">
      <c r="A1049" s="36"/>
      <c r="B1049" s="511" t="str">
        <f>IF('Prop D'!B194="","",'Prop D'!B194)</f>
        <v/>
      </c>
      <c r="C1049" s="512"/>
      <c r="D1049" s="231" t="str">
        <f>IF('Prop D'!C194="","",'Prop D'!C194)</f>
        <v/>
      </c>
      <c r="E1049" s="231" t="str">
        <f>IF('Prop D'!D194="","",'Prop D'!D194)</f>
        <v/>
      </c>
      <c r="F1049" s="231" t="str">
        <f>IF('Prop D'!E194="","",'Prop D'!E194)</f>
        <v/>
      </c>
      <c r="G1049" s="231" t="str">
        <f>IF('Prop D'!F194="","",'Prop D'!F194)</f>
        <v/>
      </c>
      <c r="H1049" s="231" t="str">
        <f>IF('Prop D'!G194="","",'Prop D'!G194)</f>
        <v/>
      </c>
      <c r="I1049" s="231" t="str">
        <f>IF('Prop D'!H194="","",'Prop D'!H194)</f>
        <v/>
      </c>
      <c r="J1049" s="231" t="str">
        <f>IF('Prop D'!I194="","",'Prop D'!I194)</f>
        <v/>
      </c>
      <c r="K1049" s="231" t="str">
        <f>IF('Prop D'!J194="","",'Prop D'!J194)</f>
        <v/>
      </c>
      <c r="L1049" s="231" t="str">
        <f>IF('Prop D'!K194="","",'Prop D'!K194)</f>
        <v/>
      </c>
      <c r="M1049" s="231" t="str">
        <f>IF('Prop D'!L194="","",'Prop D'!L194)</f>
        <v/>
      </c>
      <c r="N1049" s="231" t="str">
        <f>IF('Prop D'!M194="","",'Prop D'!M194)</f>
        <v/>
      </c>
      <c r="O1049" s="231" t="str">
        <f>IF('Prop D'!N194="","",'Prop D'!N194)</f>
        <v/>
      </c>
      <c r="P1049" s="231" t="str">
        <f>IF('Prop D'!O194="","",'Prop D'!O194)</f>
        <v/>
      </c>
    </row>
    <row r="1050" spans="1:16" x14ac:dyDescent="0.2">
      <c r="A1050" s="36"/>
      <c r="B1050" s="511" t="str">
        <f>IF('Prop D'!B195="","",'Prop D'!B195)</f>
        <v/>
      </c>
      <c r="C1050" s="512"/>
      <c r="D1050" s="231" t="str">
        <f>IF('Prop D'!C195="","",'Prop D'!C195)</f>
        <v/>
      </c>
      <c r="E1050" s="231" t="str">
        <f>IF('Prop D'!D195="","",'Prop D'!D195)</f>
        <v/>
      </c>
      <c r="F1050" s="231" t="str">
        <f>IF('Prop D'!E195="","",'Prop D'!E195)</f>
        <v/>
      </c>
      <c r="G1050" s="231" t="str">
        <f>IF('Prop D'!F195="","",'Prop D'!F195)</f>
        <v/>
      </c>
      <c r="H1050" s="231" t="str">
        <f>IF('Prop D'!G195="","",'Prop D'!G195)</f>
        <v/>
      </c>
      <c r="I1050" s="231" t="str">
        <f>IF('Prop D'!H195="","",'Prop D'!H195)</f>
        <v/>
      </c>
      <c r="J1050" s="231" t="str">
        <f>IF('Prop D'!I195="","",'Prop D'!I195)</f>
        <v/>
      </c>
      <c r="K1050" s="231" t="str">
        <f>IF('Prop D'!J195="","",'Prop D'!J195)</f>
        <v/>
      </c>
      <c r="L1050" s="231" t="str">
        <f>IF('Prop D'!K195="","",'Prop D'!K195)</f>
        <v/>
      </c>
      <c r="M1050" s="231" t="str">
        <f>IF('Prop D'!L195="","",'Prop D'!L195)</f>
        <v/>
      </c>
      <c r="N1050" s="231" t="str">
        <f>IF('Prop D'!M195="","",'Prop D'!M195)</f>
        <v/>
      </c>
      <c r="O1050" s="231" t="str">
        <f>IF('Prop D'!N195="","",'Prop D'!N195)</f>
        <v/>
      </c>
      <c r="P1050" s="231" t="str">
        <f>IF('Prop D'!O195="","",'Prop D'!O195)</f>
        <v/>
      </c>
    </row>
    <row r="1051" spans="1:16" x14ac:dyDescent="0.2">
      <c r="A1051" s="36"/>
      <c r="B1051" s="511" t="str">
        <f>IF('Prop D'!B196="","",'Prop D'!B196)</f>
        <v/>
      </c>
      <c r="C1051" s="512"/>
      <c r="D1051" s="231" t="str">
        <f>IF('Prop D'!C196="","",'Prop D'!C196)</f>
        <v/>
      </c>
      <c r="E1051" s="231" t="str">
        <f>IF('Prop D'!D196="","",'Prop D'!D196)</f>
        <v/>
      </c>
      <c r="F1051" s="231" t="str">
        <f>IF('Prop D'!E196="","",'Prop D'!E196)</f>
        <v/>
      </c>
      <c r="G1051" s="231" t="str">
        <f>IF('Prop D'!F196="","",'Prop D'!F196)</f>
        <v/>
      </c>
      <c r="H1051" s="231" t="str">
        <f>IF('Prop D'!G196="","",'Prop D'!G196)</f>
        <v/>
      </c>
      <c r="I1051" s="231" t="str">
        <f>IF('Prop D'!H196="","",'Prop D'!H196)</f>
        <v/>
      </c>
      <c r="J1051" s="231" t="str">
        <f>IF('Prop D'!I196="","",'Prop D'!I196)</f>
        <v/>
      </c>
      <c r="K1051" s="231" t="str">
        <f>IF('Prop D'!J196="","",'Prop D'!J196)</f>
        <v/>
      </c>
      <c r="L1051" s="231" t="str">
        <f>IF('Prop D'!K196="","",'Prop D'!K196)</f>
        <v/>
      </c>
      <c r="M1051" s="231" t="str">
        <f>IF('Prop D'!L196="","",'Prop D'!L196)</f>
        <v/>
      </c>
      <c r="N1051" s="231" t="str">
        <f>IF('Prop D'!M196="","",'Prop D'!M196)</f>
        <v/>
      </c>
      <c r="O1051" s="231" t="str">
        <f>IF('Prop D'!N196="","",'Prop D'!N196)</f>
        <v/>
      </c>
      <c r="P1051" s="231" t="str">
        <f>IF('Prop D'!O196="","",'Prop D'!O196)</f>
        <v/>
      </c>
    </row>
    <row r="1052" spans="1:16" x14ac:dyDescent="0.2">
      <c r="A1052" s="36"/>
      <c r="B1052" s="511" t="str">
        <f>IF('Prop D'!B197="","",'Prop D'!B197)</f>
        <v/>
      </c>
      <c r="C1052" s="512"/>
      <c r="D1052" s="231" t="str">
        <f>IF('Prop D'!C197="","",'Prop D'!C197)</f>
        <v/>
      </c>
      <c r="E1052" s="231" t="str">
        <f>IF('Prop D'!D197="","",'Prop D'!D197)</f>
        <v/>
      </c>
      <c r="F1052" s="231" t="str">
        <f>IF('Prop D'!E197="","",'Prop D'!E197)</f>
        <v/>
      </c>
      <c r="G1052" s="231" t="str">
        <f>IF('Prop D'!F197="","",'Prop D'!F197)</f>
        <v/>
      </c>
      <c r="H1052" s="231" t="str">
        <f>IF('Prop D'!G197="","",'Prop D'!G197)</f>
        <v/>
      </c>
      <c r="I1052" s="231" t="str">
        <f>IF('Prop D'!H197="","",'Prop D'!H197)</f>
        <v/>
      </c>
      <c r="J1052" s="231" t="str">
        <f>IF('Prop D'!I197="","",'Prop D'!I197)</f>
        <v/>
      </c>
      <c r="K1052" s="231" t="str">
        <f>IF('Prop D'!J197="","",'Prop D'!J197)</f>
        <v/>
      </c>
      <c r="L1052" s="231" t="str">
        <f>IF('Prop D'!K197="","",'Prop D'!K197)</f>
        <v/>
      </c>
      <c r="M1052" s="231" t="str">
        <f>IF('Prop D'!L197="","",'Prop D'!L197)</f>
        <v/>
      </c>
      <c r="N1052" s="231" t="str">
        <f>IF('Prop D'!M197="","",'Prop D'!M197)</f>
        <v/>
      </c>
      <c r="O1052" s="231" t="str">
        <f>IF('Prop D'!N197="","",'Prop D'!N197)</f>
        <v/>
      </c>
      <c r="P1052" s="231" t="str">
        <f>IF('Prop D'!O197="","",'Prop D'!O197)</f>
        <v/>
      </c>
    </row>
    <row r="1053" spans="1:16" x14ac:dyDescent="0.2">
      <c r="A1053" s="36"/>
      <c r="B1053" s="511" t="str">
        <f>IF('Prop D'!B198="","",'Prop D'!B198)</f>
        <v/>
      </c>
      <c r="C1053" s="512"/>
      <c r="D1053" s="231" t="str">
        <f>IF('Prop D'!C198="","",'Prop D'!C198)</f>
        <v/>
      </c>
      <c r="E1053" s="231" t="str">
        <f>IF('Prop D'!D198="","",'Prop D'!D198)</f>
        <v/>
      </c>
      <c r="F1053" s="231" t="str">
        <f>IF('Prop D'!E198="","",'Prop D'!E198)</f>
        <v/>
      </c>
      <c r="G1053" s="231" t="str">
        <f>IF('Prop D'!F198="","",'Prop D'!F198)</f>
        <v/>
      </c>
      <c r="H1053" s="231" t="str">
        <f>IF('Prop D'!G198="","",'Prop D'!G198)</f>
        <v/>
      </c>
      <c r="I1053" s="231" t="str">
        <f>IF('Prop D'!H198="","",'Prop D'!H198)</f>
        <v/>
      </c>
      <c r="J1053" s="231" t="str">
        <f>IF('Prop D'!I198="","",'Prop D'!I198)</f>
        <v/>
      </c>
      <c r="K1053" s="231" t="str">
        <f>IF('Prop D'!J198="","",'Prop D'!J198)</f>
        <v/>
      </c>
      <c r="L1053" s="231" t="str">
        <f>IF('Prop D'!K198="","",'Prop D'!K198)</f>
        <v/>
      </c>
      <c r="M1053" s="231" t="str">
        <f>IF('Prop D'!L198="","",'Prop D'!L198)</f>
        <v/>
      </c>
      <c r="N1053" s="231" t="str">
        <f>IF('Prop D'!M198="","",'Prop D'!M198)</f>
        <v/>
      </c>
      <c r="O1053" s="231" t="str">
        <f>IF('Prop D'!N198="","",'Prop D'!N198)</f>
        <v/>
      </c>
      <c r="P1053" s="231" t="str">
        <f>IF('Prop D'!O198="","",'Prop D'!O198)</f>
        <v/>
      </c>
    </row>
    <row r="1054" spans="1:16" x14ac:dyDescent="0.2">
      <c r="A1054" s="36"/>
      <c r="B1054" s="511" t="str">
        <f>IF('Prop D'!B199="","",'Prop D'!B199)</f>
        <v/>
      </c>
      <c r="C1054" s="512"/>
      <c r="D1054" s="231" t="str">
        <f>IF('Prop D'!C199="","",'Prop D'!C199)</f>
        <v/>
      </c>
      <c r="E1054" s="231" t="str">
        <f>IF('Prop D'!D199="","",'Prop D'!D199)</f>
        <v/>
      </c>
      <c r="F1054" s="231" t="str">
        <f>IF('Prop D'!E199="","",'Prop D'!E199)</f>
        <v/>
      </c>
      <c r="G1054" s="231" t="str">
        <f>IF('Prop D'!F199="","",'Prop D'!F199)</f>
        <v/>
      </c>
      <c r="H1054" s="231" t="str">
        <f>IF('Prop D'!G199="","",'Prop D'!G199)</f>
        <v/>
      </c>
      <c r="I1054" s="231" t="str">
        <f>IF('Prop D'!H199="","",'Prop D'!H199)</f>
        <v/>
      </c>
      <c r="J1054" s="231" t="str">
        <f>IF('Prop D'!I199="","",'Prop D'!I199)</f>
        <v/>
      </c>
      <c r="K1054" s="231" t="str">
        <f>IF('Prop D'!J199="","",'Prop D'!J199)</f>
        <v/>
      </c>
      <c r="L1054" s="231" t="str">
        <f>IF('Prop D'!K199="","",'Prop D'!K199)</f>
        <v/>
      </c>
      <c r="M1054" s="231" t="str">
        <f>IF('Prop D'!L199="","",'Prop D'!L199)</f>
        <v/>
      </c>
      <c r="N1054" s="231" t="str">
        <f>IF('Prop D'!M199="","",'Prop D'!M199)</f>
        <v/>
      </c>
      <c r="O1054" s="231" t="str">
        <f>IF('Prop D'!N199="","",'Prop D'!N199)</f>
        <v/>
      </c>
      <c r="P1054" s="231" t="str">
        <f>IF('Prop D'!O199="","",'Prop D'!O199)</f>
        <v/>
      </c>
    </row>
    <row r="1055" spans="1:16" x14ac:dyDescent="0.2">
      <c r="A1055" s="36"/>
      <c r="B1055" s="511" t="str">
        <f>IF('Prop D'!B200="","",'Prop D'!B200)</f>
        <v/>
      </c>
      <c r="C1055" s="512"/>
      <c r="D1055" s="231" t="str">
        <f>IF('Prop D'!C200="","",'Prop D'!C200)</f>
        <v/>
      </c>
      <c r="E1055" s="231" t="str">
        <f>IF('Prop D'!D200="","",'Prop D'!D200)</f>
        <v/>
      </c>
      <c r="F1055" s="231" t="str">
        <f>IF('Prop D'!E200="","",'Prop D'!E200)</f>
        <v/>
      </c>
      <c r="G1055" s="231" t="str">
        <f>IF('Prop D'!F200="","",'Prop D'!F200)</f>
        <v/>
      </c>
      <c r="H1055" s="231" t="str">
        <f>IF('Prop D'!G200="","",'Prop D'!G200)</f>
        <v/>
      </c>
      <c r="I1055" s="231" t="str">
        <f>IF('Prop D'!H200="","",'Prop D'!H200)</f>
        <v/>
      </c>
      <c r="J1055" s="231" t="str">
        <f>IF('Prop D'!I200="","",'Prop D'!I200)</f>
        <v/>
      </c>
      <c r="K1055" s="231" t="str">
        <f>IF('Prop D'!J200="","",'Prop D'!J200)</f>
        <v/>
      </c>
      <c r="L1055" s="231" t="str">
        <f>IF('Prop D'!K200="","",'Prop D'!K200)</f>
        <v/>
      </c>
      <c r="M1055" s="231" t="str">
        <f>IF('Prop D'!L200="","",'Prop D'!L200)</f>
        <v/>
      </c>
      <c r="N1055" s="231" t="str">
        <f>IF('Prop D'!M200="","",'Prop D'!M200)</f>
        <v/>
      </c>
      <c r="O1055" s="231" t="str">
        <f>IF('Prop D'!N200="","",'Prop D'!N200)</f>
        <v/>
      </c>
      <c r="P1055" s="231" t="str">
        <f>IF('Prop D'!O200="","",'Prop D'!O200)</f>
        <v/>
      </c>
    </row>
    <row r="1056" spans="1:16" x14ac:dyDescent="0.2">
      <c r="A1056" s="36"/>
      <c r="B1056" s="511" t="str">
        <f>IF('Prop D'!B201="","",'Prop D'!B201)</f>
        <v/>
      </c>
      <c r="C1056" s="512"/>
      <c r="D1056" s="231" t="str">
        <f>IF('Prop D'!C201="","",'Prop D'!C201)</f>
        <v/>
      </c>
      <c r="E1056" s="231" t="str">
        <f>IF('Prop D'!D201="","",'Prop D'!D201)</f>
        <v/>
      </c>
      <c r="F1056" s="231" t="str">
        <f>IF('Prop D'!E201="","",'Prop D'!E201)</f>
        <v/>
      </c>
      <c r="G1056" s="231" t="str">
        <f>IF('Prop D'!F201="","",'Prop D'!F201)</f>
        <v/>
      </c>
      <c r="H1056" s="231" t="str">
        <f>IF('Prop D'!G201="","",'Prop D'!G201)</f>
        <v/>
      </c>
      <c r="I1056" s="231" t="str">
        <f>IF('Prop D'!H201="","",'Prop D'!H201)</f>
        <v/>
      </c>
      <c r="J1056" s="231" t="str">
        <f>IF('Prop D'!I201="","",'Prop D'!I201)</f>
        <v/>
      </c>
      <c r="K1056" s="231" t="str">
        <f>IF('Prop D'!J201="","",'Prop D'!J201)</f>
        <v/>
      </c>
      <c r="L1056" s="231" t="str">
        <f>IF('Prop D'!K201="","",'Prop D'!K201)</f>
        <v/>
      </c>
      <c r="M1056" s="231" t="str">
        <f>IF('Prop D'!L201="","",'Prop D'!L201)</f>
        <v/>
      </c>
      <c r="N1056" s="231" t="str">
        <f>IF('Prop D'!M201="","",'Prop D'!M201)</f>
        <v/>
      </c>
      <c r="O1056" s="231" t="str">
        <f>IF('Prop D'!N201="","",'Prop D'!N201)</f>
        <v/>
      </c>
      <c r="P1056" s="231" t="str">
        <f>IF('Prop D'!O201="","",'Prop D'!O201)</f>
        <v/>
      </c>
    </row>
    <row r="1057" spans="1:16" x14ac:dyDescent="0.2">
      <c r="A1057" s="36"/>
      <c r="B1057" s="36"/>
      <c r="C1057" s="36"/>
      <c r="D1057" s="36"/>
      <c r="E1057" s="36"/>
      <c r="F1057" s="36"/>
      <c r="G1057" s="36"/>
      <c r="H1057" s="36"/>
      <c r="I1057" s="36"/>
      <c r="J1057" s="36"/>
      <c r="K1057" s="36"/>
      <c r="L1057" s="36"/>
    </row>
    <row r="1058" spans="1:16" x14ac:dyDescent="0.2">
      <c r="A1058" s="36"/>
      <c r="B1058" s="36"/>
      <c r="C1058" s="36"/>
      <c r="D1058" s="36"/>
      <c r="E1058" s="36"/>
      <c r="F1058" s="36"/>
      <c r="G1058" s="36"/>
      <c r="H1058" s="36"/>
      <c r="I1058" s="36"/>
      <c r="J1058" s="36"/>
      <c r="K1058" s="36"/>
      <c r="L1058" s="36"/>
    </row>
    <row r="1059" spans="1:16" ht="12.75" customHeight="1" x14ac:dyDescent="0.2">
      <c r="C1059" s="406" t="s">
        <v>184</v>
      </c>
      <c r="D1059" s="406"/>
      <c r="E1059" s="406"/>
      <c r="F1059" s="406"/>
      <c r="G1059" s="462" t="str">
        <f>IF('Prop D'!$D$204="","",'Prop D'!$D$204)</f>
        <v/>
      </c>
      <c r="H1059" s="36"/>
      <c r="K1059" s="513" t="s">
        <v>202</v>
      </c>
      <c r="L1059" s="514"/>
      <c r="M1059" s="514"/>
      <c r="N1059" s="514"/>
      <c r="O1059" s="515"/>
    </row>
    <row r="1060" spans="1:16" x14ac:dyDescent="0.2">
      <c r="A1060" s="36"/>
      <c r="B1060" s="36"/>
      <c r="C1060" s="406"/>
      <c r="D1060" s="406"/>
      <c r="E1060" s="406"/>
      <c r="F1060" s="406"/>
      <c r="G1060" s="463"/>
      <c r="K1060" s="477" t="str">
        <f>IF('Prop D'!$K$204="","",'Prop D'!$K$204)</f>
        <v/>
      </c>
      <c r="L1060" s="478"/>
      <c r="M1060" s="478"/>
      <c r="N1060" s="478"/>
      <c r="O1060" s="478"/>
      <c r="P1060" s="479"/>
    </row>
    <row r="1061" spans="1:16" x14ac:dyDescent="0.2">
      <c r="A1061" s="36"/>
      <c r="B1061" s="36"/>
      <c r="C1061" s="406"/>
      <c r="D1061" s="406"/>
      <c r="E1061" s="406"/>
      <c r="F1061" s="406"/>
      <c r="G1061" s="463"/>
      <c r="K1061" s="480"/>
      <c r="L1061" s="481"/>
      <c r="M1061" s="481"/>
      <c r="N1061" s="481"/>
      <c r="O1061" s="481"/>
      <c r="P1061" s="482"/>
    </row>
    <row r="1062" spans="1:16" x14ac:dyDescent="0.2">
      <c r="A1062" s="36"/>
      <c r="B1062" s="36"/>
      <c r="C1062" s="406"/>
      <c r="D1062" s="406"/>
      <c r="E1062" s="406"/>
      <c r="F1062" s="406"/>
      <c r="G1062" s="464"/>
      <c r="K1062" s="483"/>
      <c r="L1062" s="484"/>
      <c r="M1062" s="484"/>
      <c r="N1062" s="484"/>
      <c r="O1062" s="484"/>
      <c r="P1062" s="485"/>
    </row>
    <row r="1063" spans="1:16" x14ac:dyDescent="0.2">
      <c r="A1063" s="36"/>
      <c r="B1063" s="36"/>
      <c r="C1063" s="36"/>
      <c r="D1063" s="36"/>
      <c r="E1063" s="36"/>
      <c r="F1063" s="36"/>
    </row>
    <row r="1064" spans="1:16" ht="12.75" customHeight="1" x14ac:dyDescent="0.2">
      <c r="A1064" s="36"/>
      <c r="B1064" s="36"/>
      <c r="C1064" s="474" t="s">
        <v>116</v>
      </c>
      <c r="D1064" s="475"/>
      <c r="E1064" s="475"/>
      <c r="F1064" s="475"/>
      <c r="G1064" s="476"/>
      <c r="K1064" s="474" t="s">
        <v>117</v>
      </c>
      <c r="L1064" s="475"/>
      <c r="M1064" s="476"/>
      <c r="N1064" s="36"/>
      <c r="O1064" s="36"/>
    </row>
    <row r="1065" spans="1:16" x14ac:dyDescent="0.2">
      <c r="A1065" s="36"/>
      <c r="B1065" s="36"/>
      <c r="C1065" s="477" t="str">
        <f>IF('Prop D'!$D$210="","",'Prop D'!$D$210)</f>
        <v/>
      </c>
      <c r="D1065" s="478"/>
      <c r="E1065" s="478"/>
      <c r="F1065" s="478"/>
      <c r="G1065" s="478"/>
      <c r="H1065" s="479"/>
      <c r="K1065" s="477" t="str">
        <f>IF('Prop D'!$K$210="","",'Prop D'!$K$210)</f>
        <v/>
      </c>
      <c r="L1065" s="478"/>
      <c r="M1065" s="478"/>
      <c r="N1065" s="478"/>
      <c r="O1065" s="478"/>
      <c r="P1065" s="479"/>
    </row>
    <row r="1066" spans="1:16" x14ac:dyDescent="0.2">
      <c r="A1066" s="36"/>
      <c r="B1066" s="36"/>
      <c r="C1066" s="480"/>
      <c r="D1066" s="481"/>
      <c r="E1066" s="481"/>
      <c r="F1066" s="481"/>
      <c r="G1066" s="481"/>
      <c r="H1066" s="482"/>
      <c r="K1066" s="480"/>
      <c r="L1066" s="481"/>
      <c r="M1066" s="481"/>
      <c r="N1066" s="481"/>
      <c r="O1066" s="481"/>
      <c r="P1066" s="482"/>
    </row>
    <row r="1067" spans="1:16" x14ac:dyDescent="0.2">
      <c r="A1067" s="36"/>
      <c r="B1067" s="36"/>
      <c r="C1067" s="480"/>
      <c r="D1067" s="481"/>
      <c r="E1067" s="481"/>
      <c r="F1067" s="481"/>
      <c r="G1067" s="481"/>
      <c r="H1067" s="482"/>
      <c r="K1067" s="480"/>
      <c r="L1067" s="481"/>
      <c r="M1067" s="481"/>
      <c r="N1067" s="481"/>
      <c r="O1067" s="481"/>
      <c r="P1067" s="482"/>
    </row>
    <row r="1068" spans="1:16" x14ac:dyDescent="0.2">
      <c r="A1068" s="36"/>
      <c r="B1068" s="36"/>
      <c r="C1068" s="480"/>
      <c r="D1068" s="481"/>
      <c r="E1068" s="481"/>
      <c r="F1068" s="481"/>
      <c r="G1068" s="481"/>
      <c r="H1068" s="482"/>
      <c r="K1068" s="480"/>
      <c r="L1068" s="481"/>
      <c r="M1068" s="481"/>
      <c r="N1068" s="481"/>
      <c r="O1068" s="481"/>
      <c r="P1068" s="482"/>
    </row>
    <row r="1069" spans="1:16" x14ac:dyDescent="0.2">
      <c r="A1069" s="36"/>
      <c r="B1069" s="36"/>
      <c r="C1069" s="480"/>
      <c r="D1069" s="481"/>
      <c r="E1069" s="481"/>
      <c r="F1069" s="481"/>
      <c r="G1069" s="481"/>
      <c r="H1069" s="482"/>
      <c r="K1069" s="480"/>
      <c r="L1069" s="481"/>
      <c r="M1069" s="481"/>
      <c r="N1069" s="481"/>
      <c r="O1069" s="481"/>
      <c r="P1069" s="482"/>
    </row>
    <row r="1070" spans="1:16" ht="12.75" customHeight="1" x14ac:dyDescent="0.2">
      <c r="A1070" s="36"/>
      <c r="B1070" s="36"/>
      <c r="C1070" s="480"/>
      <c r="D1070" s="481"/>
      <c r="E1070" s="481"/>
      <c r="F1070" s="481"/>
      <c r="G1070" s="481"/>
      <c r="H1070" s="482"/>
      <c r="J1070" s="36"/>
      <c r="K1070" s="480"/>
      <c r="L1070" s="481"/>
      <c r="M1070" s="481"/>
      <c r="N1070" s="481"/>
      <c r="O1070" s="481"/>
      <c r="P1070" s="482"/>
    </row>
    <row r="1071" spans="1:16" ht="12.75" customHeight="1" x14ac:dyDescent="0.2">
      <c r="A1071" s="36"/>
      <c r="B1071" s="36"/>
      <c r="C1071" s="483"/>
      <c r="D1071" s="484"/>
      <c r="E1071" s="484"/>
      <c r="F1071" s="484"/>
      <c r="G1071" s="484"/>
      <c r="H1071" s="485"/>
      <c r="K1071" s="483"/>
      <c r="L1071" s="484"/>
      <c r="M1071" s="484"/>
      <c r="N1071" s="484"/>
      <c r="O1071" s="484"/>
      <c r="P1071" s="485"/>
    </row>
    <row r="1072" spans="1:16" x14ac:dyDescent="0.2">
      <c r="A1072" s="36"/>
      <c r="B1072" s="36"/>
      <c r="J1072" s="36"/>
    </row>
    <row r="1073" spans="1:16" x14ac:dyDescent="0.2">
      <c r="A1073" s="36"/>
      <c r="B1073" s="36"/>
      <c r="C1073" s="36"/>
      <c r="D1073" s="36"/>
      <c r="E1073" s="36"/>
      <c r="F1073" s="36"/>
      <c r="J1073" s="36"/>
      <c r="K1073" s="36"/>
      <c r="L1073" s="36"/>
    </row>
    <row r="1074" spans="1:16" ht="15" x14ac:dyDescent="0.25">
      <c r="A1074" s="36"/>
      <c r="B1074" s="145" t="s">
        <v>155</v>
      </c>
      <c r="C1074" s="36"/>
      <c r="D1074" s="36"/>
      <c r="E1074" s="36"/>
      <c r="F1074" s="36"/>
      <c r="J1074" s="36"/>
      <c r="K1074" s="36"/>
      <c r="L1074" s="36"/>
    </row>
    <row r="1075" spans="1:16" ht="12.75" customHeight="1" x14ac:dyDescent="0.2">
      <c r="A1075" s="36"/>
      <c r="B1075" s="36"/>
      <c r="C1075" s="36"/>
      <c r="D1075" s="36"/>
      <c r="E1075" s="36"/>
      <c r="F1075" s="36"/>
      <c r="J1075" s="36"/>
      <c r="K1075" s="36"/>
      <c r="L1075" s="36"/>
    </row>
    <row r="1076" spans="1:16" ht="12.75" customHeight="1" x14ac:dyDescent="0.2">
      <c r="A1076" s="36"/>
      <c r="B1076" s="36"/>
      <c r="C1076" s="408" t="s">
        <v>95</v>
      </c>
      <c r="D1076" s="408"/>
      <c r="E1076" s="408"/>
      <c r="F1076" s="409"/>
      <c r="G1076" s="462" t="str">
        <f>IF('Prop D'!$D$219="","",'Prop D'!$D$219)</f>
        <v/>
      </c>
      <c r="J1076" s="349" t="s">
        <v>96</v>
      </c>
      <c r="K1076" s="349"/>
      <c r="L1076" s="349"/>
      <c r="M1076" s="350"/>
      <c r="N1076" s="462" t="str">
        <f>IF('Prop D'!$K$219="","",'Prop D'!$K$219)</f>
        <v/>
      </c>
    </row>
    <row r="1077" spans="1:16" x14ac:dyDescent="0.2">
      <c r="A1077" s="36"/>
      <c r="B1077" s="36"/>
      <c r="C1077" s="408"/>
      <c r="D1077" s="408"/>
      <c r="E1077" s="408"/>
      <c r="F1077" s="409"/>
      <c r="G1077" s="463"/>
      <c r="J1077" s="349"/>
      <c r="K1077" s="349"/>
      <c r="L1077" s="349"/>
      <c r="M1077" s="350"/>
      <c r="N1077" s="463"/>
    </row>
    <row r="1078" spans="1:16" x14ac:dyDescent="0.2">
      <c r="A1078" s="36"/>
      <c r="B1078" s="36"/>
      <c r="C1078" s="408"/>
      <c r="D1078" s="408"/>
      <c r="E1078" s="408"/>
      <c r="F1078" s="409"/>
      <c r="G1078" s="464"/>
      <c r="J1078" s="349"/>
      <c r="K1078" s="349"/>
      <c r="L1078" s="349"/>
      <c r="M1078" s="350"/>
      <c r="N1078" s="464"/>
    </row>
    <row r="1079" spans="1:16" x14ac:dyDescent="0.2">
      <c r="A1079" s="36"/>
      <c r="B1079" s="36"/>
      <c r="C1079" s="36"/>
      <c r="D1079" s="36"/>
      <c r="E1079" s="36"/>
      <c r="F1079" s="36"/>
      <c r="J1079" s="36"/>
      <c r="K1079" s="36"/>
      <c r="L1079" s="36"/>
    </row>
    <row r="1080" spans="1:16" x14ac:dyDescent="0.2">
      <c r="A1080" s="36"/>
      <c r="B1080" s="36"/>
      <c r="C1080" s="36"/>
      <c r="D1080" s="36"/>
      <c r="E1080" s="36"/>
      <c r="F1080" s="36"/>
      <c r="J1080" s="36"/>
      <c r="K1080" s="465" t="s">
        <v>160</v>
      </c>
      <c r="L1080" s="466"/>
      <c r="M1080" s="466"/>
      <c r="N1080" s="466"/>
      <c r="O1080" s="467"/>
    </row>
    <row r="1081" spans="1:16" x14ac:dyDescent="0.2">
      <c r="A1081" s="36"/>
      <c r="B1081" s="36"/>
      <c r="C1081" s="36"/>
      <c r="D1081" s="36"/>
      <c r="E1081" s="36"/>
      <c r="F1081" s="36"/>
      <c r="J1081" s="36"/>
      <c r="K1081" s="468"/>
      <c r="L1081" s="469"/>
      <c r="M1081" s="469"/>
      <c r="N1081" s="469"/>
      <c r="O1081" s="470"/>
    </row>
    <row r="1082" spans="1:16" ht="12.75" customHeight="1" x14ac:dyDescent="0.2">
      <c r="A1082" s="36"/>
      <c r="B1082" s="36"/>
      <c r="C1082" s="474" t="s">
        <v>94</v>
      </c>
      <c r="D1082" s="475"/>
      <c r="E1082" s="475"/>
      <c r="F1082" s="475"/>
      <c r="G1082" s="476"/>
      <c r="J1082" s="36"/>
      <c r="K1082" s="471"/>
      <c r="L1082" s="472"/>
      <c r="M1082" s="472"/>
      <c r="N1082" s="472"/>
      <c r="O1082" s="473"/>
    </row>
    <row r="1083" spans="1:16" x14ac:dyDescent="0.2">
      <c r="A1083" s="36"/>
      <c r="B1083" s="36"/>
      <c r="C1083" s="477" t="str">
        <f>IF('Prop D'!$D$221="","",'Prop D'!$D$221)</f>
        <v/>
      </c>
      <c r="D1083" s="478"/>
      <c r="E1083" s="478"/>
      <c r="F1083" s="478"/>
      <c r="G1083" s="478"/>
      <c r="H1083" s="479"/>
      <c r="J1083" s="36"/>
      <c r="K1083" s="486" t="str">
        <f>IF('Prop D'!$K$221="","",'Prop D'!$K$221)</f>
        <v/>
      </c>
      <c r="L1083" s="487"/>
      <c r="M1083" s="487"/>
      <c r="N1083" s="487"/>
      <c r="O1083" s="487"/>
      <c r="P1083" s="488"/>
    </row>
    <row r="1084" spans="1:16" x14ac:dyDescent="0.2">
      <c r="A1084" s="36"/>
      <c r="B1084" s="36"/>
      <c r="C1084" s="480"/>
      <c r="D1084" s="481"/>
      <c r="E1084" s="481"/>
      <c r="F1084" s="481"/>
      <c r="G1084" s="481"/>
      <c r="H1084" s="482"/>
      <c r="J1084" s="36"/>
      <c r="K1084" s="489"/>
      <c r="L1084" s="490"/>
      <c r="M1084" s="490"/>
      <c r="N1084" s="490"/>
      <c r="O1084" s="490"/>
      <c r="P1084" s="491"/>
    </row>
    <row r="1085" spans="1:16" x14ac:dyDescent="0.2">
      <c r="A1085" s="36"/>
      <c r="B1085" s="36"/>
      <c r="C1085" s="480"/>
      <c r="D1085" s="481"/>
      <c r="E1085" s="481"/>
      <c r="F1085" s="481"/>
      <c r="G1085" s="481"/>
      <c r="H1085" s="482"/>
      <c r="J1085" s="36"/>
      <c r="K1085" s="489"/>
      <c r="L1085" s="490"/>
      <c r="M1085" s="490"/>
      <c r="N1085" s="490"/>
      <c r="O1085" s="490"/>
      <c r="P1085" s="491"/>
    </row>
    <row r="1086" spans="1:16" x14ac:dyDescent="0.2">
      <c r="A1086" s="36"/>
      <c r="B1086" s="36"/>
      <c r="C1086" s="480"/>
      <c r="D1086" s="481"/>
      <c r="E1086" s="481"/>
      <c r="F1086" s="481"/>
      <c r="G1086" s="481"/>
      <c r="H1086" s="482"/>
      <c r="J1086" s="36"/>
      <c r="K1086" s="489"/>
      <c r="L1086" s="490"/>
      <c r="M1086" s="490"/>
      <c r="N1086" s="490"/>
      <c r="O1086" s="490"/>
      <c r="P1086" s="491"/>
    </row>
    <row r="1087" spans="1:16" x14ac:dyDescent="0.2">
      <c r="A1087" s="36"/>
      <c r="B1087" s="36"/>
      <c r="C1087" s="480"/>
      <c r="D1087" s="481"/>
      <c r="E1087" s="481"/>
      <c r="F1087" s="481"/>
      <c r="G1087" s="481"/>
      <c r="H1087" s="482"/>
      <c r="J1087" s="36"/>
      <c r="K1087" s="489"/>
      <c r="L1087" s="490"/>
      <c r="M1087" s="490"/>
      <c r="N1087" s="490"/>
      <c r="O1087" s="490"/>
      <c r="P1087" s="491"/>
    </row>
    <row r="1088" spans="1:16" x14ac:dyDescent="0.2">
      <c r="A1088" s="36"/>
      <c r="B1088" s="36"/>
      <c r="C1088" s="480"/>
      <c r="D1088" s="481"/>
      <c r="E1088" s="481"/>
      <c r="F1088" s="481"/>
      <c r="G1088" s="481"/>
      <c r="H1088" s="482"/>
      <c r="J1088" s="36"/>
      <c r="K1088" s="489"/>
      <c r="L1088" s="490"/>
      <c r="M1088" s="490"/>
      <c r="N1088" s="490"/>
      <c r="O1088" s="490"/>
      <c r="P1088" s="491"/>
    </row>
    <row r="1089" spans="1:16" x14ac:dyDescent="0.2">
      <c r="A1089" s="36"/>
      <c r="B1089" s="36"/>
      <c r="C1089" s="483"/>
      <c r="D1089" s="484"/>
      <c r="E1089" s="484"/>
      <c r="F1089" s="484"/>
      <c r="G1089" s="484"/>
      <c r="H1089" s="485"/>
      <c r="J1089" s="36"/>
      <c r="K1089" s="492"/>
      <c r="L1089" s="493"/>
      <c r="M1089" s="493"/>
      <c r="N1089" s="493"/>
      <c r="O1089" s="493"/>
      <c r="P1089" s="494"/>
    </row>
    <row r="1090" spans="1:16" x14ac:dyDescent="0.2">
      <c r="A1090" s="36"/>
      <c r="B1090" s="36"/>
      <c r="C1090" s="36"/>
      <c r="D1090" s="36"/>
      <c r="E1090" s="36"/>
      <c r="F1090" s="36"/>
      <c r="J1090" s="36"/>
      <c r="K1090" s="36"/>
      <c r="L1090" s="36"/>
    </row>
    <row r="1091" spans="1:16" x14ac:dyDescent="0.2">
      <c r="A1091" s="36"/>
      <c r="B1091" s="36"/>
      <c r="C1091" s="408" t="s">
        <v>97</v>
      </c>
      <c r="D1091" s="408"/>
      <c r="E1091" s="408"/>
      <c r="F1091" s="409"/>
      <c r="G1091" s="462" t="str">
        <f>IF('Prop D'!$D$227="","",'Prop D'!$D$227)</f>
        <v/>
      </c>
      <c r="J1091" s="349" t="s">
        <v>98</v>
      </c>
      <c r="K1091" s="349"/>
      <c r="L1091" s="349"/>
      <c r="M1091" s="350"/>
      <c r="N1091" s="462" t="str">
        <f>IF('Prop D'!$K$227="","",'Prop D'!$K$227)</f>
        <v/>
      </c>
    </row>
    <row r="1092" spans="1:16" x14ac:dyDescent="0.2">
      <c r="A1092" s="36"/>
      <c r="B1092" s="36"/>
      <c r="C1092" s="408"/>
      <c r="D1092" s="408"/>
      <c r="E1092" s="408"/>
      <c r="F1092" s="409"/>
      <c r="G1092" s="463"/>
      <c r="J1092" s="349"/>
      <c r="K1092" s="349"/>
      <c r="L1092" s="349"/>
      <c r="M1092" s="350"/>
      <c r="N1092" s="463"/>
    </row>
    <row r="1093" spans="1:16" x14ac:dyDescent="0.2">
      <c r="A1093" s="36"/>
      <c r="B1093" s="36"/>
      <c r="C1093" s="408"/>
      <c r="D1093" s="408"/>
      <c r="E1093" s="408"/>
      <c r="F1093" s="409"/>
      <c r="G1093" s="464"/>
      <c r="J1093" s="349"/>
      <c r="K1093" s="349"/>
      <c r="L1093" s="349"/>
      <c r="M1093" s="350"/>
      <c r="N1093" s="464"/>
    </row>
    <row r="1094" spans="1:16" x14ac:dyDescent="0.2">
      <c r="A1094" s="36"/>
      <c r="B1094" s="36"/>
      <c r="C1094" s="36"/>
      <c r="D1094" s="36"/>
      <c r="E1094" s="36"/>
      <c r="F1094" s="36"/>
      <c r="J1094" s="36"/>
      <c r="K1094" s="36"/>
      <c r="L1094" s="36"/>
    </row>
    <row r="1095" spans="1:16" x14ac:dyDescent="0.2">
      <c r="A1095" s="36"/>
      <c r="B1095" s="36"/>
      <c r="C1095" s="408" t="s">
        <v>204</v>
      </c>
      <c r="D1095" s="408"/>
      <c r="E1095" s="408"/>
      <c r="F1095" s="409"/>
      <c r="G1095" s="462" t="str">
        <f>IF('Prop D'!$D$229="","",'Prop D'!$D$229)</f>
        <v/>
      </c>
      <c r="J1095" s="349" t="s">
        <v>99</v>
      </c>
      <c r="K1095" s="349"/>
      <c r="L1095" s="349"/>
      <c r="M1095" s="350"/>
      <c r="N1095" s="462" t="str">
        <f>IF('Prop D'!$K$229="","",'Prop D'!$K$229)</f>
        <v/>
      </c>
    </row>
    <row r="1096" spans="1:16" x14ac:dyDescent="0.2">
      <c r="A1096" s="36"/>
      <c r="B1096" s="36"/>
      <c r="C1096" s="408"/>
      <c r="D1096" s="408"/>
      <c r="E1096" s="408"/>
      <c r="F1096" s="409"/>
      <c r="G1096" s="463"/>
      <c r="J1096" s="349"/>
      <c r="K1096" s="349"/>
      <c r="L1096" s="349"/>
      <c r="M1096" s="350"/>
      <c r="N1096" s="463"/>
    </row>
    <row r="1097" spans="1:16" x14ac:dyDescent="0.2">
      <c r="A1097" s="36"/>
      <c r="B1097" s="36"/>
      <c r="C1097" s="408"/>
      <c r="D1097" s="408"/>
      <c r="E1097" s="408"/>
      <c r="F1097" s="409"/>
      <c r="G1097" s="464"/>
      <c r="J1097" s="349"/>
      <c r="K1097" s="349"/>
      <c r="L1097" s="349"/>
      <c r="M1097" s="350"/>
      <c r="N1097" s="464"/>
    </row>
    <row r="1098" spans="1:16" x14ac:dyDescent="0.2">
      <c r="A1098" s="36"/>
      <c r="B1098" s="36"/>
      <c r="C1098" s="36"/>
      <c r="D1098" s="36"/>
      <c r="E1098" s="36"/>
      <c r="F1098" s="36"/>
      <c r="J1098" s="36"/>
      <c r="K1098" s="36"/>
      <c r="L1098" s="36"/>
    </row>
    <row r="1099" spans="1:16" ht="12.75" customHeight="1" x14ac:dyDescent="0.2">
      <c r="A1099" s="36"/>
      <c r="B1099" s="36"/>
      <c r="C1099" s="474" t="s">
        <v>126</v>
      </c>
      <c r="D1099" s="475"/>
      <c r="E1099" s="475"/>
      <c r="F1099" s="475"/>
      <c r="G1099" s="476"/>
      <c r="J1099" s="248"/>
      <c r="K1099" s="248"/>
      <c r="L1099" s="248"/>
    </row>
    <row r="1100" spans="1:16" x14ac:dyDescent="0.2">
      <c r="A1100" s="36"/>
      <c r="B1100" s="36"/>
      <c r="C1100" s="477" t="str">
        <f>IF('Prop D'!$D$231="","",'Prop D'!$D$231)</f>
        <v/>
      </c>
      <c r="D1100" s="478"/>
      <c r="E1100" s="478"/>
      <c r="F1100" s="478"/>
      <c r="G1100" s="478"/>
      <c r="H1100" s="479"/>
      <c r="J1100" s="248"/>
      <c r="K1100" s="248"/>
      <c r="L1100" s="248"/>
      <c r="M1100" s="246" t="s">
        <v>127</v>
      </c>
      <c r="N1100" s="495" t="str">
        <f>IF('Prop D'!$K$231="","",'Prop D'!$K$231)</f>
        <v/>
      </c>
      <c r="O1100" s="496"/>
    </row>
    <row r="1101" spans="1:16" x14ac:dyDescent="0.2">
      <c r="A1101" s="36"/>
      <c r="B1101" s="36"/>
      <c r="C1101" s="480"/>
      <c r="D1101" s="481"/>
      <c r="E1101" s="481"/>
      <c r="F1101" s="481"/>
      <c r="G1101" s="481"/>
      <c r="H1101" s="482"/>
      <c r="J1101" s="248"/>
      <c r="K1101" s="248"/>
      <c r="L1101" s="248"/>
      <c r="M1101" s="259"/>
      <c r="N1101" s="26"/>
    </row>
    <row r="1102" spans="1:16" x14ac:dyDescent="0.2">
      <c r="A1102" s="36"/>
      <c r="B1102" s="36"/>
      <c r="C1102" s="480"/>
      <c r="D1102" s="481"/>
      <c r="E1102" s="481"/>
      <c r="F1102" s="481"/>
      <c r="G1102" s="481"/>
      <c r="H1102" s="482"/>
      <c r="J1102" s="36"/>
      <c r="K1102" s="36"/>
      <c r="L1102" s="36"/>
      <c r="M1102" s="259"/>
      <c r="N1102" s="26"/>
    </row>
    <row r="1103" spans="1:16" ht="12.75" customHeight="1" x14ac:dyDescent="0.2">
      <c r="A1103" s="36"/>
      <c r="B1103" s="36"/>
      <c r="C1103" s="480"/>
      <c r="D1103" s="481"/>
      <c r="E1103" s="481"/>
      <c r="F1103" s="481"/>
      <c r="G1103" s="481"/>
      <c r="H1103" s="482"/>
      <c r="J1103" s="411" t="s">
        <v>128</v>
      </c>
      <c r="K1103" s="411"/>
      <c r="L1103" s="411"/>
      <c r="M1103" s="411"/>
      <c r="N1103" s="497" t="str">
        <f>IF('Prop D'!$D$237="","",'Prop D'!$D$237)</f>
        <v/>
      </c>
      <c r="O1103" s="498"/>
    </row>
    <row r="1104" spans="1:16" x14ac:dyDescent="0.2">
      <c r="A1104" s="36"/>
      <c r="B1104" s="36"/>
      <c r="C1104" s="480"/>
      <c r="D1104" s="481"/>
      <c r="E1104" s="481"/>
      <c r="F1104" s="481"/>
      <c r="G1104" s="481"/>
      <c r="H1104" s="482"/>
      <c r="J1104" s="411"/>
      <c r="K1104" s="411"/>
      <c r="L1104" s="411"/>
      <c r="M1104" s="411"/>
      <c r="N1104" s="499"/>
      <c r="O1104" s="500"/>
    </row>
    <row r="1105" spans="1:16" x14ac:dyDescent="0.2">
      <c r="A1105" s="36"/>
      <c r="B1105" s="36"/>
      <c r="C1105" s="480"/>
      <c r="D1105" s="481"/>
      <c r="E1105" s="481"/>
      <c r="F1105" s="481"/>
      <c r="G1105" s="481"/>
      <c r="H1105" s="482"/>
      <c r="J1105" s="36"/>
      <c r="K1105" s="36"/>
      <c r="L1105" s="36"/>
    </row>
    <row r="1106" spans="1:16" x14ac:dyDescent="0.2">
      <c r="A1106" s="36"/>
      <c r="B1106" s="36"/>
      <c r="C1106" s="483"/>
      <c r="D1106" s="484"/>
      <c r="E1106" s="484"/>
      <c r="F1106" s="484"/>
      <c r="G1106" s="484"/>
      <c r="H1106" s="485"/>
      <c r="J1106" s="36"/>
      <c r="K1106" s="36"/>
      <c r="L1106" s="36"/>
    </row>
    <row r="1107" spans="1:16" x14ac:dyDescent="0.2">
      <c r="A1107" s="36"/>
      <c r="B1107" s="36"/>
      <c r="C1107" s="36"/>
      <c r="D1107" s="36"/>
      <c r="E1107" s="36"/>
      <c r="F1107" s="36"/>
      <c r="J1107" s="36"/>
      <c r="K1107" s="36"/>
      <c r="L1107" s="36"/>
    </row>
    <row r="1108" spans="1:16" ht="12.75" customHeight="1" x14ac:dyDescent="0.2">
      <c r="A1108" s="36"/>
      <c r="C1108" s="411" t="s">
        <v>186</v>
      </c>
      <c r="D1108" s="411"/>
      <c r="E1108" s="411"/>
      <c r="F1108" s="350"/>
      <c r="G1108" s="497" t="str">
        <f>IF('Prop D'!$K$237="","",'Prop D'!$K$237)</f>
        <v/>
      </c>
      <c r="H1108" s="498"/>
      <c r="K1108" s="501" t="s">
        <v>187</v>
      </c>
      <c r="L1108" s="502"/>
      <c r="M1108" s="502"/>
      <c r="N1108" s="502"/>
      <c r="O1108" s="503"/>
    </row>
    <row r="1109" spans="1:16" ht="12.75" customHeight="1" x14ac:dyDescent="0.2">
      <c r="A1109" s="36"/>
      <c r="C1109" s="411"/>
      <c r="D1109" s="411"/>
      <c r="E1109" s="411"/>
      <c r="F1109" s="350"/>
      <c r="G1109" s="499"/>
      <c r="H1109" s="500"/>
      <c r="K1109" s="504"/>
      <c r="L1109" s="505"/>
      <c r="M1109" s="505"/>
      <c r="N1109" s="505"/>
      <c r="O1109" s="506"/>
    </row>
    <row r="1110" spans="1:16" x14ac:dyDescent="0.2">
      <c r="A1110" s="36"/>
      <c r="B1110" s="36"/>
      <c r="C1110" s="36"/>
      <c r="D1110" s="36"/>
      <c r="E1110" s="36"/>
      <c r="F1110" s="36"/>
      <c r="J1110" s="36"/>
      <c r="K1110" s="477" t="str">
        <f>IF('Prop D'!$D$243="","",'Prop D'!$D$243)</f>
        <v/>
      </c>
      <c r="L1110" s="478"/>
      <c r="M1110" s="478"/>
      <c r="N1110" s="478"/>
      <c r="O1110" s="478"/>
      <c r="P1110" s="479"/>
    </row>
    <row r="1111" spans="1:16" ht="12.75" customHeight="1" x14ac:dyDescent="0.2">
      <c r="A1111" s="36"/>
      <c r="B1111" s="36"/>
      <c r="C1111" s="36"/>
      <c r="D1111" s="36"/>
      <c r="E1111" s="36"/>
      <c r="F1111" s="36"/>
      <c r="J1111" s="36"/>
      <c r="K1111" s="480"/>
      <c r="L1111" s="481"/>
      <c r="M1111" s="481"/>
      <c r="N1111" s="481"/>
      <c r="O1111" s="481"/>
      <c r="P1111" s="482"/>
    </row>
    <row r="1112" spans="1:16" ht="12.75" customHeight="1" x14ac:dyDescent="0.2">
      <c r="A1112" s="36"/>
      <c r="B1112" s="507" t="s">
        <v>185</v>
      </c>
      <c r="C1112" s="507"/>
      <c r="D1112" s="507"/>
      <c r="E1112" s="507"/>
      <c r="F1112" s="508"/>
      <c r="G1112" s="462" t="str">
        <f>IF('Prop D'!$K$243="","",'Prop D'!$K$243)</f>
        <v/>
      </c>
      <c r="J1112" s="36"/>
      <c r="K1112" s="480"/>
      <c r="L1112" s="481"/>
      <c r="M1112" s="481"/>
      <c r="N1112" s="481"/>
      <c r="O1112" s="481"/>
      <c r="P1112" s="482"/>
    </row>
    <row r="1113" spans="1:16" x14ac:dyDescent="0.2">
      <c r="A1113" s="36"/>
      <c r="B1113" s="507"/>
      <c r="C1113" s="507"/>
      <c r="D1113" s="507"/>
      <c r="E1113" s="507"/>
      <c r="F1113" s="508"/>
      <c r="G1113" s="463"/>
      <c r="J1113" s="36"/>
      <c r="K1113" s="480"/>
      <c r="L1113" s="481"/>
      <c r="M1113" s="481"/>
      <c r="N1113" s="481"/>
      <c r="O1113" s="481"/>
      <c r="P1113" s="482"/>
    </row>
    <row r="1114" spans="1:16" x14ac:dyDescent="0.2">
      <c r="A1114" s="36"/>
      <c r="B1114" s="507"/>
      <c r="C1114" s="507"/>
      <c r="D1114" s="507"/>
      <c r="E1114" s="507"/>
      <c r="F1114" s="508"/>
      <c r="G1114" s="463"/>
      <c r="J1114" s="36"/>
      <c r="K1114" s="480"/>
      <c r="L1114" s="481"/>
      <c r="M1114" s="481"/>
      <c r="N1114" s="481"/>
      <c r="O1114" s="481"/>
      <c r="P1114" s="482"/>
    </row>
    <row r="1115" spans="1:16" x14ac:dyDescent="0.2">
      <c r="A1115" s="36"/>
      <c r="B1115" s="507"/>
      <c r="C1115" s="507"/>
      <c r="D1115" s="507"/>
      <c r="E1115" s="507"/>
      <c r="F1115" s="508"/>
      <c r="G1115" s="464"/>
      <c r="J1115" s="36"/>
      <c r="K1115" s="480"/>
      <c r="L1115" s="481"/>
      <c r="M1115" s="481"/>
      <c r="N1115" s="481"/>
      <c r="O1115" s="481"/>
      <c r="P1115" s="482"/>
    </row>
    <row r="1116" spans="1:16" x14ac:dyDescent="0.2">
      <c r="A1116" s="36"/>
      <c r="B1116" s="36"/>
      <c r="C1116" s="36"/>
      <c r="D1116" s="36"/>
      <c r="E1116" s="36"/>
      <c r="F1116" s="36"/>
      <c r="J1116" s="36"/>
      <c r="K1116" s="483"/>
      <c r="L1116" s="484"/>
      <c r="M1116" s="484"/>
      <c r="N1116" s="484"/>
      <c r="O1116" s="484"/>
      <c r="P1116" s="485"/>
    </row>
    <row r="1117" spans="1:16" x14ac:dyDescent="0.2">
      <c r="A1117" s="36"/>
      <c r="J1117" s="36"/>
    </row>
    <row r="1118" spans="1:16" ht="12.75" customHeight="1" x14ac:dyDescent="0.2">
      <c r="A1118" s="36"/>
      <c r="B1118" s="408" t="s">
        <v>188</v>
      </c>
      <c r="C1118" s="408"/>
      <c r="D1118" s="408"/>
      <c r="E1118" s="408"/>
      <c r="F1118" s="409"/>
      <c r="G1118" s="462" t="str">
        <f>IF('Prop D'!$D$249="","",'Prop D'!$D$249)</f>
        <v/>
      </c>
      <c r="I1118" s="408" t="s">
        <v>189</v>
      </c>
      <c r="J1118" s="408"/>
      <c r="K1118" s="408"/>
      <c r="L1118" s="408"/>
      <c r="M1118" s="409"/>
      <c r="N1118" s="462" t="str">
        <f>IF('Prop D'!$K$249="","",'Prop D'!$K$249)</f>
        <v/>
      </c>
    </row>
    <row r="1119" spans="1:16" x14ac:dyDescent="0.2">
      <c r="A1119" s="36"/>
      <c r="B1119" s="408"/>
      <c r="C1119" s="408"/>
      <c r="D1119" s="408"/>
      <c r="E1119" s="408"/>
      <c r="F1119" s="409"/>
      <c r="G1119" s="463"/>
      <c r="I1119" s="408"/>
      <c r="J1119" s="408"/>
      <c r="K1119" s="408"/>
      <c r="L1119" s="408"/>
      <c r="M1119" s="409"/>
      <c r="N1119" s="463"/>
    </row>
    <row r="1120" spans="1:16" x14ac:dyDescent="0.2">
      <c r="A1120" s="36"/>
      <c r="B1120" s="408"/>
      <c r="C1120" s="408"/>
      <c r="D1120" s="408"/>
      <c r="E1120" s="408"/>
      <c r="F1120" s="409"/>
      <c r="G1120" s="463"/>
      <c r="I1120" s="408"/>
      <c r="J1120" s="408"/>
      <c r="K1120" s="408"/>
      <c r="L1120" s="408"/>
      <c r="M1120" s="409"/>
      <c r="N1120" s="463"/>
    </row>
    <row r="1121" spans="1:15" x14ac:dyDescent="0.2">
      <c r="A1121" s="36"/>
      <c r="B1121" s="408"/>
      <c r="C1121" s="408"/>
      <c r="D1121" s="408"/>
      <c r="E1121" s="408"/>
      <c r="F1121" s="409"/>
      <c r="G1121" s="464"/>
      <c r="I1121" s="408"/>
      <c r="J1121" s="408"/>
      <c r="K1121" s="408"/>
      <c r="L1121" s="408"/>
      <c r="M1121" s="409"/>
      <c r="N1121" s="464"/>
    </row>
    <row r="1122" spans="1:15" x14ac:dyDescent="0.2">
      <c r="A1122" s="36"/>
      <c r="J1122" s="36"/>
    </row>
    <row r="1123" spans="1:15" ht="12.75" customHeight="1" x14ac:dyDescent="0.2">
      <c r="A1123" s="36"/>
      <c r="B1123" s="408" t="s">
        <v>224</v>
      </c>
      <c r="C1123" s="408"/>
      <c r="D1123" s="408"/>
      <c r="E1123" s="408"/>
      <c r="F1123" s="409"/>
      <c r="G1123" s="462" t="str">
        <f>IF('Prop D'!$D$251="","",'Prop D'!$D$251)</f>
        <v/>
      </c>
      <c r="J1123" s="36"/>
    </row>
    <row r="1124" spans="1:15" x14ac:dyDescent="0.2">
      <c r="A1124" s="36"/>
      <c r="B1124" s="408"/>
      <c r="C1124" s="408"/>
      <c r="D1124" s="408"/>
      <c r="E1124" s="408"/>
      <c r="F1124" s="409"/>
      <c r="G1124" s="463"/>
      <c r="J1124" s="36"/>
    </row>
    <row r="1125" spans="1:15" x14ac:dyDescent="0.2">
      <c r="A1125" s="36"/>
      <c r="B1125" s="408"/>
      <c r="C1125" s="408"/>
      <c r="D1125" s="408"/>
      <c r="E1125" s="408"/>
      <c r="F1125" s="409"/>
      <c r="G1125" s="463"/>
      <c r="J1125" s="36"/>
    </row>
    <row r="1126" spans="1:15" x14ac:dyDescent="0.2">
      <c r="A1126" s="36"/>
      <c r="B1126" s="408"/>
      <c r="C1126" s="408"/>
      <c r="D1126" s="408"/>
      <c r="E1126" s="408"/>
      <c r="F1126" s="409"/>
      <c r="G1126" s="464"/>
      <c r="J1126" s="36"/>
    </row>
    <row r="1127" spans="1:15" x14ac:dyDescent="0.2">
      <c r="A1127" s="36"/>
      <c r="J1127" s="36"/>
    </row>
    <row r="1128" spans="1:15" x14ac:dyDescent="0.2">
      <c r="A1128" s="36"/>
      <c r="B1128" s="36"/>
      <c r="C1128" s="36"/>
      <c r="D1128" s="36"/>
      <c r="E1128" s="36"/>
      <c r="F1128" s="36"/>
      <c r="J1128" s="36"/>
    </row>
    <row r="1129" spans="1:15" ht="15" x14ac:dyDescent="0.25">
      <c r="A1129" s="36"/>
      <c r="B1129" s="145" t="s">
        <v>156</v>
      </c>
      <c r="C1129" s="36"/>
      <c r="D1129" s="36"/>
      <c r="E1129" s="36"/>
      <c r="F1129" s="36"/>
      <c r="J1129" s="36"/>
      <c r="K1129" s="36"/>
      <c r="L1129" s="36"/>
    </row>
    <row r="1130" spans="1:15" x14ac:dyDescent="0.2">
      <c r="A1130" s="36"/>
      <c r="B1130" s="36"/>
      <c r="C1130" s="36"/>
      <c r="D1130" s="36"/>
      <c r="E1130" s="36"/>
      <c r="F1130" s="36"/>
      <c r="J1130" s="36"/>
      <c r="K1130" s="36"/>
      <c r="L1130" s="36"/>
    </row>
    <row r="1131" spans="1:15" x14ac:dyDescent="0.2">
      <c r="C1131" s="531" t="s">
        <v>52</v>
      </c>
      <c r="D1131" s="532"/>
      <c r="E1131" s="36"/>
      <c r="F1131" s="36"/>
      <c r="J1131" s="45" t="s">
        <v>53</v>
      </c>
      <c r="K1131" s="36"/>
      <c r="L1131" s="36"/>
      <c r="M1131" s="36"/>
      <c r="N1131" s="36"/>
    </row>
    <row r="1132" spans="1:15" x14ac:dyDescent="0.2">
      <c r="A1132" s="36"/>
      <c r="C1132" s="522" t="str">
        <f>IF('Prop D'!$B$257="","",'Prop D'!$B$257)</f>
        <v/>
      </c>
      <c r="D1132" s="523"/>
      <c r="E1132" s="523"/>
      <c r="F1132" s="523"/>
      <c r="G1132" s="523"/>
      <c r="H1132" s="524"/>
      <c r="J1132" s="522" t="str">
        <f>IF('Prop D'!$H$257="","",'Prop D'!$H$257)</f>
        <v/>
      </c>
      <c r="K1132" s="523"/>
      <c r="L1132" s="523"/>
      <c r="M1132" s="523"/>
      <c r="N1132" s="523"/>
      <c r="O1132" s="524"/>
    </row>
    <row r="1133" spans="1:15" x14ac:dyDescent="0.2">
      <c r="A1133" s="36"/>
      <c r="C1133" s="525"/>
      <c r="D1133" s="526"/>
      <c r="E1133" s="526"/>
      <c r="F1133" s="526"/>
      <c r="G1133" s="526"/>
      <c r="H1133" s="527"/>
      <c r="J1133" s="525"/>
      <c r="K1133" s="526"/>
      <c r="L1133" s="526"/>
      <c r="M1133" s="526"/>
      <c r="N1133" s="526"/>
      <c r="O1133" s="527"/>
    </row>
    <row r="1134" spans="1:15" x14ac:dyDescent="0.2">
      <c r="A1134" s="36"/>
      <c r="C1134" s="525"/>
      <c r="D1134" s="526"/>
      <c r="E1134" s="526"/>
      <c r="F1134" s="526"/>
      <c r="G1134" s="526"/>
      <c r="H1134" s="527"/>
      <c r="J1134" s="525"/>
      <c r="K1134" s="526"/>
      <c r="L1134" s="526"/>
      <c r="M1134" s="526"/>
      <c r="N1134" s="526"/>
      <c r="O1134" s="527"/>
    </row>
    <row r="1135" spans="1:15" x14ac:dyDescent="0.2">
      <c r="A1135" s="36"/>
      <c r="C1135" s="525"/>
      <c r="D1135" s="526"/>
      <c r="E1135" s="526"/>
      <c r="F1135" s="526"/>
      <c r="G1135" s="526"/>
      <c r="H1135" s="527"/>
      <c r="J1135" s="525"/>
      <c r="K1135" s="526"/>
      <c r="L1135" s="526"/>
      <c r="M1135" s="526"/>
      <c r="N1135" s="526"/>
      <c r="O1135" s="527"/>
    </row>
    <row r="1136" spans="1:15" x14ac:dyDescent="0.2">
      <c r="A1136" s="36"/>
      <c r="C1136" s="525"/>
      <c r="D1136" s="526"/>
      <c r="E1136" s="526"/>
      <c r="F1136" s="526"/>
      <c r="G1136" s="526"/>
      <c r="H1136" s="527"/>
      <c r="J1136" s="525"/>
      <c r="K1136" s="526"/>
      <c r="L1136" s="526"/>
      <c r="M1136" s="526"/>
      <c r="N1136" s="526"/>
      <c r="O1136" s="527"/>
    </row>
    <row r="1137" spans="1:17" x14ac:dyDescent="0.2">
      <c r="A1137" s="36"/>
      <c r="C1137" s="525"/>
      <c r="D1137" s="526"/>
      <c r="E1137" s="526"/>
      <c r="F1137" s="526"/>
      <c r="G1137" s="526"/>
      <c r="H1137" s="527"/>
      <c r="J1137" s="525"/>
      <c r="K1137" s="526"/>
      <c r="L1137" s="526"/>
      <c r="M1137" s="526"/>
      <c r="N1137" s="526"/>
      <c r="O1137" s="527"/>
    </row>
    <row r="1138" spans="1:17" x14ac:dyDescent="0.2">
      <c r="A1138" s="36"/>
      <c r="C1138" s="528"/>
      <c r="D1138" s="529"/>
      <c r="E1138" s="529"/>
      <c r="F1138" s="529"/>
      <c r="G1138" s="529"/>
      <c r="H1138" s="530"/>
      <c r="J1138" s="528"/>
      <c r="K1138" s="529"/>
      <c r="L1138" s="529"/>
      <c r="M1138" s="529"/>
      <c r="N1138" s="529"/>
      <c r="O1138" s="530"/>
    </row>
    <row r="1139" spans="1:17" x14ac:dyDescent="0.2">
      <c r="A1139" s="36"/>
      <c r="B1139" s="36"/>
      <c r="C1139" s="36"/>
      <c r="D1139" s="36"/>
      <c r="E1139" s="36"/>
      <c r="F1139" s="36"/>
      <c r="G1139" s="36"/>
      <c r="H1139" s="36"/>
      <c r="I1139" s="36"/>
      <c r="J1139" s="36"/>
      <c r="K1139" s="36"/>
      <c r="L1139" s="36"/>
    </row>
    <row r="1140" spans="1:17" x14ac:dyDescent="0.2">
      <c r="A1140" s="36"/>
      <c r="B1140" s="36"/>
      <c r="C1140" s="36"/>
      <c r="D1140" s="36"/>
      <c r="E1140" s="36"/>
      <c r="F1140" s="36"/>
      <c r="G1140" s="36"/>
      <c r="H1140" s="36"/>
      <c r="I1140" s="36"/>
      <c r="J1140" s="36"/>
      <c r="K1140" s="36"/>
      <c r="L1140" s="36"/>
    </row>
    <row r="1141" spans="1:17" ht="15.75" thickBot="1" x14ac:dyDescent="0.25">
      <c r="A1141" s="518" t="e">
        <f>CONCATENATE("Proponente: ",'Prop E'!$E$8)</f>
        <v>#REF!</v>
      </c>
      <c r="B1141" s="518"/>
      <c r="C1141" s="518"/>
      <c r="D1141" s="518"/>
      <c r="E1141" s="518"/>
      <c r="F1141" s="518"/>
      <c r="G1141" s="518"/>
      <c r="H1141" s="518"/>
      <c r="I1141" s="518"/>
      <c r="J1141" s="518"/>
      <c r="K1141" s="518"/>
      <c r="L1141" s="518"/>
      <c r="M1141" s="518"/>
      <c r="N1141" s="518"/>
      <c r="O1141" s="518"/>
      <c r="P1141" s="518"/>
      <c r="Q1141" s="518"/>
    </row>
    <row r="1143" spans="1:17" ht="15" x14ac:dyDescent="0.25">
      <c r="B1143" s="145" t="e">
        <f>#REF!</f>
        <v>#REF!</v>
      </c>
      <c r="E1143" s="64" t="str">
        <f>IF('Prop E'!$K$13="","",'Prop E'!$K$13)</f>
        <v/>
      </c>
    </row>
    <row r="1146" spans="1:17" ht="15" x14ac:dyDescent="0.25">
      <c r="B1146" s="145" t="e">
        <f>#REF!</f>
        <v>#REF!</v>
      </c>
    </row>
    <row r="1162" spans="2:16" ht="15" x14ac:dyDescent="0.25">
      <c r="B1162" s="145" t="e">
        <f>#REF!</f>
        <v>#REF!</v>
      </c>
    </row>
    <row r="1164" spans="2:16" ht="12.75" customHeight="1" x14ac:dyDescent="0.2">
      <c r="D1164" s="146"/>
      <c r="E1164" s="146"/>
      <c r="F1164" s="151" t="s">
        <v>159</v>
      </c>
      <c r="G1164" s="147" t="str">
        <f>IF('Prop E'!$I$32="","",'Prop E'!$I$32)</f>
        <v/>
      </c>
    </row>
    <row r="1166" spans="2:16" x14ac:dyDescent="0.2">
      <c r="C1166" s="152"/>
      <c r="D1166" s="153"/>
      <c r="E1166" s="153"/>
      <c r="F1166" s="153"/>
      <c r="G1166" s="153"/>
      <c r="H1166" s="153"/>
      <c r="I1166" s="153"/>
      <c r="J1166" s="153"/>
      <c r="K1166" s="153"/>
      <c r="L1166" s="153"/>
      <c r="M1166" s="153"/>
      <c r="N1166" s="153"/>
      <c r="O1166" s="153"/>
      <c r="P1166" s="154"/>
    </row>
    <row r="1167" spans="2:16" x14ac:dyDescent="0.2">
      <c r="C1167" s="155"/>
      <c r="D1167" s="26"/>
      <c r="E1167" s="26"/>
      <c r="F1167" s="26"/>
      <c r="G1167" s="26"/>
      <c r="H1167" s="26"/>
      <c r="I1167" s="26"/>
      <c r="J1167" s="26"/>
      <c r="K1167" s="26"/>
      <c r="L1167" s="26"/>
      <c r="M1167" s="26"/>
      <c r="N1167" s="26"/>
      <c r="O1167" s="26"/>
      <c r="P1167" s="156"/>
    </row>
    <row r="1168" spans="2:16" x14ac:dyDescent="0.2">
      <c r="C1168" s="155"/>
      <c r="D1168" s="26"/>
      <c r="E1168" s="26"/>
      <c r="F1168" s="26"/>
      <c r="G1168" s="26"/>
      <c r="H1168" s="26"/>
      <c r="I1168" s="26"/>
      <c r="J1168" s="26"/>
      <c r="K1168" s="26"/>
      <c r="L1168" s="26"/>
      <c r="M1168" s="26"/>
      <c r="N1168" s="26"/>
      <c r="O1168" s="26"/>
      <c r="P1168" s="156"/>
    </row>
    <row r="1169" spans="3:16" x14ac:dyDescent="0.2">
      <c r="C1169" s="155"/>
      <c r="D1169" s="26"/>
      <c r="E1169" s="26"/>
      <c r="F1169" s="26"/>
      <c r="G1169" s="26"/>
      <c r="H1169" s="26"/>
      <c r="I1169" s="26"/>
      <c r="J1169" s="26"/>
      <c r="K1169" s="26"/>
      <c r="L1169" s="26"/>
      <c r="M1169" s="26"/>
      <c r="N1169" s="26"/>
      <c r="O1169" s="26"/>
      <c r="P1169" s="156"/>
    </row>
    <row r="1170" spans="3:16" x14ac:dyDescent="0.2">
      <c r="C1170" s="155"/>
      <c r="D1170" s="26"/>
      <c r="E1170" s="26"/>
      <c r="F1170" s="26"/>
      <c r="G1170" s="26"/>
      <c r="H1170" s="26"/>
      <c r="I1170" s="26"/>
      <c r="J1170" s="26"/>
      <c r="K1170" s="26"/>
      <c r="L1170" s="26"/>
      <c r="M1170" s="26"/>
      <c r="N1170" s="26"/>
      <c r="O1170" s="26"/>
      <c r="P1170" s="156"/>
    </row>
    <row r="1171" spans="3:16" x14ac:dyDescent="0.2">
      <c r="C1171" s="155"/>
      <c r="D1171" s="26"/>
      <c r="E1171" s="26"/>
      <c r="F1171" s="26"/>
      <c r="G1171" s="26"/>
      <c r="H1171" s="26"/>
      <c r="I1171" s="26"/>
      <c r="J1171" s="26"/>
      <c r="K1171" s="26"/>
      <c r="L1171" s="26"/>
      <c r="M1171" s="26"/>
      <c r="N1171" s="26"/>
      <c r="O1171" s="26"/>
      <c r="P1171" s="156"/>
    </row>
    <row r="1172" spans="3:16" x14ac:dyDescent="0.2">
      <c r="C1172" s="155"/>
      <c r="D1172" s="26"/>
      <c r="E1172" s="26"/>
      <c r="F1172" s="26"/>
      <c r="G1172" s="26"/>
      <c r="H1172" s="26"/>
      <c r="I1172" s="26"/>
      <c r="J1172" s="26"/>
      <c r="K1172" s="26"/>
      <c r="L1172" s="26"/>
      <c r="M1172" s="26"/>
      <c r="N1172" s="26"/>
      <c r="O1172" s="26"/>
      <c r="P1172" s="156"/>
    </row>
    <row r="1173" spans="3:16" x14ac:dyDescent="0.2">
      <c r="C1173" s="155"/>
      <c r="D1173" s="26"/>
      <c r="E1173" s="26"/>
      <c r="F1173" s="26"/>
      <c r="G1173" s="26"/>
      <c r="H1173" s="26"/>
      <c r="I1173" s="26"/>
      <c r="J1173" s="26"/>
      <c r="K1173" s="26"/>
      <c r="L1173" s="26"/>
      <c r="M1173" s="26"/>
      <c r="N1173" s="26"/>
      <c r="O1173" s="26"/>
      <c r="P1173" s="156"/>
    </row>
    <row r="1174" spans="3:16" x14ac:dyDescent="0.2">
      <c r="C1174" s="155"/>
      <c r="D1174" s="26"/>
      <c r="E1174" s="26"/>
      <c r="F1174" s="26"/>
      <c r="G1174" s="26"/>
      <c r="H1174" s="26"/>
      <c r="I1174" s="26"/>
      <c r="J1174" s="26"/>
      <c r="K1174" s="26"/>
      <c r="L1174" s="26"/>
      <c r="M1174" s="26"/>
      <c r="N1174" s="26"/>
      <c r="O1174" s="26"/>
      <c r="P1174" s="156"/>
    </row>
    <row r="1175" spans="3:16" x14ac:dyDescent="0.2">
      <c r="C1175" s="155"/>
      <c r="D1175" s="26"/>
      <c r="E1175" s="26"/>
      <c r="F1175" s="26"/>
      <c r="G1175" s="26"/>
      <c r="H1175" s="26"/>
      <c r="I1175" s="26"/>
      <c r="J1175" s="26"/>
      <c r="K1175" s="26"/>
      <c r="L1175" s="26"/>
      <c r="M1175" s="26"/>
      <c r="N1175" s="26"/>
      <c r="O1175" s="26"/>
      <c r="P1175" s="156"/>
    </row>
    <row r="1176" spans="3:16" x14ac:dyDescent="0.2">
      <c r="C1176" s="155"/>
      <c r="D1176" s="26"/>
      <c r="E1176" s="26"/>
      <c r="F1176" s="26"/>
      <c r="G1176" s="26"/>
      <c r="H1176" s="26"/>
      <c r="I1176" s="26"/>
      <c r="J1176" s="26"/>
      <c r="K1176" s="26"/>
      <c r="L1176" s="26"/>
      <c r="M1176" s="26"/>
      <c r="N1176" s="26"/>
      <c r="O1176" s="26"/>
      <c r="P1176" s="156"/>
    </row>
    <row r="1177" spans="3:16" x14ac:dyDescent="0.2">
      <c r="C1177" s="155"/>
      <c r="D1177" s="26"/>
      <c r="E1177" s="26"/>
      <c r="F1177" s="26"/>
      <c r="G1177" s="26"/>
      <c r="H1177" s="26"/>
      <c r="I1177" s="26"/>
      <c r="J1177" s="26"/>
      <c r="K1177" s="26"/>
      <c r="L1177" s="26"/>
      <c r="M1177" s="26"/>
      <c r="N1177" s="26"/>
      <c r="O1177" s="26"/>
      <c r="P1177" s="156"/>
    </row>
    <row r="1178" spans="3:16" x14ac:dyDescent="0.2">
      <c r="C1178" s="155"/>
      <c r="D1178" s="26"/>
      <c r="E1178" s="26"/>
      <c r="F1178" s="26"/>
      <c r="G1178" s="26"/>
      <c r="H1178" s="26"/>
      <c r="I1178" s="26"/>
      <c r="J1178" s="26"/>
      <c r="K1178" s="26"/>
      <c r="L1178" s="26"/>
      <c r="M1178" s="26"/>
      <c r="N1178" s="26"/>
      <c r="O1178" s="26"/>
      <c r="P1178" s="156"/>
    </row>
    <row r="1179" spans="3:16" x14ac:dyDescent="0.2">
      <c r="C1179" s="155"/>
      <c r="D1179" s="26"/>
      <c r="E1179" s="26"/>
      <c r="F1179" s="26"/>
      <c r="G1179" s="26"/>
      <c r="H1179" s="26"/>
      <c r="I1179" s="26"/>
      <c r="J1179" s="26"/>
      <c r="K1179" s="26"/>
      <c r="L1179" s="26"/>
      <c r="M1179" s="26"/>
      <c r="N1179" s="26"/>
      <c r="O1179" s="26"/>
      <c r="P1179" s="156"/>
    </row>
    <row r="1180" spans="3:16" x14ac:dyDescent="0.2">
      <c r="C1180" s="155"/>
      <c r="D1180" s="26"/>
      <c r="E1180" s="26"/>
      <c r="F1180" s="26"/>
      <c r="G1180" s="26"/>
      <c r="H1180" s="26"/>
      <c r="I1180" s="26"/>
      <c r="J1180" s="26"/>
      <c r="K1180" s="26"/>
      <c r="L1180" s="26"/>
      <c r="M1180" s="26"/>
      <c r="N1180" s="26"/>
      <c r="O1180" s="26"/>
      <c r="P1180" s="156"/>
    </row>
    <row r="1181" spans="3:16" x14ac:dyDescent="0.2">
      <c r="C1181" s="155"/>
      <c r="D1181" s="26"/>
      <c r="E1181" s="26"/>
      <c r="F1181" s="26"/>
      <c r="G1181" s="26"/>
      <c r="H1181" s="26"/>
      <c r="I1181" s="26"/>
      <c r="J1181" s="26"/>
      <c r="K1181" s="26"/>
      <c r="L1181" s="26"/>
      <c r="M1181" s="26"/>
      <c r="N1181" s="26"/>
      <c r="O1181" s="26"/>
      <c r="P1181" s="156"/>
    </row>
    <row r="1182" spans="3:16" x14ac:dyDescent="0.2">
      <c r="C1182" s="155"/>
      <c r="D1182" s="26"/>
      <c r="E1182" s="26"/>
      <c r="F1182" s="26"/>
      <c r="G1182" s="26"/>
      <c r="H1182" s="26"/>
      <c r="I1182" s="26"/>
      <c r="J1182" s="26"/>
      <c r="K1182" s="26"/>
      <c r="L1182" s="26"/>
      <c r="M1182" s="26"/>
      <c r="N1182" s="26"/>
      <c r="O1182" s="26"/>
      <c r="P1182" s="156"/>
    </row>
    <row r="1183" spans="3:16" x14ac:dyDescent="0.2">
      <c r="C1183" s="155"/>
      <c r="D1183" s="26"/>
      <c r="E1183" s="26"/>
      <c r="F1183" s="26"/>
      <c r="G1183" s="26"/>
      <c r="H1183" s="26"/>
      <c r="I1183" s="26"/>
      <c r="J1183" s="26"/>
      <c r="K1183" s="26"/>
      <c r="L1183" s="26"/>
      <c r="M1183" s="26"/>
      <c r="N1183" s="26"/>
      <c r="O1183" s="26"/>
      <c r="P1183" s="156"/>
    </row>
    <row r="1184" spans="3:16" x14ac:dyDescent="0.2">
      <c r="C1184" s="155"/>
      <c r="D1184" s="26"/>
      <c r="E1184" s="26"/>
      <c r="F1184" s="26"/>
      <c r="G1184" s="26"/>
      <c r="H1184" s="26"/>
      <c r="I1184" s="26"/>
      <c r="J1184" s="26"/>
      <c r="K1184" s="26"/>
      <c r="L1184" s="26"/>
      <c r="M1184" s="26"/>
      <c r="N1184" s="26"/>
      <c r="O1184" s="26"/>
      <c r="P1184" s="156"/>
    </row>
    <row r="1185" spans="3:16" x14ac:dyDescent="0.2">
      <c r="C1185" s="155"/>
      <c r="D1185" s="26"/>
      <c r="E1185" s="26"/>
      <c r="F1185" s="26"/>
      <c r="G1185" s="26"/>
      <c r="H1185" s="26"/>
      <c r="I1185" s="26"/>
      <c r="J1185" s="26"/>
      <c r="K1185" s="26"/>
      <c r="L1185" s="26"/>
      <c r="M1185" s="26"/>
      <c r="N1185" s="26"/>
      <c r="O1185" s="26"/>
      <c r="P1185" s="156"/>
    </row>
    <row r="1186" spans="3:16" x14ac:dyDescent="0.2">
      <c r="C1186" s="155"/>
      <c r="D1186" s="26"/>
      <c r="E1186" s="26"/>
      <c r="F1186" s="26"/>
      <c r="G1186" s="26"/>
      <c r="H1186" s="26"/>
      <c r="I1186" s="26"/>
      <c r="J1186" s="26"/>
      <c r="K1186" s="26"/>
      <c r="L1186" s="26"/>
      <c r="M1186" s="26"/>
      <c r="N1186" s="26"/>
      <c r="O1186" s="26"/>
      <c r="P1186" s="156"/>
    </row>
    <row r="1187" spans="3:16" x14ac:dyDescent="0.2">
      <c r="C1187" s="155"/>
      <c r="D1187" s="26"/>
      <c r="E1187" s="26"/>
      <c r="F1187" s="26"/>
      <c r="G1187" s="26"/>
      <c r="H1187" s="26"/>
      <c r="I1187" s="26"/>
      <c r="J1187" s="26"/>
      <c r="K1187" s="26"/>
      <c r="L1187" s="26"/>
      <c r="M1187" s="26"/>
      <c r="N1187" s="26"/>
      <c r="O1187" s="26"/>
      <c r="P1187" s="156"/>
    </row>
    <row r="1188" spans="3:16" x14ac:dyDescent="0.2">
      <c r="C1188" s="155"/>
      <c r="D1188" s="26"/>
      <c r="E1188" s="26"/>
      <c r="F1188" s="26"/>
      <c r="G1188" s="26"/>
      <c r="H1188" s="26"/>
      <c r="I1188" s="26"/>
      <c r="J1188" s="26"/>
      <c r="K1188" s="26"/>
      <c r="L1188" s="26"/>
      <c r="M1188" s="26"/>
      <c r="N1188" s="26"/>
      <c r="O1188" s="26"/>
      <c r="P1188" s="156"/>
    </row>
    <row r="1189" spans="3:16" x14ac:dyDescent="0.2">
      <c r="C1189" s="155"/>
      <c r="D1189" s="26"/>
      <c r="E1189" s="26"/>
      <c r="F1189" s="26"/>
      <c r="G1189" s="26"/>
      <c r="H1189" s="26"/>
      <c r="I1189" s="26"/>
      <c r="J1189" s="26"/>
      <c r="K1189" s="26"/>
      <c r="L1189" s="26"/>
      <c r="M1189" s="26"/>
      <c r="N1189" s="26"/>
      <c r="O1189" s="26"/>
      <c r="P1189" s="156"/>
    </row>
    <row r="1190" spans="3:16" x14ac:dyDescent="0.2">
      <c r="C1190" s="155"/>
      <c r="D1190" s="26"/>
      <c r="E1190" s="26"/>
      <c r="F1190" s="26"/>
      <c r="G1190" s="26"/>
      <c r="H1190" s="26"/>
      <c r="I1190" s="26"/>
      <c r="J1190" s="26"/>
      <c r="K1190" s="26"/>
      <c r="L1190" s="26"/>
      <c r="M1190" s="26"/>
      <c r="N1190" s="26"/>
      <c r="O1190" s="26"/>
      <c r="P1190" s="156"/>
    </row>
    <row r="1191" spans="3:16" x14ac:dyDescent="0.2">
      <c r="C1191" s="155"/>
      <c r="D1191" s="26"/>
      <c r="E1191" s="26"/>
      <c r="F1191" s="26"/>
      <c r="G1191" s="26"/>
      <c r="H1191" s="26"/>
      <c r="I1191" s="26"/>
      <c r="J1191" s="26"/>
      <c r="K1191" s="26"/>
      <c r="L1191" s="26"/>
      <c r="M1191" s="26"/>
      <c r="N1191" s="26"/>
      <c r="O1191" s="26"/>
      <c r="P1191" s="156"/>
    </row>
    <row r="1192" spans="3:16" x14ac:dyDescent="0.2">
      <c r="C1192" s="155"/>
      <c r="D1192" s="26"/>
      <c r="E1192" s="26"/>
      <c r="F1192" s="26"/>
      <c r="G1192" s="26"/>
      <c r="H1192" s="26"/>
      <c r="I1192" s="26"/>
      <c r="J1192" s="26"/>
      <c r="K1192" s="26"/>
      <c r="L1192" s="26"/>
      <c r="M1192" s="26"/>
      <c r="N1192" s="26"/>
      <c r="O1192" s="26"/>
      <c r="P1192" s="156"/>
    </row>
    <row r="1193" spans="3:16" x14ac:dyDescent="0.2">
      <c r="C1193" s="155"/>
      <c r="D1193" s="26"/>
      <c r="E1193" s="26"/>
      <c r="F1193" s="26"/>
      <c r="G1193" s="26"/>
      <c r="H1193" s="26"/>
      <c r="I1193" s="26"/>
      <c r="J1193" s="26"/>
      <c r="K1193" s="26"/>
      <c r="L1193" s="26"/>
      <c r="M1193" s="26"/>
      <c r="N1193" s="26"/>
      <c r="O1193" s="26"/>
      <c r="P1193" s="156"/>
    </row>
    <row r="1194" spans="3:16" x14ac:dyDescent="0.2">
      <c r="C1194" s="155"/>
      <c r="D1194" s="26"/>
      <c r="E1194" s="26"/>
      <c r="F1194" s="26"/>
      <c r="G1194" s="26"/>
      <c r="H1194" s="26"/>
      <c r="I1194" s="26"/>
      <c r="J1194" s="26"/>
      <c r="K1194" s="26"/>
      <c r="L1194" s="26"/>
      <c r="M1194" s="26"/>
      <c r="N1194" s="26"/>
      <c r="O1194" s="26"/>
      <c r="P1194" s="156"/>
    </row>
    <row r="1195" spans="3:16" x14ac:dyDescent="0.2">
      <c r="C1195" s="155"/>
      <c r="D1195" s="26"/>
      <c r="E1195" s="26"/>
      <c r="F1195" s="26"/>
      <c r="G1195" s="26"/>
      <c r="H1195" s="26"/>
      <c r="I1195" s="26"/>
      <c r="J1195" s="26"/>
      <c r="K1195" s="26"/>
      <c r="L1195" s="26"/>
      <c r="M1195" s="26"/>
      <c r="N1195" s="26"/>
      <c r="O1195" s="26"/>
      <c r="P1195" s="156"/>
    </row>
    <row r="1196" spans="3:16" x14ac:dyDescent="0.2">
      <c r="C1196" s="155"/>
      <c r="D1196" s="26"/>
      <c r="E1196" s="26"/>
      <c r="F1196" s="26"/>
      <c r="G1196" s="26"/>
      <c r="H1196" s="26"/>
      <c r="I1196" s="26"/>
      <c r="J1196" s="26"/>
      <c r="K1196" s="26"/>
      <c r="L1196" s="26"/>
      <c r="M1196" s="26"/>
      <c r="N1196" s="26"/>
      <c r="O1196" s="26"/>
      <c r="P1196" s="156"/>
    </row>
    <row r="1197" spans="3:16" x14ac:dyDescent="0.2">
      <c r="C1197" s="155"/>
      <c r="D1197" s="26"/>
      <c r="E1197" s="26"/>
      <c r="F1197" s="26"/>
      <c r="G1197" s="26"/>
      <c r="H1197" s="26"/>
      <c r="I1197" s="26"/>
      <c r="J1197" s="26"/>
      <c r="K1197" s="26"/>
      <c r="L1197" s="26"/>
      <c r="M1197" s="26"/>
      <c r="N1197" s="26"/>
      <c r="O1197" s="26"/>
      <c r="P1197" s="156"/>
    </row>
    <row r="1198" spans="3:16" x14ac:dyDescent="0.2">
      <c r="C1198" s="155"/>
      <c r="D1198" s="26"/>
      <c r="E1198" s="26"/>
      <c r="F1198" s="26"/>
      <c r="G1198" s="26"/>
      <c r="H1198" s="26"/>
      <c r="I1198" s="26"/>
      <c r="J1198" s="26"/>
      <c r="K1198" s="26"/>
      <c r="L1198" s="26"/>
      <c r="M1198" s="26"/>
      <c r="N1198" s="26"/>
      <c r="O1198" s="26"/>
      <c r="P1198" s="156"/>
    </row>
    <row r="1199" spans="3:16" x14ac:dyDescent="0.2">
      <c r="C1199" s="155"/>
      <c r="D1199" s="26"/>
      <c r="E1199" s="26"/>
      <c r="F1199" s="26"/>
      <c r="G1199" s="26"/>
      <c r="H1199" s="26"/>
      <c r="I1199" s="26"/>
      <c r="J1199" s="26"/>
      <c r="K1199" s="26"/>
      <c r="L1199" s="26"/>
      <c r="M1199" s="26"/>
      <c r="N1199" s="26"/>
      <c r="O1199" s="26"/>
      <c r="P1199" s="156"/>
    </row>
    <row r="1200" spans="3:16" x14ac:dyDescent="0.2">
      <c r="C1200" s="155"/>
      <c r="D1200" s="26"/>
      <c r="E1200" s="26"/>
      <c r="F1200" s="26"/>
      <c r="G1200" s="26"/>
      <c r="H1200" s="26"/>
      <c r="I1200" s="26"/>
      <c r="J1200" s="26"/>
      <c r="K1200" s="26"/>
      <c r="L1200" s="26"/>
      <c r="M1200" s="26"/>
      <c r="N1200" s="26"/>
      <c r="O1200" s="26"/>
      <c r="P1200" s="156"/>
    </row>
    <row r="1201" spans="2:16" x14ac:dyDescent="0.2">
      <c r="C1201" s="157"/>
      <c r="D1201" s="158"/>
      <c r="E1201" s="158"/>
      <c r="F1201" s="158"/>
      <c r="G1201" s="158"/>
      <c r="H1201" s="158"/>
      <c r="I1201" s="158"/>
      <c r="J1201" s="158"/>
      <c r="K1201" s="158"/>
      <c r="L1201" s="158"/>
      <c r="M1201" s="158"/>
      <c r="N1201" s="158"/>
      <c r="O1201" s="158"/>
      <c r="P1201" s="159"/>
    </row>
    <row r="1204" spans="2:16" ht="15" x14ac:dyDescent="0.25">
      <c r="B1204" s="145" t="e">
        <f>#REF!</f>
        <v>#REF!</v>
      </c>
    </row>
    <row r="1221" spans="2:2" ht="15" x14ac:dyDescent="0.25">
      <c r="B1221" s="145" t="e">
        <f>#REF!</f>
        <v>#REF!</v>
      </c>
    </row>
    <row r="1238" spans="1:12" ht="15" x14ac:dyDescent="0.25">
      <c r="B1238" s="145" t="e">
        <f>#REF!</f>
        <v>#REF!</v>
      </c>
    </row>
    <row r="1240" spans="1:12" x14ac:dyDescent="0.2">
      <c r="C1240" s="533" t="s">
        <v>129</v>
      </c>
      <c r="D1240" s="534"/>
      <c r="E1240" s="534"/>
      <c r="F1240" s="534"/>
      <c r="G1240" s="535"/>
    </row>
    <row r="1241" spans="1:12" x14ac:dyDescent="0.2">
      <c r="A1241" s="36"/>
      <c r="C1241" s="477" t="str">
        <f>IF('Prop E'!$E$62="","",'Prop E'!$E$62)</f>
        <v/>
      </c>
      <c r="D1241" s="478"/>
      <c r="E1241" s="478"/>
      <c r="F1241" s="478"/>
      <c r="G1241" s="478"/>
      <c r="H1241" s="478"/>
      <c r="I1241" s="478"/>
      <c r="J1241" s="478"/>
      <c r="K1241" s="478"/>
      <c r="L1241" s="479"/>
    </row>
    <row r="1242" spans="1:12" x14ac:dyDescent="0.2">
      <c r="A1242" s="36"/>
      <c r="C1242" s="480"/>
      <c r="D1242" s="481"/>
      <c r="E1242" s="481"/>
      <c r="F1242" s="481"/>
      <c r="G1242" s="481"/>
      <c r="H1242" s="481"/>
      <c r="I1242" s="481"/>
      <c r="J1242" s="481"/>
      <c r="K1242" s="481"/>
      <c r="L1242" s="482"/>
    </row>
    <row r="1243" spans="1:12" x14ac:dyDescent="0.2">
      <c r="A1243" s="36"/>
      <c r="C1243" s="480"/>
      <c r="D1243" s="481"/>
      <c r="E1243" s="481"/>
      <c r="F1243" s="481"/>
      <c r="G1243" s="481"/>
      <c r="H1243" s="481"/>
      <c r="I1243" s="481"/>
      <c r="J1243" s="481"/>
      <c r="K1243" s="481"/>
      <c r="L1243" s="482"/>
    </row>
    <row r="1244" spans="1:12" x14ac:dyDescent="0.2">
      <c r="A1244" s="36"/>
      <c r="C1244" s="480"/>
      <c r="D1244" s="481"/>
      <c r="E1244" s="481"/>
      <c r="F1244" s="481"/>
      <c r="G1244" s="481"/>
      <c r="H1244" s="481"/>
      <c r="I1244" s="481"/>
      <c r="J1244" s="481"/>
      <c r="K1244" s="481"/>
      <c r="L1244" s="482"/>
    </row>
    <row r="1245" spans="1:12" x14ac:dyDescent="0.2">
      <c r="A1245" s="36"/>
      <c r="C1245" s="480"/>
      <c r="D1245" s="481"/>
      <c r="E1245" s="481"/>
      <c r="F1245" s="481"/>
      <c r="G1245" s="481"/>
      <c r="H1245" s="481"/>
      <c r="I1245" s="481"/>
      <c r="J1245" s="481"/>
      <c r="K1245" s="481"/>
      <c r="L1245" s="482"/>
    </row>
    <row r="1246" spans="1:12" x14ac:dyDescent="0.2">
      <c r="A1246" s="36"/>
      <c r="C1246" s="480"/>
      <c r="D1246" s="481"/>
      <c r="E1246" s="481"/>
      <c r="F1246" s="481"/>
      <c r="G1246" s="481"/>
      <c r="H1246" s="481"/>
      <c r="I1246" s="481"/>
      <c r="J1246" s="481"/>
      <c r="K1246" s="481"/>
      <c r="L1246" s="482"/>
    </row>
    <row r="1247" spans="1:12" x14ac:dyDescent="0.2">
      <c r="A1247" s="36"/>
      <c r="C1247" s="483"/>
      <c r="D1247" s="484"/>
      <c r="E1247" s="484"/>
      <c r="F1247" s="484"/>
      <c r="G1247" s="484"/>
      <c r="H1247" s="484"/>
      <c r="I1247" s="484"/>
      <c r="J1247" s="484"/>
      <c r="K1247" s="484"/>
      <c r="L1247" s="485"/>
    </row>
    <row r="1248" spans="1:12" ht="12.75" customHeight="1" x14ac:dyDescent="0.2"/>
    <row r="1249" spans="2:16" ht="12.75" customHeight="1" x14ac:dyDescent="0.2"/>
    <row r="1250" spans="2:16" ht="12.75" customHeight="1" x14ac:dyDescent="0.25">
      <c r="B1250" s="145" t="e">
        <f>#REF!</f>
        <v>#REF!</v>
      </c>
    </row>
    <row r="1251" spans="2:16" ht="12.75" customHeight="1" x14ac:dyDescent="0.2"/>
    <row r="1252" spans="2:16" x14ac:dyDescent="0.2">
      <c r="B1252" s="146"/>
      <c r="C1252" s="406" t="s">
        <v>68</v>
      </c>
      <c r="D1252" s="406"/>
      <c r="E1252" s="406"/>
      <c r="F1252" s="407"/>
      <c r="G1252" s="147" t="str">
        <f>IF('Prop E'!$E$70="","",'Prop E'!$E$70)</f>
        <v/>
      </c>
      <c r="K1252" s="474" t="s">
        <v>69</v>
      </c>
      <c r="L1252" s="475"/>
      <c r="M1252" s="476"/>
      <c r="N1252" s="36"/>
      <c r="O1252" s="36"/>
    </row>
    <row r="1253" spans="2:16" x14ac:dyDescent="0.2">
      <c r="K1253" s="477" t="str">
        <f>IF('Prop E'!$K$70="","",'Prop E'!$K$70)</f>
        <v/>
      </c>
      <c r="L1253" s="478"/>
      <c r="M1253" s="478"/>
      <c r="N1253" s="478"/>
      <c r="O1253" s="478"/>
      <c r="P1253" s="479"/>
    </row>
    <row r="1254" spans="2:16" ht="28.5" customHeight="1" x14ac:dyDescent="0.2">
      <c r="C1254" s="406" t="s">
        <v>70</v>
      </c>
      <c r="D1254" s="406"/>
      <c r="E1254" s="406"/>
      <c r="F1254" s="407"/>
      <c r="G1254" s="147" t="str">
        <f>IF('Prop E'!$E$74="","",'Prop E'!$E$74)</f>
        <v/>
      </c>
      <c r="K1254" s="480"/>
      <c r="L1254" s="481"/>
      <c r="M1254" s="481"/>
      <c r="N1254" s="481"/>
      <c r="O1254" s="481"/>
      <c r="P1254" s="482"/>
    </row>
    <row r="1255" spans="2:16" x14ac:dyDescent="0.2">
      <c r="K1255" s="480"/>
      <c r="L1255" s="481"/>
      <c r="M1255" s="481"/>
      <c r="N1255" s="481"/>
      <c r="O1255" s="481"/>
      <c r="P1255" s="482"/>
    </row>
    <row r="1256" spans="2:16" ht="36" customHeight="1" x14ac:dyDescent="0.2">
      <c r="C1256" s="406" t="s">
        <v>87</v>
      </c>
      <c r="D1256" s="406"/>
      <c r="E1256" s="406"/>
      <c r="F1256" s="407"/>
      <c r="G1256" s="147" t="e">
        <f>IF(#REF!="","",#REF!)</f>
        <v>#REF!</v>
      </c>
      <c r="K1256" s="483"/>
      <c r="L1256" s="484"/>
      <c r="M1256" s="484"/>
      <c r="N1256" s="484"/>
      <c r="O1256" s="484"/>
      <c r="P1256" s="485"/>
    </row>
    <row r="1259" spans="2:16" ht="15" x14ac:dyDescent="0.25">
      <c r="B1259" s="145" t="e">
        <f>#REF!</f>
        <v>#REF!</v>
      </c>
    </row>
    <row r="1261" spans="2:16" x14ac:dyDescent="0.2">
      <c r="D1261" s="143"/>
      <c r="E1261" s="143"/>
      <c r="F1261" s="150" t="s">
        <v>50</v>
      </c>
      <c r="G1261" s="147" t="str">
        <f>IF('Prop E'!$I$97="","",'Prop E'!$I$97)</f>
        <v/>
      </c>
      <c r="L1261" s="150" t="s">
        <v>51</v>
      </c>
      <c r="M1261" s="495" t="str">
        <f>IF('Prop E'!$I$116="","",'Prop E'!$I$116)</f>
        <v/>
      </c>
      <c r="N1261" s="496"/>
    </row>
    <row r="1264" spans="2:16" ht="15" x14ac:dyDescent="0.25">
      <c r="B1264" s="145" t="e">
        <f>#REF!</f>
        <v>#REF!</v>
      </c>
    </row>
    <row r="1266" spans="1:16" ht="12.75" customHeight="1" x14ac:dyDescent="0.2">
      <c r="C1266" s="536" t="s">
        <v>88</v>
      </c>
      <c r="D1266" s="537"/>
      <c r="E1266" s="537"/>
      <c r="F1266" s="537"/>
      <c r="G1266" s="537"/>
      <c r="H1266" s="537"/>
      <c r="I1266" s="538"/>
    </row>
    <row r="1267" spans="1:16" x14ac:dyDescent="0.2">
      <c r="C1267" s="477" t="str">
        <f>IF('Prop E'!$F$124="","",'Prop E'!$F$124)</f>
        <v/>
      </c>
      <c r="D1267" s="478"/>
      <c r="E1267" s="478"/>
      <c r="F1267" s="478"/>
      <c r="G1267" s="478"/>
      <c r="H1267" s="478"/>
      <c r="I1267" s="478"/>
      <c r="J1267" s="478"/>
      <c r="K1267" s="478"/>
      <c r="L1267" s="479"/>
    </row>
    <row r="1268" spans="1:16" x14ac:dyDescent="0.2">
      <c r="C1268" s="480"/>
      <c r="D1268" s="481"/>
      <c r="E1268" s="481"/>
      <c r="F1268" s="481"/>
      <c r="G1268" s="481"/>
      <c r="H1268" s="481"/>
      <c r="I1268" s="481"/>
      <c r="J1268" s="481"/>
      <c r="K1268" s="481"/>
      <c r="L1268" s="482"/>
    </row>
    <row r="1269" spans="1:16" x14ac:dyDescent="0.2">
      <c r="C1269" s="480"/>
      <c r="D1269" s="481"/>
      <c r="E1269" s="481"/>
      <c r="F1269" s="481"/>
      <c r="G1269" s="481"/>
      <c r="H1269" s="481"/>
      <c r="I1269" s="481"/>
      <c r="J1269" s="481"/>
      <c r="K1269" s="481"/>
      <c r="L1269" s="482"/>
    </row>
    <row r="1270" spans="1:16" x14ac:dyDescent="0.2">
      <c r="C1270" s="480"/>
      <c r="D1270" s="481"/>
      <c r="E1270" s="481"/>
      <c r="F1270" s="481"/>
      <c r="G1270" s="481"/>
      <c r="H1270" s="481"/>
      <c r="I1270" s="481"/>
      <c r="J1270" s="481"/>
      <c r="K1270" s="481"/>
      <c r="L1270" s="482"/>
    </row>
    <row r="1271" spans="1:16" x14ac:dyDescent="0.2">
      <c r="C1271" s="480"/>
      <c r="D1271" s="481"/>
      <c r="E1271" s="481"/>
      <c r="F1271" s="481"/>
      <c r="G1271" s="481"/>
      <c r="H1271" s="481"/>
      <c r="I1271" s="481"/>
      <c r="J1271" s="481"/>
      <c r="K1271" s="481"/>
      <c r="L1271" s="482"/>
    </row>
    <row r="1272" spans="1:16" x14ac:dyDescent="0.2">
      <c r="C1272" s="480"/>
      <c r="D1272" s="481"/>
      <c r="E1272" s="481"/>
      <c r="F1272" s="481"/>
      <c r="G1272" s="481"/>
      <c r="H1272" s="481"/>
      <c r="I1272" s="481"/>
      <c r="J1272" s="481"/>
      <c r="K1272" s="481"/>
      <c r="L1272" s="482"/>
    </row>
    <row r="1273" spans="1:16" x14ac:dyDescent="0.2">
      <c r="A1273" s="36"/>
      <c r="B1273" s="36"/>
      <c r="C1273" s="483"/>
      <c r="D1273" s="484"/>
      <c r="E1273" s="484"/>
      <c r="F1273" s="484"/>
      <c r="G1273" s="484"/>
      <c r="H1273" s="484"/>
      <c r="I1273" s="484"/>
      <c r="J1273" s="484"/>
      <c r="K1273" s="484"/>
      <c r="L1273" s="485"/>
      <c r="M1273" s="36"/>
      <c r="N1273" s="36"/>
    </row>
    <row r="1274" spans="1:16" x14ac:dyDescent="0.2">
      <c r="A1274" s="36"/>
      <c r="B1274" s="36"/>
      <c r="C1274" s="36"/>
      <c r="D1274" s="36"/>
      <c r="E1274" s="36"/>
      <c r="F1274" s="36"/>
      <c r="J1274" s="36"/>
      <c r="K1274" s="36"/>
      <c r="L1274" s="36"/>
      <c r="M1274" s="36"/>
      <c r="N1274" s="36"/>
    </row>
    <row r="1275" spans="1:16" x14ac:dyDescent="0.2">
      <c r="A1275" s="36"/>
      <c r="B1275" s="36"/>
      <c r="C1275" s="36"/>
      <c r="D1275" s="36"/>
      <c r="E1275" s="36"/>
      <c r="F1275" s="36"/>
      <c r="J1275" s="36"/>
      <c r="K1275" s="36"/>
      <c r="L1275" s="36"/>
      <c r="M1275" s="36"/>
      <c r="N1275" s="36"/>
    </row>
    <row r="1276" spans="1:16" ht="15" x14ac:dyDescent="0.25">
      <c r="A1276" s="36"/>
      <c r="B1276" s="145" t="e">
        <f>#REF!</f>
        <v>#REF!</v>
      </c>
      <c r="C1276" s="36"/>
      <c r="D1276" s="36"/>
      <c r="E1276" s="36"/>
      <c r="F1276" s="36"/>
      <c r="J1276" s="36"/>
      <c r="K1276" s="36"/>
      <c r="L1276" s="36"/>
      <c r="M1276" s="36"/>
      <c r="N1276" s="36"/>
    </row>
    <row r="1277" spans="1:16" x14ac:dyDescent="0.2">
      <c r="A1277" s="36"/>
      <c r="B1277" s="36"/>
      <c r="C1277" s="36"/>
      <c r="D1277" s="36"/>
      <c r="E1277" s="36"/>
      <c r="F1277" s="36"/>
      <c r="J1277" s="36"/>
      <c r="K1277" s="36"/>
      <c r="L1277" s="36"/>
      <c r="M1277" s="36"/>
      <c r="N1277" s="36"/>
    </row>
    <row r="1278" spans="1:16" x14ac:dyDescent="0.2">
      <c r="D1278" s="143"/>
      <c r="E1278" s="143"/>
      <c r="F1278" s="150" t="s">
        <v>149</v>
      </c>
      <c r="G1278" s="147" t="str">
        <f>IF('Prop E'!$D$134="","",'Prop E'!$D$134)</f>
        <v/>
      </c>
      <c r="H1278" s="36"/>
      <c r="L1278" s="150" t="s">
        <v>90</v>
      </c>
      <c r="M1278" s="495" t="str">
        <f>IF('Prop E'!$K$134="","",'Prop E'!$K$134)</f>
        <v/>
      </c>
      <c r="N1278" s="496"/>
      <c r="O1278" s="36"/>
      <c r="P1278" s="36"/>
    </row>
    <row r="1279" spans="1:16" x14ac:dyDescent="0.2">
      <c r="D1279" s="36"/>
      <c r="E1279" s="36"/>
      <c r="F1279" s="150"/>
      <c r="G1279" s="36"/>
      <c r="H1279" s="36"/>
      <c r="L1279" s="36"/>
      <c r="M1279" s="36"/>
      <c r="N1279" s="36"/>
      <c r="O1279" s="36"/>
      <c r="P1279" s="36"/>
    </row>
    <row r="1280" spans="1:16" x14ac:dyDescent="0.2">
      <c r="D1280" s="143"/>
      <c r="E1280" s="143"/>
      <c r="F1280" s="150" t="s">
        <v>91</v>
      </c>
      <c r="G1280" s="147" t="str">
        <f>IF('Prop E'!$D$136="","",'Prop E'!$D$136)</f>
        <v/>
      </c>
      <c r="H1280" s="36"/>
      <c r="L1280" s="150" t="s">
        <v>92</v>
      </c>
      <c r="M1280" s="495" t="str">
        <f>IF('Prop E'!$K$136="","",'Prop E'!$K$136)</f>
        <v/>
      </c>
      <c r="N1280" s="496"/>
      <c r="O1280" s="36"/>
      <c r="P1280" s="36"/>
    </row>
    <row r="1281" spans="1:16" x14ac:dyDescent="0.2">
      <c r="A1281" s="36"/>
      <c r="B1281" s="36"/>
      <c r="C1281" s="36"/>
      <c r="D1281" s="36"/>
      <c r="E1281" s="36"/>
      <c r="F1281" s="150"/>
      <c r="J1281" s="36"/>
      <c r="K1281" s="36"/>
      <c r="L1281" s="36"/>
      <c r="M1281" s="36"/>
      <c r="N1281" s="36"/>
    </row>
    <row r="1282" spans="1:16" ht="12.75" customHeight="1" x14ac:dyDescent="0.2">
      <c r="A1282" s="36"/>
      <c r="B1282" s="36"/>
      <c r="C1282" s="474" t="s">
        <v>153</v>
      </c>
      <c r="D1282" s="475"/>
      <c r="E1282" s="476"/>
      <c r="F1282" s="36"/>
      <c r="G1282" s="36"/>
      <c r="J1282" s="36"/>
      <c r="K1282" s="474" t="s">
        <v>109</v>
      </c>
      <c r="L1282" s="475"/>
      <c r="M1282" s="476"/>
      <c r="N1282" s="36"/>
      <c r="O1282" s="36"/>
    </row>
    <row r="1283" spans="1:16" x14ac:dyDescent="0.2">
      <c r="A1283" s="36"/>
      <c r="B1283" s="36"/>
      <c r="C1283" s="477" t="str">
        <f>IF('Prop E'!$D$144="","",'Prop E'!$D$144)</f>
        <v/>
      </c>
      <c r="D1283" s="478"/>
      <c r="E1283" s="478"/>
      <c r="F1283" s="478"/>
      <c r="G1283" s="478"/>
      <c r="H1283" s="479"/>
      <c r="J1283" s="36"/>
      <c r="K1283" s="477" t="str">
        <f>IF('Prop E'!$K$144="","",'Prop E'!$K$144)</f>
        <v/>
      </c>
      <c r="L1283" s="478"/>
      <c r="M1283" s="478"/>
      <c r="N1283" s="478"/>
      <c r="O1283" s="478"/>
      <c r="P1283" s="479"/>
    </row>
    <row r="1284" spans="1:16" x14ac:dyDescent="0.2">
      <c r="A1284" s="36"/>
      <c r="B1284" s="36"/>
      <c r="C1284" s="480"/>
      <c r="D1284" s="481"/>
      <c r="E1284" s="481"/>
      <c r="F1284" s="481"/>
      <c r="G1284" s="481"/>
      <c r="H1284" s="482"/>
      <c r="J1284" s="36"/>
      <c r="K1284" s="480"/>
      <c r="L1284" s="481"/>
      <c r="M1284" s="481"/>
      <c r="N1284" s="481"/>
      <c r="O1284" s="481"/>
      <c r="P1284" s="482"/>
    </row>
    <row r="1285" spans="1:16" x14ac:dyDescent="0.2">
      <c r="A1285" s="36"/>
      <c r="B1285" s="36"/>
      <c r="C1285" s="480"/>
      <c r="D1285" s="481"/>
      <c r="E1285" s="481"/>
      <c r="F1285" s="481"/>
      <c r="G1285" s="481"/>
      <c r="H1285" s="482"/>
      <c r="J1285" s="36"/>
      <c r="K1285" s="480"/>
      <c r="L1285" s="481"/>
      <c r="M1285" s="481"/>
      <c r="N1285" s="481"/>
      <c r="O1285" s="481"/>
      <c r="P1285" s="482"/>
    </row>
    <row r="1286" spans="1:16" x14ac:dyDescent="0.2">
      <c r="A1286" s="36"/>
      <c r="B1286" s="36"/>
      <c r="C1286" s="480"/>
      <c r="D1286" s="481"/>
      <c r="E1286" s="481"/>
      <c r="F1286" s="481"/>
      <c r="G1286" s="481"/>
      <c r="H1286" s="482"/>
      <c r="J1286" s="36"/>
      <c r="K1286" s="480"/>
      <c r="L1286" s="481"/>
      <c r="M1286" s="481"/>
      <c r="N1286" s="481"/>
      <c r="O1286" s="481"/>
      <c r="P1286" s="482"/>
    </row>
    <row r="1287" spans="1:16" x14ac:dyDescent="0.2">
      <c r="A1287" s="36"/>
      <c r="B1287" s="36"/>
      <c r="C1287" s="480"/>
      <c r="D1287" s="481"/>
      <c r="E1287" s="481"/>
      <c r="F1287" s="481"/>
      <c r="G1287" s="481"/>
      <c r="H1287" s="482"/>
      <c r="J1287" s="36"/>
      <c r="K1287" s="480"/>
      <c r="L1287" s="481"/>
      <c r="M1287" s="481"/>
      <c r="N1287" s="481"/>
      <c r="O1287" s="481"/>
      <c r="P1287" s="482"/>
    </row>
    <row r="1288" spans="1:16" x14ac:dyDescent="0.2">
      <c r="A1288" s="36"/>
      <c r="B1288" s="36"/>
      <c r="C1288" s="480"/>
      <c r="D1288" s="481"/>
      <c r="E1288" s="481"/>
      <c r="F1288" s="481"/>
      <c r="G1288" s="481"/>
      <c r="H1288" s="482"/>
      <c r="J1288" s="36"/>
      <c r="K1288" s="480"/>
      <c r="L1288" s="481"/>
      <c r="M1288" s="481"/>
      <c r="N1288" s="481"/>
      <c r="O1288" s="481"/>
      <c r="P1288" s="482"/>
    </row>
    <row r="1289" spans="1:16" x14ac:dyDescent="0.2">
      <c r="A1289" s="36"/>
      <c r="B1289" s="36"/>
      <c r="C1289" s="483"/>
      <c r="D1289" s="484"/>
      <c r="E1289" s="484"/>
      <c r="F1289" s="484"/>
      <c r="G1289" s="484"/>
      <c r="H1289" s="485"/>
      <c r="J1289" s="36"/>
      <c r="K1289" s="483"/>
      <c r="L1289" s="484"/>
      <c r="M1289" s="484"/>
      <c r="N1289" s="484"/>
      <c r="O1289" s="484"/>
      <c r="P1289" s="485"/>
    </row>
    <row r="1290" spans="1:16" x14ac:dyDescent="0.2">
      <c r="A1290" s="36"/>
      <c r="B1290" s="36"/>
      <c r="C1290" s="36"/>
      <c r="D1290" s="36"/>
      <c r="E1290" s="36"/>
      <c r="F1290" s="36"/>
      <c r="J1290" s="36"/>
      <c r="K1290" s="36"/>
      <c r="L1290" s="36"/>
      <c r="M1290" s="36"/>
      <c r="N1290" s="36"/>
    </row>
    <row r="1291" spans="1:16" ht="26.25" customHeight="1" x14ac:dyDescent="0.2">
      <c r="C1291" s="406" t="s">
        <v>111</v>
      </c>
      <c r="D1291" s="406"/>
      <c r="E1291" s="406"/>
      <c r="F1291" s="407"/>
      <c r="G1291" s="160" t="str">
        <f>IF('Prop E'!$D$153="","",'Prop E'!$D$153)</f>
        <v/>
      </c>
      <c r="H1291" s="36"/>
      <c r="L1291" s="36"/>
      <c r="M1291" s="36"/>
      <c r="N1291" s="36"/>
      <c r="O1291" s="36"/>
      <c r="P1291" s="36"/>
    </row>
    <row r="1292" spans="1:16" x14ac:dyDescent="0.2">
      <c r="A1292" s="36"/>
      <c r="B1292" s="36"/>
      <c r="C1292" s="36"/>
      <c r="D1292" s="36"/>
      <c r="E1292" s="36"/>
      <c r="F1292" s="36"/>
      <c r="J1292" s="36"/>
      <c r="K1292" s="36"/>
      <c r="L1292" s="36"/>
      <c r="M1292" s="36"/>
      <c r="N1292" s="36"/>
    </row>
    <row r="1293" spans="1:16" ht="12.75" customHeight="1" x14ac:dyDescent="0.2">
      <c r="A1293" s="36"/>
      <c r="B1293" s="36"/>
      <c r="C1293" s="474" t="s">
        <v>108</v>
      </c>
      <c r="D1293" s="475"/>
      <c r="E1293" s="475"/>
      <c r="F1293" s="476"/>
      <c r="G1293" s="36"/>
      <c r="J1293" s="36"/>
      <c r="K1293" s="36"/>
      <c r="L1293" s="36"/>
      <c r="M1293" s="36"/>
      <c r="N1293" s="36"/>
    </row>
    <row r="1294" spans="1:16" x14ac:dyDescent="0.2">
      <c r="A1294" s="36"/>
      <c r="B1294" s="36"/>
      <c r="C1294" s="477" t="str">
        <f>IF('Prop E'!$D$157="","",'Prop E'!$D$157)</f>
        <v/>
      </c>
      <c r="D1294" s="478"/>
      <c r="E1294" s="478"/>
      <c r="F1294" s="478"/>
      <c r="G1294" s="478"/>
      <c r="H1294" s="478"/>
      <c r="I1294" s="478"/>
      <c r="J1294" s="478"/>
      <c r="K1294" s="478"/>
      <c r="L1294" s="479"/>
      <c r="M1294" s="36"/>
      <c r="N1294" s="36"/>
    </row>
    <row r="1295" spans="1:16" x14ac:dyDescent="0.2">
      <c r="A1295" s="36"/>
      <c r="B1295" s="36"/>
      <c r="C1295" s="480"/>
      <c r="D1295" s="481"/>
      <c r="E1295" s="481"/>
      <c r="F1295" s="481"/>
      <c r="G1295" s="481"/>
      <c r="H1295" s="481"/>
      <c r="I1295" s="481"/>
      <c r="J1295" s="481"/>
      <c r="K1295" s="481"/>
      <c r="L1295" s="482"/>
      <c r="M1295" s="36"/>
      <c r="N1295" s="36"/>
    </row>
    <row r="1296" spans="1:16" x14ac:dyDescent="0.2">
      <c r="A1296" s="36"/>
      <c r="B1296" s="36"/>
      <c r="C1296" s="480"/>
      <c r="D1296" s="481"/>
      <c r="E1296" s="481"/>
      <c r="F1296" s="481"/>
      <c r="G1296" s="481"/>
      <c r="H1296" s="481"/>
      <c r="I1296" s="481"/>
      <c r="J1296" s="481"/>
      <c r="K1296" s="481"/>
      <c r="L1296" s="482"/>
      <c r="M1296" s="36"/>
      <c r="N1296" s="36"/>
    </row>
    <row r="1297" spans="1:15" x14ac:dyDescent="0.2">
      <c r="A1297" s="36"/>
      <c r="B1297" s="36"/>
      <c r="C1297" s="480"/>
      <c r="D1297" s="481"/>
      <c r="E1297" s="481"/>
      <c r="F1297" s="481"/>
      <c r="G1297" s="481"/>
      <c r="H1297" s="481"/>
      <c r="I1297" s="481"/>
      <c r="J1297" s="481"/>
      <c r="K1297" s="481"/>
      <c r="L1297" s="482"/>
      <c r="M1297" s="36"/>
      <c r="N1297" s="36"/>
    </row>
    <row r="1298" spans="1:15" x14ac:dyDescent="0.2">
      <c r="A1298" s="36"/>
      <c r="B1298" s="36"/>
      <c r="C1298" s="480"/>
      <c r="D1298" s="481"/>
      <c r="E1298" s="481"/>
      <c r="F1298" s="481"/>
      <c r="G1298" s="481"/>
      <c r="H1298" s="481"/>
      <c r="I1298" s="481"/>
      <c r="J1298" s="481"/>
      <c r="K1298" s="481"/>
      <c r="L1298" s="482"/>
      <c r="M1298" s="36"/>
      <c r="N1298" s="36"/>
    </row>
    <row r="1299" spans="1:15" x14ac:dyDescent="0.2">
      <c r="A1299" s="36"/>
      <c r="B1299" s="36"/>
      <c r="C1299" s="480"/>
      <c r="D1299" s="481"/>
      <c r="E1299" s="481"/>
      <c r="F1299" s="481"/>
      <c r="G1299" s="481"/>
      <c r="H1299" s="481"/>
      <c r="I1299" s="481"/>
      <c r="J1299" s="481"/>
      <c r="K1299" s="481"/>
      <c r="L1299" s="482"/>
      <c r="M1299" s="36"/>
      <c r="N1299" s="36"/>
    </row>
    <row r="1300" spans="1:15" x14ac:dyDescent="0.2">
      <c r="A1300" s="36"/>
      <c r="B1300" s="36"/>
      <c r="C1300" s="483"/>
      <c r="D1300" s="484"/>
      <c r="E1300" s="484"/>
      <c r="F1300" s="484"/>
      <c r="G1300" s="484"/>
      <c r="H1300" s="484"/>
      <c r="I1300" s="484"/>
      <c r="J1300" s="484"/>
      <c r="K1300" s="484"/>
      <c r="L1300" s="485"/>
      <c r="M1300" s="36"/>
      <c r="N1300" s="36"/>
    </row>
    <row r="1301" spans="1:15" x14ac:dyDescent="0.2">
      <c r="A1301" s="36"/>
      <c r="B1301" s="36"/>
      <c r="C1301" s="36"/>
      <c r="D1301" s="36"/>
      <c r="E1301" s="36"/>
      <c r="F1301" s="36"/>
      <c r="J1301" s="36"/>
      <c r="K1301" s="36"/>
      <c r="L1301" s="36"/>
      <c r="M1301" s="36"/>
      <c r="N1301" s="36"/>
    </row>
    <row r="1302" spans="1:15" x14ac:dyDescent="0.2">
      <c r="A1302" s="36"/>
      <c r="B1302" s="36"/>
      <c r="C1302" s="36"/>
      <c r="D1302" s="36"/>
      <c r="E1302" s="36"/>
      <c r="F1302" s="36"/>
      <c r="J1302" s="36"/>
      <c r="K1302" s="36"/>
      <c r="L1302" s="36"/>
      <c r="M1302" s="36"/>
      <c r="N1302" s="36"/>
    </row>
    <row r="1303" spans="1:15" ht="15" x14ac:dyDescent="0.25">
      <c r="A1303" s="36"/>
      <c r="B1303" s="145" t="s">
        <v>150</v>
      </c>
      <c r="C1303" s="36"/>
      <c r="D1303" s="36"/>
      <c r="E1303" s="36"/>
      <c r="F1303" s="36"/>
      <c r="J1303" s="36"/>
      <c r="K1303" s="36"/>
      <c r="L1303" s="36"/>
      <c r="M1303" s="36"/>
      <c r="N1303" s="36"/>
    </row>
    <row r="1304" spans="1:15" ht="15" x14ac:dyDescent="0.25">
      <c r="A1304" s="36"/>
      <c r="B1304" s="145"/>
      <c r="C1304" s="36"/>
      <c r="D1304" s="36"/>
      <c r="E1304" s="36"/>
      <c r="F1304" s="36"/>
      <c r="J1304" s="36"/>
      <c r="K1304" s="36"/>
      <c r="L1304" s="36"/>
      <c r="M1304" s="36"/>
      <c r="N1304" s="36"/>
    </row>
    <row r="1305" spans="1:15" ht="30" customHeight="1" x14ac:dyDescent="0.2">
      <c r="A1305" s="36"/>
      <c r="B1305" s="36"/>
      <c r="C1305" s="358" t="s">
        <v>118</v>
      </c>
      <c r="D1305" s="359"/>
      <c r="E1305" s="358" t="s">
        <v>119</v>
      </c>
      <c r="F1305" s="359"/>
      <c r="G1305" s="358" t="s">
        <v>120</v>
      </c>
      <c r="H1305" s="359"/>
      <c r="I1305" s="358" t="s">
        <v>121</v>
      </c>
      <c r="J1305" s="359"/>
      <c r="K1305" s="101" t="s">
        <v>122</v>
      </c>
      <c r="L1305" s="101" t="s">
        <v>123</v>
      </c>
      <c r="M1305" s="358" t="s">
        <v>124</v>
      </c>
      <c r="N1305" s="359"/>
      <c r="O1305" s="101" t="s">
        <v>125</v>
      </c>
    </row>
    <row r="1306" spans="1:15" x14ac:dyDescent="0.2">
      <c r="A1306" s="36"/>
      <c r="B1306" s="36"/>
      <c r="C1306" s="509" t="str">
        <f>IF('Prop E'!$B170="","",'Prop E'!$B170)</f>
        <v/>
      </c>
      <c r="D1306" s="510"/>
      <c r="E1306" s="509" t="str">
        <f>IF('Prop E'!$C170="","",'Prop E'!$C170)</f>
        <v/>
      </c>
      <c r="F1306" s="510"/>
      <c r="G1306" s="509" t="str">
        <f>IF('Prop E'!$D170="","",'Prop E'!$D170)</f>
        <v/>
      </c>
      <c r="H1306" s="510"/>
      <c r="I1306" s="509" t="str">
        <f>IF('Prop E'!$E170="","",'Prop E'!$E170)</f>
        <v/>
      </c>
      <c r="J1306" s="510"/>
      <c r="K1306" s="172" t="str">
        <f>IF('Prop E'!$F170="","",'Prop E'!$F170)</f>
        <v/>
      </c>
      <c r="L1306" s="172" t="str">
        <f>IF('Prop E'!$G170="","",'Prop E'!$G170)</f>
        <v/>
      </c>
      <c r="M1306" s="509" t="str">
        <f>IF('Prop E'!$H170="","",'Prop E'!$H170)</f>
        <v/>
      </c>
      <c r="N1306" s="510"/>
      <c r="O1306" s="172" t="str">
        <f>IF('Prop E'!$I170="","",'Prop E'!$I170)</f>
        <v/>
      </c>
    </row>
    <row r="1307" spans="1:15" ht="12.75" customHeight="1" x14ac:dyDescent="0.2">
      <c r="A1307" s="36"/>
      <c r="B1307" s="36"/>
      <c r="C1307" s="509" t="str">
        <f>IF('Prop E'!$B171="","",'Prop E'!$B171)</f>
        <v/>
      </c>
      <c r="D1307" s="510"/>
      <c r="E1307" s="509" t="str">
        <f>IF('Prop E'!$C171="","",'Prop E'!$C171)</f>
        <v/>
      </c>
      <c r="F1307" s="510"/>
      <c r="G1307" s="509" t="str">
        <f>IF('Prop E'!$D171="","",'Prop E'!$D171)</f>
        <v/>
      </c>
      <c r="H1307" s="510"/>
      <c r="I1307" s="509" t="str">
        <f>IF('Prop E'!$E171="","",'Prop E'!$E171)</f>
        <v/>
      </c>
      <c r="J1307" s="510"/>
      <c r="K1307" s="172" t="str">
        <f>IF('Prop E'!$F171="","",'Prop E'!$F171)</f>
        <v/>
      </c>
      <c r="L1307" s="172" t="str">
        <f>IF('Prop E'!$G171="","",'Prop E'!$G171)</f>
        <v/>
      </c>
      <c r="M1307" s="509" t="str">
        <f>IF('Prop E'!$H171="","",'Prop E'!$H171)</f>
        <v/>
      </c>
      <c r="N1307" s="510"/>
      <c r="O1307" s="172" t="str">
        <f>IF('Prop E'!$I171="","",'Prop E'!$I171)</f>
        <v/>
      </c>
    </row>
    <row r="1308" spans="1:15" x14ac:dyDescent="0.2">
      <c r="A1308" s="36"/>
      <c r="B1308" s="36"/>
      <c r="C1308" s="509" t="str">
        <f>IF('Prop E'!$B172="","",'Prop E'!$B172)</f>
        <v/>
      </c>
      <c r="D1308" s="510"/>
      <c r="E1308" s="509" t="str">
        <f>IF('Prop E'!$C172="","",'Prop E'!$C172)</f>
        <v/>
      </c>
      <c r="F1308" s="510"/>
      <c r="G1308" s="509" t="str">
        <f>IF('Prop E'!$D172="","",'Prop E'!$D172)</f>
        <v/>
      </c>
      <c r="H1308" s="510"/>
      <c r="I1308" s="509" t="str">
        <f>IF('Prop E'!$E172="","",'Prop E'!$E172)</f>
        <v/>
      </c>
      <c r="J1308" s="510"/>
      <c r="K1308" s="172" t="str">
        <f>IF('Prop E'!$F172="","",'Prop E'!$F172)</f>
        <v/>
      </c>
      <c r="L1308" s="172" t="str">
        <f>IF('Prop E'!$G172="","",'Prop E'!$G172)</f>
        <v/>
      </c>
      <c r="M1308" s="509" t="str">
        <f>IF('Prop E'!$H172="","",'Prop E'!$H172)</f>
        <v/>
      </c>
      <c r="N1308" s="510"/>
      <c r="O1308" s="172" t="str">
        <f>IF('Prop E'!$I172="","",'Prop E'!$I172)</f>
        <v/>
      </c>
    </row>
    <row r="1309" spans="1:15" x14ac:dyDescent="0.2">
      <c r="A1309" s="36"/>
      <c r="B1309" s="36"/>
      <c r="C1309" s="509" t="str">
        <f>IF('Prop E'!$B173="","",'Prop E'!$B173)</f>
        <v/>
      </c>
      <c r="D1309" s="510"/>
      <c r="E1309" s="509" t="str">
        <f>IF('Prop E'!$C173="","",'Prop E'!$C173)</f>
        <v/>
      </c>
      <c r="F1309" s="510"/>
      <c r="G1309" s="509" t="str">
        <f>IF('Prop E'!$D173="","",'Prop E'!$D173)</f>
        <v/>
      </c>
      <c r="H1309" s="510"/>
      <c r="I1309" s="509" t="str">
        <f>IF('Prop E'!$E173="","",'Prop E'!$E173)</f>
        <v/>
      </c>
      <c r="J1309" s="510"/>
      <c r="K1309" s="172" t="str">
        <f>IF('Prop E'!$F173="","",'Prop E'!$F173)</f>
        <v/>
      </c>
      <c r="L1309" s="172" t="str">
        <f>IF('Prop E'!$G173="","",'Prop E'!$G173)</f>
        <v/>
      </c>
      <c r="M1309" s="509" t="str">
        <f>IF('Prop E'!$H173="","",'Prop E'!$H173)</f>
        <v/>
      </c>
      <c r="N1309" s="510"/>
      <c r="O1309" s="172" t="str">
        <f>IF('Prop E'!$I173="","",'Prop E'!$I173)</f>
        <v/>
      </c>
    </row>
    <row r="1310" spans="1:15" x14ac:dyDescent="0.2">
      <c r="A1310" s="36"/>
      <c r="B1310" s="36"/>
      <c r="C1310" s="509" t="str">
        <f>IF('Prop E'!$B174="","",'Prop E'!$B174)</f>
        <v/>
      </c>
      <c r="D1310" s="510"/>
      <c r="E1310" s="509" t="str">
        <f>IF('Prop E'!$C174="","",'Prop E'!$C174)</f>
        <v/>
      </c>
      <c r="F1310" s="510"/>
      <c r="G1310" s="509" t="str">
        <f>IF('Prop E'!$D174="","",'Prop E'!$D174)</f>
        <v/>
      </c>
      <c r="H1310" s="510"/>
      <c r="I1310" s="509" t="str">
        <f>IF('Prop E'!$E174="","",'Prop E'!$E174)</f>
        <v/>
      </c>
      <c r="J1310" s="510"/>
      <c r="K1310" s="172" t="str">
        <f>IF('Prop E'!$F174="","",'Prop E'!$F174)</f>
        <v/>
      </c>
      <c r="L1310" s="172" t="str">
        <f>IF('Prop E'!$G174="","",'Prop E'!$G174)</f>
        <v/>
      </c>
      <c r="M1310" s="509" t="str">
        <f>IF('Prop E'!$H174="","",'Prop E'!$H174)</f>
        <v/>
      </c>
      <c r="N1310" s="510"/>
      <c r="O1310" s="172" t="str">
        <f>IF('Prop E'!$I174="","",'Prop E'!$I174)</f>
        <v/>
      </c>
    </row>
    <row r="1311" spans="1:15" x14ac:dyDescent="0.2">
      <c r="A1311" s="36"/>
      <c r="B1311" s="36"/>
      <c r="C1311" s="509" t="str">
        <f>IF('Prop E'!$B175="","",'Prop E'!$B175)</f>
        <v/>
      </c>
      <c r="D1311" s="510"/>
      <c r="E1311" s="509" t="str">
        <f>IF('Prop E'!$C175="","",'Prop E'!$C175)</f>
        <v/>
      </c>
      <c r="F1311" s="510"/>
      <c r="G1311" s="509" t="str">
        <f>IF('Prop E'!$D175="","",'Prop E'!$D175)</f>
        <v/>
      </c>
      <c r="H1311" s="510"/>
      <c r="I1311" s="509" t="str">
        <f>IF('Prop E'!$E175="","",'Prop E'!$E175)</f>
        <v/>
      </c>
      <c r="J1311" s="510"/>
      <c r="K1311" s="172" t="str">
        <f>IF('Prop E'!$F175="","",'Prop E'!$F175)</f>
        <v/>
      </c>
      <c r="L1311" s="172" t="str">
        <f>IF('Prop E'!$G175="","",'Prop E'!$G175)</f>
        <v/>
      </c>
      <c r="M1311" s="509" t="str">
        <f>IF('Prop E'!$H175="","",'Prop E'!$H175)</f>
        <v/>
      </c>
      <c r="N1311" s="510"/>
      <c r="O1311" s="172" t="str">
        <f>IF('Prop E'!$I175="","",'Prop E'!$I175)</f>
        <v/>
      </c>
    </row>
    <row r="1312" spans="1:15" x14ac:dyDescent="0.2">
      <c r="A1312" s="36"/>
      <c r="B1312" s="36"/>
      <c r="C1312" s="509" t="str">
        <f>IF('Prop E'!$B176="","",'Prop E'!$B176)</f>
        <v/>
      </c>
      <c r="D1312" s="510"/>
      <c r="E1312" s="509" t="str">
        <f>IF('Prop E'!$C176="","",'Prop E'!$C176)</f>
        <v/>
      </c>
      <c r="F1312" s="510"/>
      <c r="G1312" s="509" t="str">
        <f>IF('Prop E'!$D176="","",'Prop E'!$D176)</f>
        <v/>
      </c>
      <c r="H1312" s="510"/>
      <c r="I1312" s="509" t="str">
        <f>IF('Prop E'!$E176="","",'Prop E'!$E176)</f>
        <v/>
      </c>
      <c r="J1312" s="510"/>
      <c r="K1312" s="172" t="str">
        <f>IF('Prop E'!$F176="","",'Prop E'!$F176)</f>
        <v/>
      </c>
      <c r="L1312" s="172" t="str">
        <f>IF('Prop E'!$G176="","",'Prop E'!$G176)</f>
        <v/>
      </c>
      <c r="M1312" s="509" t="str">
        <f>IF('Prop E'!$H176="","",'Prop E'!$H176)</f>
        <v/>
      </c>
      <c r="N1312" s="510"/>
      <c r="O1312" s="172" t="str">
        <f>IF('Prop E'!$I176="","",'Prop E'!$I176)</f>
        <v/>
      </c>
    </row>
    <row r="1313" spans="1:16" x14ac:dyDescent="0.2">
      <c r="A1313" s="36"/>
      <c r="B1313" s="36"/>
      <c r="C1313" s="509" t="str">
        <f>IF('Prop E'!$B177="","",'Prop E'!$B177)</f>
        <v/>
      </c>
      <c r="D1313" s="510"/>
      <c r="E1313" s="509" t="str">
        <f>IF('Prop E'!$C177="","",'Prop E'!$C177)</f>
        <v/>
      </c>
      <c r="F1313" s="510"/>
      <c r="G1313" s="509" t="str">
        <f>IF('Prop E'!$D177="","",'Prop E'!$D177)</f>
        <v/>
      </c>
      <c r="H1313" s="510"/>
      <c r="I1313" s="509" t="str">
        <f>IF('Prop E'!$E177="","",'Prop E'!$E177)</f>
        <v/>
      </c>
      <c r="J1313" s="510"/>
      <c r="K1313" s="172" t="str">
        <f>IF('Prop E'!$F177="","",'Prop E'!$F177)</f>
        <v/>
      </c>
      <c r="L1313" s="172" t="str">
        <f>IF('Prop E'!$G177="","",'Prop E'!$G177)</f>
        <v/>
      </c>
      <c r="M1313" s="509" t="str">
        <f>IF('Prop E'!$H177="","",'Prop E'!$H177)</f>
        <v/>
      </c>
      <c r="N1313" s="510"/>
      <c r="O1313" s="172" t="str">
        <f>IF('Prop E'!$I177="","",'Prop E'!$I177)</f>
        <v/>
      </c>
    </row>
    <row r="1314" spans="1:16" x14ac:dyDescent="0.2">
      <c r="A1314" s="36"/>
      <c r="B1314" s="36"/>
      <c r="C1314" s="509" t="str">
        <f>IF('Prop E'!$B178="","",'Prop E'!$B178)</f>
        <v/>
      </c>
      <c r="D1314" s="510"/>
      <c r="E1314" s="509" t="str">
        <f>IF('Prop E'!$C178="","",'Prop E'!$C178)</f>
        <v/>
      </c>
      <c r="F1314" s="510"/>
      <c r="G1314" s="509" t="str">
        <f>IF('Prop E'!$D178="","",'Prop E'!$D178)</f>
        <v/>
      </c>
      <c r="H1314" s="510"/>
      <c r="I1314" s="509" t="str">
        <f>IF('Prop E'!$E178="","",'Prop E'!$E178)</f>
        <v/>
      </c>
      <c r="J1314" s="510"/>
      <c r="K1314" s="172" t="str">
        <f>IF('Prop E'!$F178="","",'Prop E'!$F178)</f>
        <v/>
      </c>
      <c r="L1314" s="172" t="str">
        <f>IF('Prop E'!$G178="","",'Prop E'!$G178)</f>
        <v/>
      </c>
      <c r="M1314" s="509" t="str">
        <f>IF('Prop E'!$H178="","",'Prop E'!$H178)</f>
        <v/>
      </c>
      <c r="N1314" s="510"/>
      <c r="O1314" s="172" t="str">
        <f>IF('Prop E'!$I178="","",'Prop E'!$I178)</f>
        <v/>
      </c>
    </row>
    <row r="1315" spans="1:16" x14ac:dyDescent="0.2">
      <c r="A1315" s="36"/>
      <c r="B1315" s="36"/>
      <c r="C1315" s="509" t="str">
        <f>IF('Prop E'!$B179="","",'Prop E'!$B179)</f>
        <v/>
      </c>
      <c r="D1315" s="510"/>
      <c r="E1315" s="509" t="str">
        <f>IF('Prop E'!$C179="","",'Prop E'!$C179)</f>
        <v/>
      </c>
      <c r="F1315" s="510"/>
      <c r="G1315" s="509" t="str">
        <f>IF('Prop E'!$D179="","",'Prop E'!$D179)</f>
        <v/>
      </c>
      <c r="H1315" s="510"/>
      <c r="I1315" s="509" t="str">
        <f>IF('Prop E'!$E179="","",'Prop E'!$E179)</f>
        <v/>
      </c>
      <c r="J1315" s="510"/>
      <c r="K1315" s="172" t="str">
        <f>IF('Prop E'!$F179="","",'Prop E'!$F179)</f>
        <v/>
      </c>
      <c r="L1315" s="172" t="str">
        <f>IF('Prop E'!$G179="","",'Prop E'!$G179)</f>
        <v/>
      </c>
      <c r="M1315" s="509" t="str">
        <f>IF('Prop E'!$H179="","",'Prop E'!$H179)</f>
        <v/>
      </c>
      <c r="N1315" s="510"/>
      <c r="O1315" s="172" t="str">
        <f>IF('Prop E'!$I179="","",'Prop E'!$I179)</f>
        <v/>
      </c>
    </row>
    <row r="1316" spans="1:16" x14ac:dyDescent="0.2">
      <c r="A1316" s="36"/>
      <c r="B1316" s="36"/>
      <c r="C1316" s="509" t="str">
        <f>IF('Prop E'!$B180="","",'Prop E'!$B180)</f>
        <v/>
      </c>
      <c r="D1316" s="510"/>
      <c r="E1316" s="509" t="str">
        <f>IF('Prop E'!$C180="","",'Prop E'!$C180)</f>
        <v/>
      </c>
      <c r="F1316" s="510"/>
      <c r="G1316" s="509" t="str">
        <f>IF('Prop E'!$D180="","",'Prop E'!$D180)</f>
        <v/>
      </c>
      <c r="H1316" s="510"/>
      <c r="I1316" s="509" t="str">
        <f>IF('Prop E'!$E180="","",'Prop E'!$E180)</f>
        <v/>
      </c>
      <c r="J1316" s="510"/>
      <c r="K1316" s="172" t="str">
        <f>IF('Prop E'!$F180="","",'Prop E'!$F180)</f>
        <v/>
      </c>
      <c r="L1316" s="172" t="str">
        <f>IF('Prop E'!$G180="","",'Prop E'!$G180)</f>
        <v/>
      </c>
      <c r="M1316" s="509" t="str">
        <f>IF('Prop E'!$H180="","",'Prop E'!$H180)</f>
        <v/>
      </c>
      <c r="N1316" s="510"/>
      <c r="O1316" s="172" t="str">
        <f>IF('Prop E'!$I180="","",'Prop E'!$I180)</f>
        <v/>
      </c>
    </row>
    <row r="1317" spans="1:16" x14ac:dyDescent="0.2">
      <c r="A1317" s="36"/>
      <c r="B1317" s="36"/>
      <c r="C1317" s="36"/>
      <c r="D1317" s="36"/>
      <c r="E1317" s="36"/>
      <c r="F1317" s="36"/>
      <c r="G1317" s="36"/>
      <c r="H1317" s="36"/>
      <c r="I1317" s="36"/>
      <c r="J1317" s="36"/>
      <c r="K1317" s="36"/>
      <c r="L1317" s="36"/>
    </row>
    <row r="1318" spans="1:16" x14ac:dyDescent="0.2">
      <c r="A1318" s="36"/>
      <c r="B1318" s="36"/>
      <c r="C1318" s="36"/>
      <c r="D1318" s="36"/>
      <c r="E1318" s="36"/>
      <c r="F1318" s="36"/>
      <c r="G1318" s="36"/>
      <c r="H1318" s="36"/>
      <c r="I1318" s="36"/>
      <c r="J1318" s="36"/>
      <c r="K1318" s="36"/>
      <c r="L1318" s="36"/>
    </row>
    <row r="1319" spans="1:16" ht="15" x14ac:dyDescent="0.25">
      <c r="A1319" s="36"/>
      <c r="B1319" s="145" t="s">
        <v>154</v>
      </c>
      <c r="C1319" s="36"/>
      <c r="D1319" s="36"/>
      <c r="E1319" s="36"/>
      <c r="F1319" s="36"/>
      <c r="G1319" s="36"/>
      <c r="H1319" s="36"/>
      <c r="I1319" s="36"/>
      <c r="J1319" s="36"/>
      <c r="K1319" s="36"/>
      <c r="L1319" s="36"/>
    </row>
    <row r="1320" spans="1:16" ht="15" x14ac:dyDescent="0.25">
      <c r="A1320" s="36"/>
      <c r="B1320" s="145"/>
      <c r="C1320" s="36"/>
      <c r="D1320" s="36"/>
      <c r="E1320" s="36"/>
      <c r="F1320" s="36"/>
      <c r="G1320" s="36"/>
      <c r="H1320" s="36"/>
      <c r="I1320" s="36"/>
      <c r="J1320" s="36"/>
      <c r="K1320" s="36"/>
      <c r="L1320" s="36"/>
    </row>
    <row r="1321" spans="1:16" ht="27.75" customHeight="1" x14ac:dyDescent="0.2">
      <c r="B1321" s="146"/>
      <c r="C1321" s="406" t="s">
        <v>199</v>
      </c>
      <c r="D1321" s="406"/>
      <c r="E1321" s="406"/>
      <c r="F1321" s="407"/>
      <c r="G1321" s="462" t="str">
        <f>IF('Prop E'!$D$184="","",'Prop E'!$D$184)</f>
        <v/>
      </c>
      <c r="K1321" s="519" t="s">
        <v>181</v>
      </c>
      <c r="L1321" s="520"/>
      <c r="M1321" s="520"/>
      <c r="N1321" s="520"/>
      <c r="O1321" s="521"/>
    </row>
    <row r="1322" spans="1:16" x14ac:dyDescent="0.2">
      <c r="C1322" s="406"/>
      <c r="D1322" s="406"/>
      <c r="E1322" s="406"/>
      <c r="F1322" s="407"/>
      <c r="G1322" s="464"/>
      <c r="K1322" s="477" t="str">
        <f>IF('Prop E'!$K$184="","",'Prop E'!$K$184)</f>
        <v/>
      </c>
      <c r="L1322" s="478"/>
      <c r="M1322" s="478"/>
      <c r="N1322" s="478"/>
      <c r="O1322" s="478"/>
      <c r="P1322" s="479"/>
    </row>
    <row r="1323" spans="1:16" x14ac:dyDescent="0.2">
      <c r="C1323" s="146"/>
      <c r="D1323" s="146"/>
      <c r="E1323" s="146"/>
      <c r="F1323" s="257"/>
      <c r="G1323" s="258"/>
      <c r="H1323" s="89"/>
      <c r="K1323" s="480"/>
      <c r="L1323" s="481"/>
      <c r="M1323" s="481"/>
      <c r="N1323" s="481"/>
      <c r="O1323" s="481"/>
      <c r="P1323" s="482"/>
    </row>
    <row r="1324" spans="1:16" x14ac:dyDescent="0.2">
      <c r="C1324" s="89"/>
      <c r="D1324" s="89"/>
      <c r="E1324" s="89"/>
      <c r="F1324" s="89"/>
      <c r="G1324" s="89"/>
      <c r="H1324" s="89"/>
      <c r="K1324" s="483"/>
      <c r="L1324" s="484"/>
      <c r="M1324" s="484"/>
      <c r="N1324" s="484"/>
      <c r="O1324" s="484"/>
      <c r="P1324" s="485"/>
    </row>
    <row r="1325" spans="1:16" ht="15" x14ac:dyDescent="0.25">
      <c r="A1325" s="36"/>
      <c r="B1325" s="145"/>
      <c r="C1325" s="36"/>
      <c r="D1325" s="36"/>
      <c r="E1325" s="36"/>
      <c r="F1325" s="36"/>
      <c r="G1325" s="36"/>
      <c r="H1325" s="36"/>
      <c r="I1325" s="36"/>
      <c r="J1325" s="36"/>
      <c r="K1325" s="36"/>
      <c r="L1325" s="36"/>
    </row>
    <row r="1326" spans="1:16" ht="51" x14ac:dyDescent="0.2">
      <c r="A1326" s="36"/>
      <c r="B1326" s="516" t="s">
        <v>201</v>
      </c>
      <c r="C1326" s="517"/>
      <c r="D1326" s="249" t="s">
        <v>27</v>
      </c>
      <c r="E1326" s="249" t="s">
        <v>173</v>
      </c>
      <c r="F1326" s="249" t="s">
        <v>174</v>
      </c>
      <c r="G1326" s="249" t="s">
        <v>175</v>
      </c>
      <c r="H1326" s="249" t="s">
        <v>176</v>
      </c>
      <c r="I1326" s="249" t="s">
        <v>182</v>
      </c>
      <c r="J1326" s="249" t="s">
        <v>169</v>
      </c>
      <c r="K1326" s="249" t="s">
        <v>183</v>
      </c>
      <c r="L1326" s="249" t="s">
        <v>170</v>
      </c>
      <c r="M1326" s="249" t="s">
        <v>177</v>
      </c>
      <c r="N1326" s="249" t="s">
        <v>178</v>
      </c>
      <c r="O1326" s="249" t="s">
        <v>179</v>
      </c>
      <c r="P1326" s="249" t="s">
        <v>180</v>
      </c>
    </row>
    <row r="1327" spans="1:16" x14ac:dyDescent="0.2">
      <c r="A1327" s="36"/>
      <c r="B1327" s="511" t="str">
        <f>IF('Prop E'!B192="","",'Prop E'!B192)</f>
        <v/>
      </c>
      <c r="C1327" s="512"/>
      <c r="D1327" s="231" t="str">
        <f>IF('Prop E'!C192="","",'Prop E'!C192)</f>
        <v/>
      </c>
      <c r="E1327" s="231" t="str">
        <f>IF('Prop E'!D192="","",'Prop E'!D192)</f>
        <v/>
      </c>
      <c r="F1327" s="231" t="str">
        <f>IF('Prop E'!E192="","",'Prop E'!E192)</f>
        <v/>
      </c>
      <c r="G1327" s="231" t="str">
        <f>IF('Prop E'!F192="","",'Prop E'!F192)</f>
        <v/>
      </c>
      <c r="H1327" s="231" t="str">
        <f>IF('Prop E'!G192="","",'Prop E'!G192)</f>
        <v/>
      </c>
      <c r="I1327" s="231" t="str">
        <f>IF('Prop E'!H192="","",'Prop E'!H192)</f>
        <v/>
      </c>
      <c r="J1327" s="231" t="str">
        <f>IF('Prop E'!I192="","",'Prop E'!I192)</f>
        <v/>
      </c>
      <c r="K1327" s="231" t="str">
        <f>IF('Prop E'!J192="","",'Prop E'!J192)</f>
        <v/>
      </c>
      <c r="L1327" s="231" t="str">
        <f>IF('Prop E'!K192="","",'Prop E'!K192)</f>
        <v/>
      </c>
      <c r="M1327" s="231" t="str">
        <f>IF('Prop E'!L192="","",'Prop E'!L192)</f>
        <v/>
      </c>
      <c r="N1327" s="231" t="str">
        <f>IF('Prop E'!M192="","",'Prop E'!M192)</f>
        <v/>
      </c>
      <c r="O1327" s="231" t="str">
        <f>IF('Prop E'!N192="","",'Prop E'!N192)</f>
        <v/>
      </c>
      <c r="P1327" s="231" t="str">
        <f>IF('Prop E'!O192="","",'Prop E'!O192)</f>
        <v/>
      </c>
    </row>
    <row r="1328" spans="1:16" x14ac:dyDescent="0.2">
      <c r="A1328" s="36"/>
      <c r="B1328" s="511" t="str">
        <f>IF('Prop E'!B193="","",'Prop E'!B193)</f>
        <v/>
      </c>
      <c r="C1328" s="512"/>
      <c r="D1328" s="231" t="str">
        <f>IF('Prop E'!C193="","",'Prop E'!C193)</f>
        <v/>
      </c>
      <c r="E1328" s="231" t="str">
        <f>IF('Prop E'!D193="","",'Prop E'!D193)</f>
        <v/>
      </c>
      <c r="F1328" s="231" t="str">
        <f>IF('Prop E'!E193="","",'Prop E'!E193)</f>
        <v/>
      </c>
      <c r="G1328" s="231" t="str">
        <f>IF('Prop E'!F193="","",'Prop E'!F193)</f>
        <v/>
      </c>
      <c r="H1328" s="231" t="str">
        <f>IF('Prop E'!G193="","",'Prop E'!G193)</f>
        <v/>
      </c>
      <c r="I1328" s="231" t="str">
        <f>IF('Prop E'!H193="","",'Prop E'!H193)</f>
        <v/>
      </c>
      <c r="J1328" s="231" t="str">
        <f>IF('Prop E'!I193="","",'Prop E'!I193)</f>
        <v/>
      </c>
      <c r="K1328" s="231" t="str">
        <f>IF('Prop E'!J193="","",'Prop E'!J193)</f>
        <v/>
      </c>
      <c r="L1328" s="231" t="str">
        <f>IF('Prop E'!K193="","",'Prop E'!K193)</f>
        <v/>
      </c>
      <c r="M1328" s="231" t="str">
        <f>IF('Prop E'!L193="","",'Prop E'!L193)</f>
        <v/>
      </c>
      <c r="N1328" s="231" t="str">
        <f>IF('Prop E'!M193="","",'Prop E'!M193)</f>
        <v/>
      </c>
      <c r="O1328" s="231" t="str">
        <f>IF('Prop E'!N193="","",'Prop E'!N193)</f>
        <v/>
      </c>
      <c r="P1328" s="231" t="str">
        <f>IF('Prop E'!O193="","",'Prop E'!O193)</f>
        <v/>
      </c>
    </row>
    <row r="1329" spans="1:16" x14ac:dyDescent="0.2">
      <c r="A1329" s="36"/>
      <c r="B1329" s="511" t="str">
        <f>IF('Prop E'!B194="","",'Prop E'!B194)</f>
        <v/>
      </c>
      <c r="C1329" s="512"/>
      <c r="D1329" s="231" t="str">
        <f>IF('Prop E'!C194="","",'Prop E'!C194)</f>
        <v/>
      </c>
      <c r="E1329" s="231" t="str">
        <f>IF('Prop E'!D194="","",'Prop E'!D194)</f>
        <v/>
      </c>
      <c r="F1329" s="231" t="str">
        <f>IF('Prop E'!E194="","",'Prop E'!E194)</f>
        <v/>
      </c>
      <c r="G1329" s="231" t="str">
        <f>IF('Prop E'!F194="","",'Prop E'!F194)</f>
        <v/>
      </c>
      <c r="H1329" s="231" t="str">
        <f>IF('Prop E'!G194="","",'Prop E'!G194)</f>
        <v/>
      </c>
      <c r="I1329" s="231" t="str">
        <f>IF('Prop E'!H194="","",'Prop E'!H194)</f>
        <v/>
      </c>
      <c r="J1329" s="231" t="str">
        <f>IF('Prop E'!I194="","",'Prop E'!I194)</f>
        <v/>
      </c>
      <c r="K1329" s="231" t="str">
        <f>IF('Prop E'!J194="","",'Prop E'!J194)</f>
        <v/>
      </c>
      <c r="L1329" s="231" t="str">
        <f>IF('Prop E'!K194="","",'Prop E'!K194)</f>
        <v/>
      </c>
      <c r="M1329" s="231" t="str">
        <f>IF('Prop E'!L194="","",'Prop E'!L194)</f>
        <v/>
      </c>
      <c r="N1329" s="231" t="str">
        <f>IF('Prop E'!M194="","",'Prop E'!M194)</f>
        <v/>
      </c>
      <c r="O1329" s="231" t="str">
        <f>IF('Prop E'!N194="","",'Prop E'!N194)</f>
        <v/>
      </c>
      <c r="P1329" s="231" t="str">
        <f>IF('Prop E'!O194="","",'Prop E'!O194)</f>
        <v/>
      </c>
    </row>
    <row r="1330" spans="1:16" x14ac:dyDescent="0.2">
      <c r="A1330" s="36"/>
      <c r="B1330" s="511" t="str">
        <f>IF('Prop E'!B195="","",'Prop E'!B195)</f>
        <v/>
      </c>
      <c r="C1330" s="512"/>
      <c r="D1330" s="231" t="str">
        <f>IF('Prop E'!C195="","",'Prop E'!C195)</f>
        <v/>
      </c>
      <c r="E1330" s="231" t="str">
        <f>IF('Prop E'!D195="","",'Prop E'!D195)</f>
        <v/>
      </c>
      <c r="F1330" s="231" t="str">
        <f>IF('Prop E'!E195="","",'Prop E'!E195)</f>
        <v/>
      </c>
      <c r="G1330" s="231" t="str">
        <f>IF('Prop E'!F195="","",'Prop E'!F195)</f>
        <v/>
      </c>
      <c r="H1330" s="231" t="str">
        <f>IF('Prop E'!G195="","",'Prop E'!G195)</f>
        <v/>
      </c>
      <c r="I1330" s="231" t="str">
        <f>IF('Prop E'!H195="","",'Prop E'!H195)</f>
        <v/>
      </c>
      <c r="J1330" s="231" t="str">
        <f>IF('Prop E'!I195="","",'Prop E'!I195)</f>
        <v/>
      </c>
      <c r="K1330" s="231" t="str">
        <f>IF('Prop E'!J195="","",'Prop E'!J195)</f>
        <v/>
      </c>
      <c r="L1330" s="231" t="str">
        <f>IF('Prop E'!K195="","",'Prop E'!K195)</f>
        <v/>
      </c>
      <c r="M1330" s="231" t="str">
        <f>IF('Prop E'!L195="","",'Prop E'!L195)</f>
        <v/>
      </c>
      <c r="N1330" s="231" t="str">
        <f>IF('Prop E'!M195="","",'Prop E'!M195)</f>
        <v/>
      </c>
      <c r="O1330" s="231" t="str">
        <f>IF('Prop E'!N195="","",'Prop E'!N195)</f>
        <v/>
      </c>
      <c r="P1330" s="231" t="str">
        <f>IF('Prop E'!O195="","",'Prop E'!O195)</f>
        <v/>
      </c>
    </row>
    <row r="1331" spans="1:16" x14ac:dyDescent="0.2">
      <c r="A1331" s="36"/>
      <c r="B1331" s="511" t="str">
        <f>IF('Prop E'!B196="","",'Prop E'!B196)</f>
        <v/>
      </c>
      <c r="C1331" s="512"/>
      <c r="D1331" s="231" t="str">
        <f>IF('Prop E'!C196="","",'Prop E'!C196)</f>
        <v/>
      </c>
      <c r="E1331" s="231" t="str">
        <f>IF('Prop E'!D196="","",'Prop E'!D196)</f>
        <v/>
      </c>
      <c r="F1331" s="231" t="str">
        <f>IF('Prop E'!E196="","",'Prop E'!E196)</f>
        <v/>
      </c>
      <c r="G1331" s="231" t="str">
        <f>IF('Prop E'!F196="","",'Prop E'!F196)</f>
        <v/>
      </c>
      <c r="H1331" s="231" t="str">
        <f>IF('Prop E'!G196="","",'Prop E'!G196)</f>
        <v/>
      </c>
      <c r="I1331" s="231" t="str">
        <f>IF('Prop E'!H196="","",'Prop E'!H196)</f>
        <v/>
      </c>
      <c r="J1331" s="231" t="str">
        <f>IF('Prop E'!I196="","",'Prop E'!I196)</f>
        <v/>
      </c>
      <c r="K1331" s="231" t="str">
        <f>IF('Prop E'!J196="","",'Prop E'!J196)</f>
        <v/>
      </c>
      <c r="L1331" s="231" t="str">
        <f>IF('Prop E'!K196="","",'Prop E'!K196)</f>
        <v/>
      </c>
      <c r="M1331" s="231" t="str">
        <f>IF('Prop E'!L196="","",'Prop E'!L196)</f>
        <v/>
      </c>
      <c r="N1331" s="231" t="str">
        <f>IF('Prop E'!M196="","",'Prop E'!M196)</f>
        <v/>
      </c>
      <c r="O1331" s="231" t="str">
        <f>IF('Prop E'!N196="","",'Prop E'!N196)</f>
        <v/>
      </c>
      <c r="P1331" s="231" t="str">
        <f>IF('Prop E'!O196="","",'Prop E'!O196)</f>
        <v/>
      </c>
    </row>
    <row r="1332" spans="1:16" x14ac:dyDescent="0.2">
      <c r="A1332" s="36"/>
      <c r="B1332" s="511" t="str">
        <f>IF('Prop E'!B197="","",'Prop E'!B197)</f>
        <v/>
      </c>
      <c r="C1332" s="512"/>
      <c r="D1332" s="231" t="str">
        <f>IF('Prop E'!C197="","",'Prop E'!C197)</f>
        <v/>
      </c>
      <c r="E1332" s="231" t="str">
        <f>IF('Prop E'!D197="","",'Prop E'!D197)</f>
        <v/>
      </c>
      <c r="F1332" s="231" t="str">
        <f>IF('Prop E'!E197="","",'Prop E'!E197)</f>
        <v/>
      </c>
      <c r="G1332" s="231" t="str">
        <f>IF('Prop E'!F197="","",'Prop E'!F197)</f>
        <v/>
      </c>
      <c r="H1332" s="231" t="str">
        <f>IF('Prop E'!G197="","",'Prop E'!G197)</f>
        <v/>
      </c>
      <c r="I1332" s="231" t="str">
        <f>IF('Prop E'!H197="","",'Prop E'!H197)</f>
        <v/>
      </c>
      <c r="J1332" s="231" t="str">
        <f>IF('Prop E'!I197="","",'Prop E'!I197)</f>
        <v/>
      </c>
      <c r="K1332" s="231" t="str">
        <f>IF('Prop E'!J197="","",'Prop E'!J197)</f>
        <v/>
      </c>
      <c r="L1332" s="231" t="str">
        <f>IF('Prop E'!K197="","",'Prop E'!K197)</f>
        <v/>
      </c>
      <c r="M1332" s="231" t="str">
        <f>IF('Prop E'!L197="","",'Prop E'!L197)</f>
        <v/>
      </c>
      <c r="N1332" s="231" t="str">
        <f>IF('Prop E'!M197="","",'Prop E'!M197)</f>
        <v/>
      </c>
      <c r="O1332" s="231" t="str">
        <f>IF('Prop E'!N197="","",'Prop E'!N197)</f>
        <v/>
      </c>
      <c r="P1332" s="231" t="str">
        <f>IF('Prop E'!O197="","",'Prop E'!O197)</f>
        <v/>
      </c>
    </row>
    <row r="1333" spans="1:16" x14ac:dyDescent="0.2">
      <c r="A1333" s="36"/>
      <c r="B1333" s="511" t="str">
        <f>IF('Prop E'!B198="","",'Prop E'!B198)</f>
        <v/>
      </c>
      <c r="C1333" s="512"/>
      <c r="D1333" s="231" t="str">
        <f>IF('Prop E'!C198="","",'Prop E'!C198)</f>
        <v/>
      </c>
      <c r="E1333" s="231" t="str">
        <f>IF('Prop E'!D198="","",'Prop E'!D198)</f>
        <v/>
      </c>
      <c r="F1333" s="231" t="str">
        <f>IF('Prop E'!E198="","",'Prop E'!E198)</f>
        <v/>
      </c>
      <c r="G1333" s="231" t="str">
        <f>IF('Prop E'!F198="","",'Prop E'!F198)</f>
        <v/>
      </c>
      <c r="H1333" s="231" t="str">
        <f>IF('Prop E'!G198="","",'Prop E'!G198)</f>
        <v/>
      </c>
      <c r="I1333" s="231" t="str">
        <f>IF('Prop E'!H198="","",'Prop E'!H198)</f>
        <v/>
      </c>
      <c r="J1333" s="231" t="str">
        <f>IF('Prop E'!I198="","",'Prop E'!I198)</f>
        <v/>
      </c>
      <c r="K1333" s="231" t="str">
        <f>IF('Prop E'!J198="","",'Prop E'!J198)</f>
        <v/>
      </c>
      <c r="L1333" s="231" t="str">
        <f>IF('Prop E'!K198="","",'Prop E'!K198)</f>
        <v/>
      </c>
      <c r="M1333" s="231" t="str">
        <f>IF('Prop E'!L198="","",'Prop E'!L198)</f>
        <v/>
      </c>
      <c r="N1333" s="231" t="str">
        <f>IF('Prop E'!M198="","",'Prop E'!M198)</f>
        <v/>
      </c>
      <c r="O1333" s="231" t="str">
        <f>IF('Prop E'!N198="","",'Prop E'!N198)</f>
        <v/>
      </c>
      <c r="P1333" s="231" t="str">
        <f>IF('Prop E'!O198="","",'Prop E'!O198)</f>
        <v/>
      </c>
    </row>
    <row r="1334" spans="1:16" x14ac:dyDescent="0.2">
      <c r="A1334" s="36"/>
      <c r="B1334" s="511" t="str">
        <f>IF('Prop E'!B199="","",'Prop E'!B199)</f>
        <v/>
      </c>
      <c r="C1334" s="512"/>
      <c r="D1334" s="231" t="str">
        <f>IF('Prop E'!C199="","",'Prop E'!C199)</f>
        <v/>
      </c>
      <c r="E1334" s="231" t="str">
        <f>IF('Prop E'!D199="","",'Prop E'!D199)</f>
        <v/>
      </c>
      <c r="F1334" s="231" t="str">
        <f>IF('Prop E'!E199="","",'Prop E'!E199)</f>
        <v/>
      </c>
      <c r="G1334" s="231" t="str">
        <f>IF('Prop E'!F199="","",'Prop E'!F199)</f>
        <v/>
      </c>
      <c r="H1334" s="231" t="str">
        <f>IF('Prop E'!G199="","",'Prop E'!G199)</f>
        <v/>
      </c>
      <c r="I1334" s="231" t="str">
        <f>IF('Prop E'!H199="","",'Prop E'!H199)</f>
        <v/>
      </c>
      <c r="J1334" s="231" t="str">
        <f>IF('Prop E'!I199="","",'Prop E'!I199)</f>
        <v/>
      </c>
      <c r="K1334" s="231" t="str">
        <f>IF('Prop E'!J199="","",'Prop E'!J199)</f>
        <v/>
      </c>
      <c r="L1334" s="231" t="str">
        <f>IF('Prop E'!K199="","",'Prop E'!K199)</f>
        <v/>
      </c>
      <c r="M1334" s="231" t="str">
        <f>IF('Prop E'!L199="","",'Prop E'!L199)</f>
        <v/>
      </c>
      <c r="N1334" s="231" t="str">
        <f>IF('Prop E'!M199="","",'Prop E'!M199)</f>
        <v/>
      </c>
      <c r="O1334" s="231" t="str">
        <f>IF('Prop E'!N199="","",'Prop E'!N199)</f>
        <v/>
      </c>
      <c r="P1334" s="231" t="str">
        <f>IF('Prop E'!O199="","",'Prop E'!O199)</f>
        <v/>
      </c>
    </row>
    <row r="1335" spans="1:16" x14ac:dyDescent="0.2">
      <c r="A1335" s="36"/>
      <c r="B1335" s="511" t="str">
        <f>IF('Prop E'!B200="","",'Prop E'!B200)</f>
        <v/>
      </c>
      <c r="C1335" s="512"/>
      <c r="D1335" s="231" t="str">
        <f>IF('Prop E'!C200="","",'Prop E'!C200)</f>
        <v/>
      </c>
      <c r="E1335" s="231" t="str">
        <f>IF('Prop E'!D200="","",'Prop E'!D200)</f>
        <v/>
      </c>
      <c r="F1335" s="231" t="str">
        <f>IF('Prop E'!E200="","",'Prop E'!E200)</f>
        <v/>
      </c>
      <c r="G1335" s="231" t="str">
        <f>IF('Prop E'!F200="","",'Prop E'!F200)</f>
        <v/>
      </c>
      <c r="H1335" s="231" t="str">
        <f>IF('Prop E'!G200="","",'Prop E'!G200)</f>
        <v/>
      </c>
      <c r="I1335" s="231" t="str">
        <f>IF('Prop E'!H200="","",'Prop E'!H200)</f>
        <v/>
      </c>
      <c r="J1335" s="231" t="str">
        <f>IF('Prop E'!I200="","",'Prop E'!I200)</f>
        <v/>
      </c>
      <c r="K1335" s="231" t="str">
        <f>IF('Prop E'!J200="","",'Prop E'!J200)</f>
        <v/>
      </c>
      <c r="L1335" s="231" t="str">
        <f>IF('Prop E'!K200="","",'Prop E'!K200)</f>
        <v/>
      </c>
      <c r="M1335" s="231" t="str">
        <f>IF('Prop E'!L200="","",'Prop E'!L200)</f>
        <v/>
      </c>
      <c r="N1335" s="231" t="str">
        <f>IF('Prop E'!M200="","",'Prop E'!M200)</f>
        <v/>
      </c>
      <c r="O1335" s="231" t="str">
        <f>IF('Prop E'!N200="","",'Prop E'!N200)</f>
        <v/>
      </c>
      <c r="P1335" s="231" t="str">
        <f>IF('Prop E'!O200="","",'Prop E'!O200)</f>
        <v/>
      </c>
    </row>
    <row r="1336" spans="1:16" x14ac:dyDescent="0.2">
      <c r="A1336" s="36"/>
      <c r="B1336" s="511" t="str">
        <f>IF('Prop E'!B201="","",'Prop E'!B201)</f>
        <v/>
      </c>
      <c r="C1336" s="512"/>
      <c r="D1336" s="231" t="str">
        <f>IF('Prop E'!C201="","",'Prop E'!C201)</f>
        <v/>
      </c>
      <c r="E1336" s="231" t="str">
        <f>IF('Prop E'!D201="","",'Prop E'!D201)</f>
        <v/>
      </c>
      <c r="F1336" s="231" t="str">
        <f>IF('Prop E'!E201="","",'Prop E'!E201)</f>
        <v/>
      </c>
      <c r="G1336" s="231" t="str">
        <f>IF('Prop E'!F201="","",'Prop E'!F201)</f>
        <v/>
      </c>
      <c r="H1336" s="231" t="str">
        <f>IF('Prop E'!G201="","",'Prop E'!G201)</f>
        <v/>
      </c>
      <c r="I1336" s="231" t="str">
        <f>IF('Prop E'!H201="","",'Prop E'!H201)</f>
        <v/>
      </c>
      <c r="J1336" s="231" t="str">
        <f>IF('Prop E'!I201="","",'Prop E'!I201)</f>
        <v/>
      </c>
      <c r="K1336" s="231" t="str">
        <f>IF('Prop E'!J201="","",'Prop E'!J201)</f>
        <v/>
      </c>
      <c r="L1336" s="231" t="str">
        <f>IF('Prop E'!K201="","",'Prop E'!K201)</f>
        <v/>
      </c>
      <c r="M1336" s="231" t="str">
        <f>IF('Prop E'!L201="","",'Prop E'!L201)</f>
        <v/>
      </c>
      <c r="N1336" s="231" t="str">
        <f>IF('Prop E'!M201="","",'Prop E'!M201)</f>
        <v/>
      </c>
      <c r="O1336" s="231" t="str">
        <f>IF('Prop E'!N201="","",'Prop E'!N201)</f>
        <v/>
      </c>
      <c r="P1336" s="231" t="str">
        <f>IF('Prop E'!O201="","",'Prop E'!O201)</f>
        <v/>
      </c>
    </row>
    <row r="1337" spans="1:16" x14ac:dyDescent="0.2">
      <c r="A1337" s="36"/>
      <c r="B1337" s="36"/>
      <c r="C1337" s="36"/>
      <c r="D1337" s="36"/>
      <c r="E1337" s="36"/>
      <c r="F1337" s="36"/>
      <c r="G1337" s="36"/>
      <c r="H1337" s="36"/>
      <c r="I1337" s="36"/>
      <c r="J1337" s="36"/>
      <c r="K1337" s="36"/>
      <c r="L1337" s="36"/>
    </row>
    <row r="1338" spans="1:16" x14ac:dyDescent="0.2">
      <c r="A1338" s="36"/>
      <c r="B1338" s="36"/>
      <c r="C1338" s="36"/>
      <c r="D1338" s="36"/>
      <c r="E1338" s="36"/>
      <c r="F1338" s="36"/>
      <c r="G1338" s="36"/>
      <c r="H1338" s="36"/>
      <c r="I1338" s="36"/>
      <c r="J1338" s="36"/>
      <c r="K1338" s="36"/>
      <c r="L1338" s="36"/>
    </row>
    <row r="1339" spans="1:16" ht="12.75" customHeight="1" x14ac:dyDescent="0.2">
      <c r="C1339" s="406" t="s">
        <v>184</v>
      </c>
      <c r="D1339" s="406"/>
      <c r="E1339" s="406"/>
      <c r="F1339" s="406"/>
      <c r="G1339" s="462" t="str">
        <f>IF('Prop E'!$D$204="","",'Prop E'!$D$204)</f>
        <v/>
      </c>
      <c r="H1339" s="36"/>
      <c r="K1339" s="513" t="s">
        <v>202</v>
      </c>
      <c r="L1339" s="514"/>
      <c r="M1339" s="514"/>
      <c r="N1339" s="514"/>
      <c r="O1339" s="515"/>
    </row>
    <row r="1340" spans="1:16" x14ac:dyDescent="0.2">
      <c r="A1340" s="36"/>
      <c r="B1340" s="36"/>
      <c r="C1340" s="406"/>
      <c r="D1340" s="406"/>
      <c r="E1340" s="406"/>
      <c r="F1340" s="406"/>
      <c r="G1340" s="463"/>
      <c r="K1340" s="477" t="str">
        <f>IF('Prop E'!$K$204="","",'Prop E'!$K$204)</f>
        <v/>
      </c>
      <c r="L1340" s="478"/>
      <c r="M1340" s="478"/>
      <c r="N1340" s="478"/>
      <c r="O1340" s="478"/>
      <c r="P1340" s="479"/>
    </row>
    <row r="1341" spans="1:16" x14ac:dyDescent="0.2">
      <c r="A1341" s="36"/>
      <c r="B1341" s="36"/>
      <c r="C1341" s="406"/>
      <c r="D1341" s="406"/>
      <c r="E1341" s="406"/>
      <c r="F1341" s="406"/>
      <c r="G1341" s="463"/>
      <c r="K1341" s="480"/>
      <c r="L1341" s="481"/>
      <c r="M1341" s="481"/>
      <c r="N1341" s="481"/>
      <c r="O1341" s="481"/>
      <c r="P1341" s="482"/>
    </row>
    <row r="1342" spans="1:16" x14ac:dyDescent="0.2">
      <c r="A1342" s="36"/>
      <c r="B1342" s="36"/>
      <c r="C1342" s="406"/>
      <c r="D1342" s="406"/>
      <c r="E1342" s="406"/>
      <c r="F1342" s="406"/>
      <c r="G1342" s="464"/>
      <c r="K1342" s="483"/>
      <c r="L1342" s="484"/>
      <c r="M1342" s="484"/>
      <c r="N1342" s="484"/>
      <c r="O1342" s="484"/>
      <c r="P1342" s="485"/>
    </row>
    <row r="1343" spans="1:16" x14ac:dyDescent="0.2">
      <c r="A1343" s="36"/>
      <c r="B1343" s="36"/>
      <c r="C1343" s="36"/>
      <c r="D1343" s="36"/>
      <c r="E1343" s="36"/>
      <c r="F1343" s="36"/>
    </row>
    <row r="1344" spans="1:16" ht="12.75" customHeight="1" x14ac:dyDescent="0.2">
      <c r="A1344" s="36"/>
      <c r="B1344" s="36"/>
      <c r="C1344" s="474" t="s">
        <v>116</v>
      </c>
      <c r="D1344" s="475"/>
      <c r="E1344" s="475"/>
      <c r="F1344" s="475"/>
      <c r="G1344" s="476"/>
      <c r="K1344" s="474" t="s">
        <v>117</v>
      </c>
      <c r="L1344" s="475"/>
      <c r="M1344" s="476"/>
      <c r="N1344" s="36"/>
      <c r="O1344" s="36"/>
    </row>
    <row r="1345" spans="1:16" x14ac:dyDescent="0.2">
      <c r="A1345" s="36"/>
      <c r="B1345" s="36"/>
      <c r="C1345" s="477" t="str">
        <f>IF('Prop E'!$D$210="","",'Prop E'!$D$210)</f>
        <v/>
      </c>
      <c r="D1345" s="478"/>
      <c r="E1345" s="478"/>
      <c r="F1345" s="478"/>
      <c r="G1345" s="478"/>
      <c r="H1345" s="479"/>
      <c r="K1345" s="477" t="str">
        <f>IF('Prop E'!$K$210="","",'Prop E'!$K$210)</f>
        <v/>
      </c>
      <c r="L1345" s="478"/>
      <c r="M1345" s="478"/>
      <c r="N1345" s="478"/>
      <c r="O1345" s="478"/>
      <c r="P1345" s="479"/>
    </row>
    <row r="1346" spans="1:16" x14ac:dyDescent="0.2">
      <c r="A1346" s="36"/>
      <c r="B1346" s="36"/>
      <c r="C1346" s="480"/>
      <c r="D1346" s="481"/>
      <c r="E1346" s="481"/>
      <c r="F1346" s="481"/>
      <c r="G1346" s="481"/>
      <c r="H1346" s="482"/>
      <c r="K1346" s="480"/>
      <c r="L1346" s="481"/>
      <c r="M1346" s="481"/>
      <c r="N1346" s="481"/>
      <c r="O1346" s="481"/>
      <c r="P1346" s="482"/>
    </row>
    <row r="1347" spans="1:16" x14ac:dyDescent="0.2">
      <c r="A1347" s="36"/>
      <c r="B1347" s="36"/>
      <c r="C1347" s="480"/>
      <c r="D1347" s="481"/>
      <c r="E1347" s="481"/>
      <c r="F1347" s="481"/>
      <c r="G1347" s="481"/>
      <c r="H1347" s="482"/>
      <c r="K1347" s="480"/>
      <c r="L1347" s="481"/>
      <c r="M1347" s="481"/>
      <c r="N1347" s="481"/>
      <c r="O1347" s="481"/>
      <c r="P1347" s="482"/>
    </row>
    <row r="1348" spans="1:16" x14ac:dyDescent="0.2">
      <c r="A1348" s="36"/>
      <c r="B1348" s="36"/>
      <c r="C1348" s="480"/>
      <c r="D1348" s="481"/>
      <c r="E1348" s="481"/>
      <c r="F1348" s="481"/>
      <c r="G1348" s="481"/>
      <c r="H1348" s="482"/>
      <c r="K1348" s="480"/>
      <c r="L1348" s="481"/>
      <c r="M1348" s="481"/>
      <c r="N1348" s="481"/>
      <c r="O1348" s="481"/>
      <c r="P1348" s="482"/>
    </row>
    <row r="1349" spans="1:16" x14ac:dyDescent="0.2">
      <c r="A1349" s="36"/>
      <c r="B1349" s="36"/>
      <c r="C1349" s="480"/>
      <c r="D1349" s="481"/>
      <c r="E1349" s="481"/>
      <c r="F1349" s="481"/>
      <c r="G1349" s="481"/>
      <c r="H1349" s="482"/>
      <c r="K1349" s="480"/>
      <c r="L1349" s="481"/>
      <c r="M1349" s="481"/>
      <c r="N1349" s="481"/>
      <c r="O1349" s="481"/>
      <c r="P1349" s="482"/>
    </row>
    <row r="1350" spans="1:16" ht="12.75" customHeight="1" x14ac:dyDescent="0.2">
      <c r="A1350" s="36"/>
      <c r="B1350" s="36"/>
      <c r="C1350" s="480"/>
      <c r="D1350" s="481"/>
      <c r="E1350" s="481"/>
      <c r="F1350" s="481"/>
      <c r="G1350" s="481"/>
      <c r="H1350" s="482"/>
      <c r="J1350" s="36"/>
      <c r="K1350" s="480"/>
      <c r="L1350" s="481"/>
      <c r="M1350" s="481"/>
      <c r="N1350" s="481"/>
      <c r="O1350" s="481"/>
      <c r="P1350" s="482"/>
    </row>
    <row r="1351" spans="1:16" ht="12.75" customHeight="1" x14ac:dyDescent="0.2">
      <c r="A1351" s="36"/>
      <c r="B1351" s="36"/>
      <c r="C1351" s="483"/>
      <c r="D1351" s="484"/>
      <c r="E1351" s="484"/>
      <c r="F1351" s="484"/>
      <c r="G1351" s="484"/>
      <c r="H1351" s="485"/>
      <c r="K1351" s="483"/>
      <c r="L1351" s="484"/>
      <c r="M1351" s="484"/>
      <c r="N1351" s="484"/>
      <c r="O1351" s="484"/>
      <c r="P1351" s="485"/>
    </row>
    <row r="1352" spans="1:16" x14ac:dyDescent="0.2">
      <c r="A1352" s="36"/>
      <c r="B1352" s="36"/>
      <c r="J1352" s="36"/>
    </row>
    <row r="1353" spans="1:16" x14ac:dyDescent="0.2">
      <c r="A1353" s="36"/>
      <c r="B1353" s="36"/>
      <c r="C1353" s="36"/>
      <c r="D1353" s="36"/>
      <c r="E1353" s="36"/>
      <c r="F1353" s="36"/>
      <c r="J1353" s="36"/>
      <c r="K1353" s="36"/>
      <c r="L1353" s="36"/>
    </row>
    <row r="1354" spans="1:16" ht="15" x14ac:dyDescent="0.25">
      <c r="A1354" s="36"/>
      <c r="B1354" s="145" t="s">
        <v>155</v>
      </c>
      <c r="C1354" s="36"/>
      <c r="D1354" s="36"/>
      <c r="E1354" s="36"/>
      <c r="F1354" s="36"/>
      <c r="J1354" s="36"/>
      <c r="K1354" s="36"/>
      <c r="L1354" s="36"/>
    </row>
    <row r="1355" spans="1:16" ht="12.75" customHeight="1" x14ac:dyDescent="0.2">
      <c r="A1355" s="36"/>
      <c r="B1355" s="36"/>
      <c r="C1355" s="36"/>
      <c r="D1355" s="36"/>
      <c r="E1355" s="36"/>
      <c r="F1355" s="36"/>
      <c r="J1355" s="36"/>
      <c r="K1355" s="36"/>
      <c r="L1355" s="36"/>
    </row>
    <row r="1356" spans="1:16" ht="12.75" customHeight="1" x14ac:dyDescent="0.2">
      <c r="A1356" s="36"/>
      <c r="B1356" s="36"/>
      <c r="C1356" s="408" t="s">
        <v>95</v>
      </c>
      <c r="D1356" s="408"/>
      <c r="E1356" s="408"/>
      <c r="F1356" s="409"/>
      <c r="G1356" s="462" t="str">
        <f>IF('Prop E'!$D$219="","",'Prop E'!$D$219)</f>
        <v/>
      </c>
      <c r="J1356" s="349" t="s">
        <v>96</v>
      </c>
      <c r="K1356" s="349"/>
      <c r="L1356" s="349"/>
      <c r="M1356" s="350"/>
      <c r="N1356" s="462" t="str">
        <f>IF('Prop E'!$K$219="","",'Prop E'!$K$219)</f>
        <v/>
      </c>
    </row>
    <row r="1357" spans="1:16" x14ac:dyDescent="0.2">
      <c r="A1357" s="36"/>
      <c r="B1357" s="36"/>
      <c r="C1357" s="408"/>
      <c r="D1357" s="408"/>
      <c r="E1357" s="408"/>
      <c r="F1357" s="409"/>
      <c r="G1357" s="463"/>
      <c r="J1357" s="349"/>
      <c r="K1357" s="349"/>
      <c r="L1357" s="349"/>
      <c r="M1357" s="350"/>
      <c r="N1357" s="463"/>
    </row>
    <row r="1358" spans="1:16" x14ac:dyDescent="0.2">
      <c r="A1358" s="36"/>
      <c r="B1358" s="36"/>
      <c r="C1358" s="408"/>
      <c r="D1358" s="408"/>
      <c r="E1358" s="408"/>
      <c r="F1358" s="409"/>
      <c r="G1358" s="464"/>
      <c r="J1358" s="349"/>
      <c r="K1358" s="349"/>
      <c r="L1358" s="349"/>
      <c r="M1358" s="350"/>
      <c r="N1358" s="464"/>
    </row>
    <row r="1359" spans="1:16" x14ac:dyDescent="0.2">
      <c r="A1359" s="36"/>
      <c r="B1359" s="36"/>
      <c r="C1359" s="36"/>
      <c r="D1359" s="36"/>
      <c r="E1359" s="36"/>
      <c r="F1359" s="36"/>
      <c r="J1359" s="36"/>
      <c r="K1359" s="36"/>
      <c r="L1359" s="36"/>
    </row>
    <row r="1360" spans="1:16" x14ac:dyDescent="0.2">
      <c r="A1360" s="36"/>
      <c r="B1360" s="36"/>
      <c r="C1360" s="36"/>
      <c r="D1360" s="36"/>
      <c r="E1360" s="36"/>
      <c r="F1360" s="36"/>
      <c r="J1360" s="36"/>
      <c r="K1360" s="465" t="s">
        <v>160</v>
      </c>
      <c r="L1360" s="466"/>
      <c r="M1360" s="466"/>
      <c r="N1360" s="466"/>
      <c r="O1360" s="467"/>
    </row>
    <row r="1361" spans="1:16" x14ac:dyDescent="0.2">
      <c r="A1361" s="36"/>
      <c r="B1361" s="36"/>
      <c r="C1361" s="36"/>
      <c r="D1361" s="36"/>
      <c r="E1361" s="36"/>
      <c r="F1361" s="36"/>
      <c r="J1361" s="36"/>
      <c r="K1361" s="468"/>
      <c r="L1361" s="469"/>
      <c r="M1361" s="469"/>
      <c r="N1361" s="469"/>
      <c r="O1361" s="470"/>
    </row>
    <row r="1362" spans="1:16" ht="12.75" customHeight="1" x14ac:dyDescent="0.2">
      <c r="A1362" s="36"/>
      <c r="B1362" s="36"/>
      <c r="C1362" s="474" t="s">
        <v>94</v>
      </c>
      <c r="D1362" s="475"/>
      <c r="E1362" s="475"/>
      <c r="F1362" s="475"/>
      <c r="G1362" s="476"/>
      <c r="J1362" s="36"/>
      <c r="K1362" s="471"/>
      <c r="L1362" s="472"/>
      <c r="M1362" s="472"/>
      <c r="N1362" s="472"/>
      <c r="O1362" s="473"/>
    </row>
    <row r="1363" spans="1:16" x14ac:dyDescent="0.2">
      <c r="A1363" s="36"/>
      <c r="B1363" s="36"/>
      <c r="C1363" s="477" t="str">
        <f>IF('Prop E'!$D$221="","",'Prop E'!$D$221)</f>
        <v/>
      </c>
      <c r="D1363" s="478"/>
      <c r="E1363" s="478"/>
      <c r="F1363" s="478"/>
      <c r="G1363" s="478"/>
      <c r="H1363" s="479"/>
      <c r="J1363" s="36"/>
      <c r="K1363" s="486" t="str">
        <f>IF('Prop E'!$K$221="","",'Prop E'!$K$221)</f>
        <v/>
      </c>
      <c r="L1363" s="487"/>
      <c r="M1363" s="487"/>
      <c r="N1363" s="487"/>
      <c r="O1363" s="487"/>
      <c r="P1363" s="488"/>
    </row>
    <row r="1364" spans="1:16" x14ac:dyDescent="0.2">
      <c r="A1364" s="36"/>
      <c r="B1364" s="36"/>
      <c r="C1364" s="480"/>
      <c r="D1364" s="481"/>
      <c r="E1364" s="481"/>
      <c r="F1364" s="481"/>
      <c r="G1364" s="481"/>
      <c r="H1364" s="482"/>
      <c r="J1364" s="36"/>
      <c r="K1364" s="489"/>
      <c r="L1364" s="490"/>
      <c r="M1364" s="490"/>
      <c r="N1364" s="490"/>
      <c r="O1364" s="490"/>
      <c r="P1364" s="491"/>
    </row>
    <row r="1365" spans="1:16" x14ac:dyDescent="0.2">
      <c r="A1365" s="36"/>
      <c r="B1365" s="36"/>
      <c r="C1365" s="480"/>
      <c r="D1365" s="481"/>
      <c r="E1365" s="481"/>
      <c r="F1365" s="481"/>
      <c r="G1365" s="481"/>
      <c r="H1365" s="482"/>
      <c r="J1365" s="36"/>
      <c r="K1365" s="489"/>
      <c r="L1365" s="490"/>
      <c r="M1365" s="490"/>
      <c r="N1365" s="490"/>
      <c r="O1365" s="490"/>
      <c r="P1365" s="491"/>
    </row>
    <row r="1366" spans="1:16" x14ac:dyDescent="0.2">
      <c r="A1366" s="36"/>
      <c r="B1366" s="36"/>
      <c r="C1366" s="480"/>
      <c r="D1366" s="481"/>
      <c r="E1366" s="481"/>
      <c r="F1366" s="481"/>
      <c r="G1366" s="481"/>
      <c r="H1366" s="482"/>
      <c r="J1366" s="36"/>
      <c r="K1366" s="489"/>
      <c r="L1366" s="490"/>
      <c r="M1366" s="490"/>
      <c r="N1366" s="490"/>
      <c r="O1366" s="490"/>
      <c r="P1366" s="491"/>
    </row>
    <row r="1367" spans="1:16" x14ac:dyDescent="0.2">
      <c r="A1367" s="36"/>
      <c r="B1367" s="36"/>
      <c r="C1367" s="480"/>
      <c r="D1367" s="481"/>
      <c r="E1367" s="481"/>
      <c r="F1367" s="481"/>
      <c r="G1367" s="481"/>
      <c r="H1367" s="482"/>
      <c r="J1367" s="36"/>
      <c r="K1367" s="489"/>
      <c r="L1367" s="490"/>
      <c r="M1367" s="490"/>
      <c r="N1367" s="490"/>
      <c r="O1367" s="490"/>
      <c r="P1367" s="491"/>
    </row>
    <row r="1368" spans="1:16" x14ac:dyDescent="0.2">
      <c r="A1368" s="36"/>
      <c r="B1368" s="36"/>
      <c r="C1368" s="480"/>
      <c r="D1368" s="481"/>
      <c r="E1368" s="481"/>
      <c r="F1368" s="481"/>
      <c r="G1368" s="481"/>
      <c r="H1368" s="482"/>
      <c r="J1368" s="36"/>
      <c r="K1368" s="489"/>
      <c r="L1368" s="490"/>
      <c r="M1368" s="490"/>
      <c r="N1368" s="490"/>
      <c r="O1368" s="490"/>
      <c r="P1368" s="491"/>
    </row>
    <row r="1369" spans="1:16" x14ac:dyDescent="0.2">
      <c r="A1369" s="36"/>
      <c r="B1369" s="36"/>
      <c r="C1369" s="483"/>
      <c r="D1369" s="484"/>
      <c r="E1369" s="484"/>
      <c r="F1369" s="484"/>
      <c r="G1369" s="484"/>
      <c r="H1369" s="485"/>
      <c r="J1369" s="36"/>
      <c r="K1369" s="492"/>
      <c r="L1369" s="493"/>
      <c r="M1369" s="493"/>
      <c r="N1369" s="493"/>
      <c r="O1369" s="493"/>
      <c r="P1369" s="494"/>
    </row>
    <row r="1370" spans="1:16" x14ac:dyDescent="0.2">
      <c r="A1370" s="36"/>
      <c r="B1370" s="36"/>
      <c r="C1370" s="36"/>
      <c r="D1370" s="36"/>
      <c r="E1370" s="36"/>
      <c r="F1370" s="36"/>
      <c r="J1370" s="36"/>
      <c r="K1370" s="36"/>
      <c r="L1370" s="36"/>
    </row>
    <row r="1371" spans="1:16" x14ac:dyDescent="0.2">
      <c r="A1371" s="36"/>
      <c r="B1371" s="36"/>
      <c r="C1371" s="408" t="s">
        <v>97</v>
      </c>
      <c r="D1371" s="408"/>
      <c r="E1371" s="408"/>
      <c r="F1371" s="409"/>
      <c r="G1371" s="462" t="str">
        <f>IF('Prop E'!$D$227="","",'Prop E'!$D$227)</f>
        <v/>
      </c>
      <c r="J1371" s="349" t="s">
        <v>98</v>
      </c>
      <c r="K1371" s="349"/>
      <c r="L1371" s="349"/>
      <c r="M1371" s="350"/>
      <c r="N1371" s="462" t="str">
        <f>IF('Prop E'!$K$227="","",'Prop E'!$K$227)</f>
        <v/>
      </c>
    </row>
    <row r="1372" spans="1:16" x14ac:dyDescent="0.2">
      <c r="A1372" s="36"/>
      <c r="B1372" s="36"/>
      <c r="C1372" s="408"/>
      <c r="D1372" s="408"/>
      <c r="E1372" s="408"/>
      <c r="F1372" s="409"/>
      <c r="G1372" s="463"/>
      <c r="J1372" s="349"/>
      <c r="K1372" s="349"/>
      <c r="L1372" s="349"/>
      <c r="M1372" s="350"/>
      <c r="N1372" s="463"/>
    </row>
    <row r="1373" spans="1:16" x14ac:dyDescent="0.2">
      <c r="A1373" s="36"/>
      <c r="B1373" s="36"/>
      <c r="C1373" s="408"/>
      <c r="D1373" s="408"/>
      <c r="E1373" s="408"/>
      <c r="F1373" s="409"/>
      <c r="G1373" s="464"/>
      <c r="J1373" s="349"/>
      <c r="K1373" s="349"/>
      <c r="L1373" s="349"/>
      <c r="M1373" s="350"/>
      <c r="N1373" s="464"/>
    </row>
    <row r="1374" spans="1:16" x14ac:dyDescent="0.2">
      <c r="A1374" s="36"/>
      <c r="B1374" s="36"/>
      <c r="C1374" s="36"/>
      <c r="D1374" s="36"/>
      <c r="E1374" s="36"/>
      <c r="F1374" s="36"/>
      <c r="J1374" s="36"/>
      <c r="K1374" s="36"/>
      <c r="L1374" s="36"/>
    </row>
    <row r="1375" spans="1:16" x14ac:dyDescent="0.2">
      <c r="A1375" s="36"/>
      <c r="B1375" s="36"/>
      <c r="C1375" s="408" t="s">
        <v>204</v>
      </c>
      <c r="D1375" s="408"/>
      <c r="E1375" s="408"/>
      <c r="F1375" s="409"/>
      <c r="G1375" s="462" t="str">
        <f>IF('Prop E'!$D$229="","",'Prop E'!$D$229)</f>
        <v/>
      </c>
      <c r="J1375" s="349" t="s">
        <v>99</v>
      </c>
      <c r="K1375" s="349"/>
      <c r="L1375" s="349"/>
      <c r="M1375" s="350"/>
      <c r="N1375" s="462" t="str">
        <f>IF('Prop E'!$K$229="","",'Prop E'!$K$229)</f>
        <v/>
      </c>
    </row>
    <row r="1376" spans="1:16" x14ac:dyDescent="0.2">
      <c r="A1376" s="36"/>
      <c r="B1376" s="36"/>
      <c r="C1376" s="408"/>
      <c r="D1376" s="408"/>
      <c r="E1376" s="408"/>
      <c r="F1376" s="409"/>
      <c r="G1376" s="463"/>
      <c r="J1376" s="349"/>
      <c r="K1376" s="349"/>
      <c r="L1376" s="349"/>
      <c r="M1376" s="350"/>
      <c r="N1376" s="463"/>
    </row>
    <row r="1377" spans="1:16" x14ac:dyDescent="0.2">
      <c r="A1377" s="36"/>
      <c r="B1377" s="36"/>
      <c r="C1377" s="408"/>
      <c r="D1377" s="408"/>
      <c r="E1377" s="408"/>
      <c r="F1377" s="409"/>
      <c r="G1377" s="464"/>
      <c r="J1377" s="349"/>
      <c r="K1377" s="349"/>
      <c r="L1377" s="349"/>
      <c r="M1377" s="350"/>
      <c r="N1377" s="464"/>
    </row>
    <row r="1378" spans="1:16" x14ac:dyDescent="0.2">
      <c r="A1378" s="36"/>
      <c r="B1378" s="36"/>
      <c r="C1378" s="36"/>
      <c r="D1378" s="36"/>
      <c r="E1378" s="36"/>
      <c r="F1378" s="36"/>
      <c r="J1378" s="36"/>
      <c r="K1378" s="36"/>
      <c r="L1378" s="36"/>
    </row>
    <row r="1379" spans="1:16" ht="12.75" customHeight="1" x14ac:dyDescent="0.2">
      <c r="A1379" s="36"/>
      <c r="B1379" s="36"/>
      <c r="C1379" s="474" t="s">
        <v>126</v>
      </c>
      <c r="D1379" s="475"/>
      <c r="E1379" s="475"/>
      <c r="F1379" s="475"/>
      <c r="G1379" s="476"/>
      <c r="J1379" s="248"/>
      <c r="K1379" s="248"/>
      <c r="L1379" s="248"/>
    </row>
    <row r="1380" spans="1:16" x14ac:dyDescent="0.2">
      <c r="A1380" s="36"/>
      <c r="B1380" s="36"/>
      <c r="C1380" s="477" t="str">
        <f>IF('Prop E'!$D$231="","",'Prop E'!$D$231)</f>
        <v/>
      </c>
      <c r="D1380" s="478"/>
      <c r="E1380" s="478"/>
      <c r="F1380" s="478"/>
      <c r="G1380" s="478"/>
      <c r="H1380" s="479"/>
      <c r="J1380" s="248"/>
      <c r="K1380" s="248"/>
      <c r="L1380" s="248"/>
      <c r="M1380" s="246" t="s">
        <v>127</v>
      </c>
      <c r="N1380" s="495" t="str">
        <f>IF('Prop E'!$K$231="","",'Prop E'!$K$231)</f>
        <v/>
      </c>
      <c r="O1380" s="496"/>
    </row>
    <row r="1381" spans="1:16" x14ac:dyDescent="0.2">
      <c r="A1381" s="36"/>
      <c r="B1381" s="36"/>
      <c r="C1381" s="480"/>
      <c r="D1381" s="481"/>
      <c r="E1381" s="481"/>
      <c r="F1381" s="481"/>
      <c r="G1381" s="481"/>
      <c r="H1381" s="482"/>
      <c r="J1381" s="248"/>
      <c r="K1381" s="248"/>
      <c r="L1381" s="248"/>
      <c r="M1381" s="259"/>
      <c r="N1381" s="26"/>
    </row>
    <row r="1382" spans="1:16" x14ac:dyDescent="0.2">
      <c r="A1382" s="36"/>
      <c r="B1382" s="36"/>
      <c r="C1382" s="480"/>
      <c r="D1382" s="481"/>
      <c r="E1382" s="481"/>
      <c r="F1382" s="481"/>
      <c r="G1382" s="481"/>
      <c r="H1382" s="482"/>
      <c r="J1382" s="36"/>
      <c r="K1382" s="36"/>
      <c r="L1382" s="36"/>
      <c r="M1382" s="259"/>
      <c r="N1382" s="26"/>
    </row>
    <row r="1383" spans="1:16" ht="12.75" customHeight="1" x14ac:dyDescent="0.2">
      <c r="A1383" s="36"/>
      <c r="B1383" s="36"/>
      <c r="C1383" s="480"/>
      <c r="D1383" s="481"/>
      <c r="E1383" s="481"/>
      <c r="F1383" s="481"/>
      <c r="G1383" s="481"/>
      <c r="H1383" s="482"/>
      <c r="J1383" s="411" t="s">
        <v>128</v>
      </c>
      <c r="K1383" s="411"/>
      <c r="L1383" s="411"/>
      <c r="M1383" s="411"/>
      <c r="N1383" s="497" t="str">
        <f>IF('Prop E'!$D$237="","",'Prop E'!$D$237)</f>
        <v/>
      </c>
      <c r="O1383" s="498"/>
    </row>
    <row r="1384" spans="1:16" x14ac:dyDescent="0.2">
      <c r="A1384" s="36"/>
      <c r="B1384" s="36"/>
      <c r="C1384" s="480"/>
      <c r="D1384" s="481"/>
      <c r="E1384" s="481"/>
      <c r="F1384" s="481"/>
      <c r="G1384" s="481"/>
      <c r="H1384" s="482"/>
      <c r="J1384" s="411"/>
      <c r="K1384" s="411"/>
      <c r="L1384" s="411"/>
      <c r="M1384" s="411"/>
      <c r="N1384" s="499"/>
      <c r="O1384" s="500"/>
    </row>
    <row r="1385" spans="1:16" x14ac:dyDescent="0.2">
      <c r="A1385" s="36"/>
      <c r="B1385" s="36"/>
      <c r="C1385" s="480"/>
      <c r="D1385" s="481"/>
      <c r="E1385" s="481"/>
      <c r="F1385" s="481"/>
      <c r="G1385" s="481"/>
      <c r="H1385" s="482"/>
      <c r="J1385" s="36"/>
      <c r="K1385" s="36"/>
      <c r="L1385" s="36"/>
    </row>
    <row r="1386" spans="1:16" x14ac:dyDescent="0.2">
      <c r="A1386" s="36"/>
      <c r="B1386" s="36"/>
      <c r="C1386" s="483"/>
      <c r="D1386" s="484"/>
      <c r="E1386" s="484"/>
      <c r="F1386" s="484"/>
      <c r="G1386" s="484"/>
      <c r="H1386" s="485"/>
      <c r="J1386" s="36"/>
      <c r="K1386" s="36"/>
      <c r="L1386" s="36"/>
    </row>
    <row r="1387" spans="1:16" x14ac:dyDescent="0.2">
      <c r="A1387" s="36"/>
      <c r="B1387" s="36"/>
      <c r="C1387" s="36"/>
      <c r="D1387" s="36"/>
      <c r="E1387" s="36"/>
      <c r="F1387" s="36"/>
      <c r="J1387" s="36"/>
      <c r="K1387" s="36"/>
      <c r="L1387" s="36"/>
    </row>
    <row r="1388" spans="1:16" ht="12.75" customHeight="1" x14ac:dyDescent="0.2">
      <c r="A1388" s="36"/>
      <c r="C1388" s="411" t="s">
        <v>186</v>
      </c>
      <c r="D1388" s="411"/>
      <c r="E1388" s="411"/>
      <c r="F1388" s="350"/>
      <c r="G1388" s="497" t="str">
        <f>IF('Prop E'!$K$237="","",'Prop E'!$K$237)</f>
        <v/>
      </c>
      <c r="H1388" s="498"/>
      <c r="K1388" s="501" t="s">
        <v>187</v>
      </c>
      <c r="L1388" s="502"/>
      <c r="M1388" s="502"/>
      <c r="N1388" s="502"/>
      <c r="O1388" s="503"/>
    </row>
    <row r="1389" spans="1:16" ht="12.75" customHeight="1" x14ac:dyDescent="0.2">
      <c r="A1389" s="36"/>
      <c r="C1389" s="411"/>
      <c r="D1389" s="411"/>
      <c r="E1389" s="411"/>
      <c r="F1389" s="350"/>
      <c r="G1389" s="499"/>
      <c r="H1389" s="500"/>
      <c r="K1389" s="504"/>
      <c r="L1389" s="505"/>
      <c r="M1389" s="505"/>
      <c r="N1389" s="505"/>
      <c r="O1389" s="506"/>
    </row>
    <row r="1390" spans="1:16" x14ac:dyDescent="0.2">
      <c r="A1390" s="36"/>
      <c r="B1390" s="36"/>
      <c r="C1390" s="36"/>
      <c r="D1390" s="36"/>
      <c r="E1390" s="36"/>
      <c r="F1390" s="36"/>
      <c r="J1390" s="36"/>
      <c r="K1390" s="477" t="str">
        <f>IF('Prop E'!$D$243="","",'Prop E'!$D$243)</f>
        <v/>
      </c>
      <c r="L1390" s="478"/>
      <c r="M1390" s="478"/>
      <c r="N1390" s="478"/>
      <c r="O1390" s="478"/>
      <c r="P1390" s="479"/>
    </row>
    <row r="1391" spans="1:16" ht="12.75" customHeight="1" x14ac:dyDescent="0.2">
      <c r="A1391" s="36"/>
      <c r="B1391" s="36"/>
      <c r="C1391" s="36"/>
      <c r="D1391" s="36"/>
      <c r="E1391" s="36"/>
      <c r="F1391" s="36"/>
      <c r="J1391" s="36"/>
      <c r="K1391" s="480"/>
      <c r="L1391" s="481"/>
      <c r="M1391" s="481"/>
      <c r="N1391" s="481"/>
      <c r="O1391" s="481"/>
      <c r="P1391" s="482"/>
    </row>
    <row r="1392" spans="1:16" ht="12.75" customHeight="1" x14ac:dyDescent="0.2">
      <c r="A1392" s="36"/>
      <c r="B1392" s="507" t="s">
        <v>185</v>
      </c>
      <c r="C1392" s="507"/>
      <c r="D1392" s="507"/>
      <c r="E1392" s="507"/>
      <c r="F1392" s="508"/>
      <c r="G1392" s="462" t="str">
        <f>IF('Prop E'!$K$243="","",'Prop E'!$K$243)</f>
        <v/>
      </c>
      <c r="J1392" s="36"/>
      <c r="K1392" s="480"/>
      <c r="L1392" s="481"/>
      <c r="M1392" s="481"/>
      <c r="N1392" s="481"/>
      <c r="O1392" s="481"/>
      <c r="P1392" s="482"/>
    </row>
    <row r="1393" spans="1:16" x14ac:dyDescent="0.2">
      <c r="A1393" s="36"/>
      <c r="B1393" s="507"/>
      <c r="C1393" s="507"/>
      <c r="D1393" s="507"/>
      <c r="E1393" s="507"/>
      <c r="F1393" s="508"/>
      <c r="G1393" s="463"/>
      <c r="J1393" s="36"/>
      <c r="K1393" s="480"/>
      <c r="L1393" s="481"/>
      <c r="M1393" s="481"/>
      <c r="N1393" s="481"/>
      <c r="O1393" s="481"/>
      <c r="P1393" s="482"/>
    </row>
    <row r="1394" spans="1:16" x14ac:dyDescent="0.2">
      <c r="A1394" s="36"/>
      <c r="B1394" s="507"/>
      <c r="C1394" s="507"/>
      <c r="D1394" s="507"/>
      <c r="E1394" s="507"/>
      <c r="F1394" s="508"/>
      <c r="G1394" s="463"/>
      <c r="J1394" s="36"/>
      <c r="K1394" s="480"/>
      <c r="L1394" s="481"/>
      <c r="M1394" s="481"/>
      <c r="N1394" s="481"/>
      <c r="O1394" s="481"/>
      <c r="P1394" s="482"/>
    </row>
    <row r="1395" spans="1:16" x14ac:dyDescent="0.2">
      <c r="A1395" s="36"/>
      <c r="B1395" s="507"/>
      <c r="C1395" s="507"/>
      <c r="D1395" s="507"/>
      <c r="E1395" s="507"/>
      <c r="F1395" s="508"/>
      <c r="G1395" s="464"/>
      <c r="J1395" s="36"/>
      <c r="K1395" s="480"/>
      <c r="L1395" s="481"/>
      <c r="M1395" s="481"/>
      <c r="N1395" s="481"/>
      <c r="O1395" s="481"/>
      <c r="P1395" s="482"/>
    </row>
    <row r="1396" spans="1:16" x14ac:dyDescent="0.2">
      <c r="A1396" s="36"/>
      <c r="B1396" s="36"/>
      <c r="C1396" s="36"/>
      <c r="D1396" s="36"/>
      <c r="E1396" s="36"/>
      <c r="F1396" s="36"/>
      <c r="J1396" s="36"/>
      <c r="K1396" s="483"/>
      <c r="L1396" s="484"/>
      <c r="M1396" s="484"/>
      <c r="N1396" s="484"/>
      <c r="O1396" s="484"/>
      <c r="P1396" s="485"/>
    </row>
    <row r="1397" spans="1:16" x14ac:dyDescent="0.2">
      <c r="A1397" s="36"/>
      <c r="J1397" s="36"/>
    </row>
    <row r="1398" spans="1:16" ht="12.75" customHeight="1" x14ac:dyDescent="0.2">
      <c r="A1398" s="36"/>
      <c r="B1398" s="408" t="s">
        <v>188</v>
      </c>
      <c r="C1398" s="408"/>
      <c r="D1398" s="408"/>
      <c r="E1398" s="408"/>
      <c r="F1398" s="409"/>
      <c r="G1398" s="462" t="str">
        <f>IF('Prop E'!$D$249="","",'Prop E'!$D$249)</f>
        <v/>
      </c>
      <c r="I1398" s="408" t="s">
        <v>189</v>
      </c>
      <c r="J1398" s="408"/>
      <c r="K1398" s="408"/>
      <c r="L1398" s="408"/>
      <c r="M1398" s="409"/>
      <c r="N1398" s="462" t="str">
        <f>IF('Prop E'!$K$249="","",'Prop E'!$K$249)</f>
        <v/>
      </c>
    </row>
    <row r="1399" spans="1:16" x14ac:dyDescent="0.2">
      <c r="A1399" s="36"/>
      <c r="B1399" s="408"/>
      <c r="C1399" s="408"/>
      <c r="D1399" s="408"/>
      <c r="E1399" s="408"/>
      <c r="F1399" s="409"/>
      <c r="G1399" s="463"/>
      <c r="I1399" s="408"/>
      <c r="J1399" s="408"/>
      <c r="K1399" s="408"/>
      <c r="L1399" s="408"/>
      <c r="M1399" s="409"/>
      <c r="N1399" s="463"/>
    </row>
    <row r="1400" spans="1:16" x14ac:dyDescent="0.2">
      <c r="A1400" s="36"/>
      <c r="B1400" s="408"/>
      <c r="C1400" s="408"/>
      <c r="D1400" s="408"/>
      <c r="E1400" s="408"/>
      <c r="F1400" s="409"/>
      <c r="G1400" s="463"/>
      <c r="I1400" s="408"/>
      <c r="J1400" s="408"/>
      <c r="K1400" s="408"/>
      <c r="L1400" s="408"/>
      <c r="M1400" s="409"/>
      <c r="N1400" s="463"/>
    </row>
    <row r="1401" spans="1:16" x14ac:dyDescent="0.2">
      <c r="A1401" s="36"/>
      <c r="B1401" s="408"/>
      <c r="C1401" s="408"/>
      <c r="D1401" s="408"/>
      <c r="E1401" s="408"/>
      <c r="F1401" s="409"/>
      <c r="G1401" s="464"/>
      <c r="I1401" s="408"/>
      <c r="J1401" s="408"/>
      <c r="K1401" s="408"/>
      <c r="L1401" s="408"/>
      <c r="M1401" s="409"/>
      <c r="N1401" s="464"/>
    </row>
    <row r="1402" spans="1:16" x14ac:dyDescent="0.2">
      <c r="A1402" s="36"/>
      <c r="J1402" s="36"/>
    </row>
    <row r="1403" spans="1:16" ht="12.75" customHeight="1" x14ac:dyDescent="0.2">
      <c r="A1403" s="36"/>
      <c r="B1403" s="408" t="s">
        <v>224</v>
      </c>
      <c r="C1403" s="408"/>
      <c r="D1403" s="408"/>
      <c r="E1403" s="408"/>
      <c r="F1403" s="409"/>
      <c r="G1403" s="462" t="str">
        <f>IF('Prop E'!$D$251="","",'Prop E'!$D$251)</f>
        <v/>
      </c>
      <c r="J1403" s="36"/>
    </row>
    <row r="1404" spans="1:16" x14ac:dyDescent="0.2">
      <c r="A1404" s="36"/>
      <c r="B1404" s="408"/>
      <c r="C1404" s="408"/>
      <c r="D1404" s="408"/>
      <c r="E1404" s="408"/>
      <c r="F1404" s="409"/>
      <c r="G1404" s="463"/>
      <c r="J1404" s="36"/>
    </row>
    <row r="1405" spans="1:16" x14ac:dyDescent="0.2">
      <c r="A1405" s="36"/>
      <c r="B1405" s="408"/>
      <c r="C1405" s="408"/>
      <c r="D1405" s="408"/>
      <c r="E1405" s="408"/>
      <c r="F1405" s="409"/>
      <c r="G1405" s="463"/>
      <c r="J1405" s="36"/>
    </row>
    <row r="1406" spans="1:16" x14ac:dyDescent="0.2">
      <c r="A1406" s="36"/>
      <c r="B1406" s="408"/>
      <c r="C1406" s="408"/>
      <c r="D1406" s="408"/>
      <c r="E1406" s="408"/>
      <c r="F1406" s="409"/>
      <c r="G1406" s="464"/>
      <c r="J1406" s="36"/>
    </row>
    <row r="1407" spans="1:16" x14ac:dyDescent="0.2">
      <c r="A1407" s="36"/>
      <c r="J1407" s="36"/>
    </row>
    <row r="1408" spans="1:16" x14ac:dyDescent="0.2">
      <c r="A1408" s="36"/>
      <c r="B1408" s="36"/>
      <c r="C1408" s="36"/>
      <c r="D1408" s="36"/>
      <c r="E1408" s="36"/>
      <c r="F1408" s="36"/>
      <c r="J1408" s="36"/>
    </row>
    <row r="1409" spans="1:17" ht="15" x14ac:dyDescent="0.25">
      <c r="A1409" s="36"/>
      <c r="B1409" s="145" t="s">
        <v>156</v>
      </c>
      <c r="C1409" s="36"/>
      <c r="D1409" s="36"/>
      <c r="E1409" s="36"/>
      <c r="F1409" s="36"/>
      <c r="J1409" s="36"/>
      <c r="K1409" s="36"/>
      <c r="L1409" s="36"/>
    </row>
    <row r="1410" spans="1:17" x14ac:dyDescent="0.2">
      <c r="A1410" s="36"/>
      <c r="B1410" s="36"/>
      <c r="C1410" s="36"/>
      <c r="D1410" s="36"/>
      <c r="E1410" s="36"/>
      <c r="F1410" s="36"/>
      <c r="J1410" s="36"/>
      <c r="K1410" s="36"/>
      <c r="L1410" s="36"/>
    </row>
    <row r="1411" spans="1:17" x14ac:dyDescent="0.2">
      <c r="C1411" s="531" t="s">
        <v>52</v>
      </c>
      <c r="D1411" s="532"/>
      <c r="E1411" s="36"/>
      <c r="F1411" s="36"/>
      <c r="J1411" s="45" t="s">
        <v>53</v>
      </c>
      <c r="K1411" s="36"/>
      <c r="L1411" s="36"/>
      <c r="M1411" s="36"/>
      <c r="N1411" s="36"/>
    </row>
    <row r="1412" spans="1:17" x14ac:dyDescent="0.2">
      <c r="A1412" s="36"/>
      <c r="C1412" s="522" t="str">
        <f>IF('Prop E'!$B$257="","",'Prop E'!$B$257)</f>
        <v/>
      </c>
      <c r="D1412" s="523"/>
      <c r="E1412" s="523"/>
      <c r="F1412" s="523"/>
      <c r="G1412" s="523"/>
      <c r="H1412" s="524"/>
      <c r="J1412" s="522" t="str">
        <f>IF('Prop E'!$H$257="","",'Prop E'!$H$257)</f>
        <v/>
      </c>
      <c r="K1412" s="523"/>
      <c r="L1412" s="523"/>
      <c r="M1412" s="523"/>
      <c r="N1412" s="523"/>
      <c r="O1412" s="524"/>
    </row>
    <row r="1413" spans="1:17" x14ac:dyDescent="0.2">
      <c r="A1413" s="36"/>
      <c r="C1413" s="525"/>
      <c r="D1413" s="526"/>
      <c r="E1413" s="526"/>
      <c r="F1413" s="526"/>
      <c r="G1413" s="526"/>
      <c r="H1413" s="527"/>
      <c r="J1413" s="525"/>
      <c r="K1413" s="526"/>
      <c r="L1413" s="526"/>
      <c r="M1413" s="526"/>
      <c r="N1413" s="526"/>
      <c r="O1413" s="527"/>
    </row>
    <row r="1414" spans="1:17" x14ac:dyDescent="0.2">
      <c r="A1414" s="36"/>
      <c r="C1414" s="525"/>
      <c r="D1414" s="526"/>
      <c r="E1414" s="526"/>
      <c r="F1414" s="526"/>
      <c r="G1414" s="526"/>
      <c r="H1414" s="527"/>
      <c r="J1414" s="525"/>
      <c r="K1414" s="526"/>
      <c r="L1414" s="526"/>
      <c r="M1414" s="526"/>
      <c r="N1414" s="526"/>
      <c r="O1414" s="527"/>
    </row>
    <row r="1415" spans="1:17" x14ac:dyDescent="0.2">
      <c r="A1415" s="36"/>
      <c r="C1415" s="525"/>
      <c r="D1415" s="526"/>
      <c r="E1415" s="526"/>
      <c r="F1415" s="526"/>
      <c r="G1415" s="526"/>
      <c r="H1415" s="527"/>
      <c r="J1415" s="525"/>
      <c r="K1415" s="526"/>
      <c r="L1415" s="526"/>
      <c r="M1415" s="526"/>
      <c r="N1415" s="526"/>
      <c r="O1415" s="527"/>
    </row>
    <row r="1416" spans="1:17" x14ac:dyDescent="0.2">
      <c r="A1416" s="36"/>
      <c r="C1416" s="525"/>
      <c r="D1416" s="526"/>
      <c r="E1416" s="526"/>
      <c r="F1416" s="526"/>
      <c r="G1416" s="526"/>
      <c r="H1416" s="527"/>
      <c r="J1416" s="525"/>
      <c r="K1416" s="526"/>
      <c r="L1416" s="526"/>
      <c r="M1416" s="526"/>
      <c r="N1416" s="526"/>
      <c r="O1416" s="527"/>
    </row>
    <row r="1417" spans="1:17" x14ac:dyDescent="0.2">
      <c r="A1417" s="36"/>
      <c r="C1417" s="525"/>
      <c r="D1417" s="526"/>
      <c r="E1417" s="526"/>
      <c r="F1417" s="526"/>
      <c r="G1417" s="526"/>
      <c r="H1417" s="527"/>
      <c r="J1417" s="525"/>
      <c r="K1417" s="526"/>
      <c r="L1417" s="526"/>
      <c r="M1417" s="526"/>
      <c r="N1417" s="526"/>
      <c r="O1417" s="527"/>
    </row>
    <row r="1418" spans="1:17" x14ac:dyDescent="0.2">
      <c r="A1418" s="36"/>
      <c r="C1418" s="528"/>
      <c r="D1418" s="529"/>
      <c r="E1418" s="529"/>
      <c r="F1418" s="529"/>
      <c r="G1418" s="529"/>
      <c r="H1418" s="530"/>
      <c r="J1418" s="528"/>
      <c r="K1418" s="529"/>
      <c r="L1418" s="529"/>
      <c r="M1418" s="529"/>
      <c r="N1418" s="529"/>
      <c r="O1418" s="530"/>
    </row>
    <row r="1419" spans="1:17" x14ac:dyDescent="0.2">
      <c r="A1419" s="36"/>
      <c r="B1419" s="36"/>
      <c r="C1419" s="36"/>
      <c r="D1419" s="36"/>
      <c r="E1419" s="36"/>
      <c r="F1419" s="36"/>
      <c r="G1419" s="36"/>
      <c r="H1419" s="36"/>
      <c r="I1419" s="36"/>
      <c r="J1419" s="36"/>
      <c r="K1419" s="36"/>
      <c r="L1419" s="36"/>
    </row>
    <row r="1420" spans="1:17" x14ac:dyDescent="0.2">
      <c r="A1420" s="36"/>
      <c r="B1420" s="36"/>
      <c r="C1420" s="36"/>
      <c r="D1420" s="36"/>
      <c r="E1420" s="36"/>
      <c r="F1420" s="36"/>
      <c r="G1420" s="36"/>
      <c r="H1420" s="36"/>
      <c r="I1420" s="36"/>
      <c r="J1420" s="36"/>
      <c r="K1420" s="36"/>
      <c r="L1420" s="36"/>
    </row>
    <row r="1421" spans="1:17" ht="15.75" thickBot="1" x14ac:dyDescent="0.25">
      <c r="A1421" s="518" t="e">
        <f>CONCATENATE("Proponente: ",'Prop F'!$E$8)</f>
        <v>#REF!</v>
      </c>
      <c r="B1421" s="518"/>
      <c r="C1421" s="518"/>
      <c r="D1421" s="518"/>
      <c r="E1421" s="518"/>
      <c r="F1421" s="518"/>
      <c r="G1421" s="518"/>
      <c r="H1421" s="518"/>
      <c r="I1421" s="518"/>
      <c r="J1421" s="518"/>
      <c r="K1421" s="518"/>
      <c r="L1421" s="518"/>
      <c r="M1421" s="518"/>
      <c r="N1421" s="518"/>
      <c r="O1421" s="518"/>
      <c r="P1421" s="518"/>
      <c r="Q1421" s="518"/>
    </row>
    <row r="1423" spans="1:17" ht="15" x14ac:dyDescent="0.25">
      <c r="B1423" s="145" t="e">
        <f>#REF!</f>
        <v>#REF!</v>
      </c>
      <c r="E1423" s="64" t="str">
        <f>IF('Prop F'!$K$13="","",'Prop F'!$K$13)</f>
        <v/>
      </c>
    </row>
    <row r="1426" spans="2:2" ht="15" x14ac:dyDescent="0.25">
      <c r="B1426" s="145" t="e">
        <f>#REF!</f>
        <v>#REF!</v>
      </c>
    </row>
    <row r="1442" spans="2:16" ht="15" x14ac:dyDescent="0.25">
      <c r="B1442" s="145" t="e">
        <f>#REF!</f>
        <v>#REF!</v>
      </c>
    </row>
    <row r="1444" spans="2:16" ht="12.75" customHeight="1" x14ac:dyDescent="0.2">
      <c r="D1444" s="146"/>
      <c r="E1444" s="146"/>
      <c r="F1444" s="151" t="s">
        <v>159</v>
      </c>
      <c r="G1444" s="147" t="str">
        <f>IF('Prop F'!$I$32="","",'Prop F'!$I$32)</f>
        <v/>
      </c>
    </row>
    <row r="1446" spans="2:16" x14ac:dyDescent="0.2">
      <c r="C1446" s="152"/>
      <c r="D1446" s="153"/>
      <c r="E1446" s="153"/>
      <c r="F1446" s="153"/>
      <c r="G1446" s="153"/>
      <c r="H1446" s="153"/>
      <c r="I1446" s="153"/>
      <c r="J1446" s="153"/>
      <c r="K1446" s="153"/>
      <c r="L1446" s="153"/>
      <c r="M1446" s="153"/>
      <c r="N1446" s="153"/>
      <c r="O1446" s="153"/>
      <c r="P1446" s="154"/>
    </row>
    <row r="1447" spans="2:16" x14ac:dyDescent="0.2">
      <c r="C1447" s="155"/>
      <c r="D1447" s="26"/>
      <c r="E1447" s="26"/>
      <c r="F1447" s="26"/>
      <c r="G1447" s="26"/>
      <c r="H1447" s="26"/>
      <c r="I1447" s="26"/>
      <c r="J1447" s="26"/>
      <c r="K1447" s="26"/>
      <c r="L1447" s="26"/>
      <c r="M1447" s="26"/>
      <c r="N1447" s="26"/>
      <c r="O1447" s="26"/>
      <c r="P1447" s="156"/>
    </row>
    <row r="1448" spans="2:16" x14ac:dyDescent="0.2">
      <c r="C1448" s="155"/>
      <c r="D1448" s="26"/>
      <c r="E1448" s="26"/>
      <c r="F1448" s="26"/>
      <c r="G1448" s="26"/>
      <c r="H1448" s="26"/>
      <c r="I1448" s="26"/>
      <c r="J1448" s="26"/>
      <c r="K1448" s="26"/>
      <c r="L1448" s="26"/>
      <c r="M1448" s="26"/>
      <c r="N1448" s="26"/>
      <c r="O1448" s="26"/>
      <c r="P1448" s="156"/>
    </row>
    <row r="1449" spans="2:16" x14ac:dyDescent="0.2">
      <c r="C1449" s="155"/>
      <c r="D1449" s="26"/>
      <c r="E1449" s="26"/>
      <c r="F1449" s="26"/>
      <c r="G1449" s="26"/>
      <c r="H1449" s="26"/>
      <c r="I1449" s="26"/>
      <c r="J1449" s="26"/>
      <c r="K1449" s="26"/>
      <c r="L1449" s="26"/>
      <c r="M1449" s="26"/>
      <c r="N1449" s="26"/>
      <c r="O1449" s="26"/>
      <c r="P1449" s="156"/>
    </row>
    <row r="1450" spans="2:16" x14ac:dyDescent="0.2">
      <c r="C1450" s="155"/>
      <c r="D1450" s="26"/>
      <c r="E1450" s="26"/>
      <c r="F1450" s="26"/>
      <c r="G1450" s="26"/>
      <c r="H1450" s="26"/>
      <c r="I1450" s="26"/>
      <c r="J1450" s="26"/>
      <c r="K1450" s="26"/>
      <c r="L1450" s="26"/>
      <c r="M1450" s="26"/>
      <c r="N1450" s="26"/>
      <c r="O1450" s="26"/>
      <c r="P1450" s="156"/>
    </row>
    <row r="1451" spans="2:16" x14ac:dyDescent="0.2">
      <c r="C1451" s="155"/>
      <c r="D1451" s="26"/>
      <c r="E1451" s="26"/>
      <c r="F1451" s="26"/>
      <c r="G1451" s="26"/>
      <c r="H1451" s="26"/>
      <c r="I1451" s="26"/>
      <c r="J1451" s="26"/>
      <c r="K1451" s="26"/>
      <c r="L1451" s="26"/>
      <c r="M1451" s="26"/>
      <c r="N1451" s="26"/>
      <c r="O1451" s="26"/>
      <c r="P1451" s="156"/>
    </row>
    <row r="1452" spans="2:16" x14ac:dyDescent="0.2">
      <c r="C1452" s="155"/>
      <c r="D1452" s="26"/>
      <c r="E1452" s="26"/>
      <c r="F1452" s="26"/>
      <c r="G1452" s="26"/>
      <c r="H1452" s="26"/>
      <c r="I1452" s="26"/>
      <c r="J1452" s="26"/>
      <c r="K1452" s="26"/>
      <c r="L1452" s="26"/>
      <c r="M1452" s="26"/>
      <c r="N1452" s="26"/>
      <c r="O1452" s="26"/>
      <c r="P1452" s="156"/>
    </row>
    <row r="1453" spans="2:16" x14ac:dyDescent="0.2">
      <c r="C1453" s="155"/>
      <c r="D1453" s="26"/>
      <c r="E1453" s="26"/>
      <c r="F1453" s="26"/>
      <c r="G1453" s="26"/>
      <c r="H1453" s="26"/>
      <c r="I1453" s="26"/>
      <c r="J1453" s="26"/>
      <c r="K1453" s="26"/>
      <c r="L1453" s="26"/>
      <c r="M1453" s="26"/>
      <c r="N1453" s="26"/>
      <c r="O1453" s="26"/>
      <c r="P1453" s="156"/>
    </row>
    <row r="1454" spans="2:16" x14ac:dyDescent="0.2">
      <c r="C1454" s="155"/>
      <c r="D1454" s="26"/>
      <c r="E1454" s="26"/>
      <c r="F1454" s="26"/>
      <c r="G1454" s="26"/>
      <c r="H1454" s="26"/>
      <c r="I1454" s="26"/>
      <c r="J1454" s="26"/>
      <c r="K1454" s="26"/>
      <c r="L1454" s="26"/>
      <c r="M1454" s="26"/>
      <c r="N1454" s="26"/>
      <c r="O1454" s="26"/>
      <c r="P1454" s="156"/>
    </row>
    <row r="1455" spans="2:16" x14ac:dyDescent="0.2">
      <c r="C1455" s="155"/>
      <c r="D1455" s="26"/>
      <c r="E1455" s="26"/>
      <c r="F1455" s="26"/>
      <c r="G1455" s="26"/>
      <c r="H1455" s="26"/>
      <c r="I1455" s="26"/>
      <c r="J1455" s="26"/>
      <c r="K1455" s="26"/>
      <c r="L1455" s="26"/>
      <c r="M1455" s="26"/>
      <c r="N1455" s="26"/>
      <c r="O1455" s="26"/>
      <c r="P1455" s="156"/>
    </row>
    <row r="1456" spans="2:16" x14ac:dyDescent="0.2">
      <c r="C1456" s="155"/>
      <c r="D1456" s="26"/>
      <c r="E1456" s="26"/>
      <c r="F1456" s="26"/>
      <c r="G1456" s="26"/>
      <c r="H1456" s="26"/>
      <c r="I1456" s="26"/>
      <c r="J1456" s="26"/>
      <c r="K1456" s="26"/>
      <c r="L1456" s="26"/>
      <c r="M1456" s="26"/>
      <c r="N1456" s="26"/>
      <c r="O1456" s="26"/>
      <c r="P1456" s="156"/>
    </row>
    <row r="1457" spans="3:16" x14ac:dyDescent="0.2">
      <c r="C1457" s="155"/>
      <c r="D1457" s="26"/>
      <c r="E1457" s="26"/>
      <c r="F1457" s="26"/>
      <c r="G1457" s="26"/>
      <c r="H1457" s="26"/>
      <c r="I1457" s="26"/>
      <c r="J1457" s="26"/>
      <c r="K1457" s="26"/>
      <c r="L1457" s="26"/>
      <c r="M1457" s="26"/>
      <c r="N1457" s="26"/>
      <c r="O1457" s="26"/>
      <c r="P1457" s="156"/>
    </row>
    <row r="1458" spans="3:16" x14ac:dyDescent="0.2">
      <c r="C1458" s="155"/>
      <c r="D1458" s="26"/>
      <c r="E1458" s="26"/>
      <c r="F1458" s="26"/>
      <c r="G1458" s="26"/>
      <c r="H1458" s="26"/>
      <c r="I1458" s="26"/>
      <c r="J1458" s="26"/>
      <c r="K1458" s="26"/>
      <c r="L1458" s="26"/>
      <c r="M1458" s="26"/>
      <c r="N1458" s="26"/>
      <c r="O1458" s="26"/>
      <c r="P1458" s="156"/>
    </row>
    <row r="1459" spans="3:16" x14ac:dyDescent="0.2">
      <c r="C1459" s="155"/>
      <c r="D1459" s="26"/>
      <c r="E1459" s="26"/>
      <c r="F1459" s="26"/>
      <c r="G1459" s="26"/>
      <c r="H1459" s="26"/>
      <c r="I1459" s="26"/>
      <c r="J1459" s="26"/>
      <c r="K1459" s="26"/>
      <c r="L1459" s="26"/>
      <c r="M1459" s="26"/>
      <c r="N1459" s="26"/>
      <c r="O1459" s="26"/>
      <c r="P1459" s="156"/>
    </row>
    <row r="1460" spans="3:16" x14ac:dyDescent="0.2">
      <c r="C1460" s="155"/>
      <c r="D1460" s="26"/>
      <c r="E1460" s="26"/>
      <c r="F1460" s="26"/>
      <c r="G1460" s="26"/>
      <c r="H1460" s="26"/>
      <c r="I1460" s="26"/>
      <c r="J1460" s="26"/>
      <c r="K1460" s="26"/>
      <c r="L1460" s="26"/>
      <c r="M1460" s="26"/>
      <c r="N1460" s="26"/>
      <c r="O1460" s="26"/>
      <c r="P1460" s="156"/>
    </row>
    <row r="1461" spans="3:16" x14ac:dyDescent="0.2">
      <c r="C1461" s="155"/>
      <c r="D1461" s="26"/>
      <c r="E1461" s="26"/>
      <c r="F1461" s="26"/>
      <c r="G1461" s="26"/>
      <c r="H1461" s="26"/>
      <c r="I1461" s="26"/>
      <c r="J1461" s="26"/>
      <c r="K1461" s="26"/>
      <c r="L1461" s="26"/>
      <c r="M1461" s="26"/>
      <c r="N1461" s="26"/>
      <c r="O1461" s="26"/>
      <c r="P1461" s="156"/>
    </row>
    <row r="1462" spans="3:16" x14ac:dyDescent="0.2">
      <c r="C1462" s="155"/>
      <c r="D1462" s="26"/>
      <c r="E1462" s="26"/>
      <c r="F1462" s="26"/>
      <c r="G1462" s="26"/>
      <c r="H1462" s="26"/>
      <c r="I1462" s="26"/>
      <c r="J1462" s="26"/>
      <c r="K1462" s="26"/>
      <c r="L1462" s="26"/>
      <c r="M1462" s="26"/>
      <c r="N1462" s="26"/>
      <c r="O1462" s="26"/>
      <c r="P1462" s="156"/>
    </row>
    <row r="1463" spans="3:16" x14ac:dyDescent="0.2">
      <c r="C1463" s="155"/>
      <c r="D1463" s="26"/>
      <c r="E1463" s="26"/>
      <c r="F1463" s="26"/>
      <c r="G1463" s="26"/>
      <c r="H1463" s="26"/>
      <c r="I1463" s="26"/>
      <c r="J1463" s="26"/>
      <c r="K1463" s="26"/>
      <c r="L1463" s="26"/>
      <c r="M1463" s="26"/>
      <c r="N1463" s="26"/>
      <c r="O1463" s="26"/>
      <c r="P1463" s="156"/>
    </row>
    <row r="1464" spans="3:16" x14ac:dyDescent="0.2">
      <c r="C1464" s="155"/>
      <c r="D1464" s="26"/>
      <c r="E1464" s="26"/>
      <c r="F1464" s="26"/>
      <c r="G1464" s="26"/>
      <c r="H1464" s="26"/>
      <c r="I1464" s="26"/>
      <c r="J1464" s="26"/>
      <c r="K1464" s="26"/>
      <c r="L1464" s="26"/>
      <c r="M1464" s="26"/>
      <c r="N1464" s="26"/>
      <c r="O1464" s="26"/>
      <c r="P1464" s="156"/>
    </row>
    <row r="1465" spans="3:16" x14ac:dyDescent="0.2">
      <c r="C1465" s="155"/>
      <c r="D1465" s="26"/>
      <c r="E1465" s="26"/>
      <c r="F1465" s="26"/>
      <c r="G1465" s="26"/>
      <c r="H1465" s="26"/>
      <c r="I1465" s="26"/>
      <c r="J1465" s="26"/>
      <c r="K1465" s="26"/>
      <c r="L1465" s="26"/>
      <c r="M1465" s="26"/>
      <c r="N1465" s="26"/>
      <c r="O1465" s="26"/>
      <c r="P1465" s="156"/>
    </row>
    <row r="1466" spans="3:16" x14ac:dyDescent="0.2">
      <c r="C1466" s="155"/>
      <c r="D1466" s="26"/>
      <c r="E1466" s="26"/>
      <c r="F1466" s="26"/>
      <c r="G1466" s="26"/>
      <c r="H1466" s="26"/>
      <c r="I1466" s="26"/>
      <c r="J1466" s="26"/>
      <c r="K1466" s="26"/>
      <c r="L1466" s="26"/>
      <c r="M1466" s="26"/>
      <c r="N1466" s="26"/>
      <c r="O1466" s="26"/>
      <c r="P1466" s="156"/>
    </row>
    <row r="1467" spans="3:16" x14ac:dyDescent="0.2">
      <c r="C1467" s="155"/>
      <c r="D1467" s="26"/>
      <c r="E1467" s="26"/>
      <c r="F1467" s="26"/>
      <c r="G1467" s="26"/>
      <c r="H1467" s="26"/>
      <c r="I1467" s="26"/>
      <c r="J1467" s="26"/>
      <c r="K1467" s="26"/>
      <c r="L1467" s="26"/>
      <c r="M1467" s="26"/>
      <c r="N1467" s="26"/>
      <c r="O1467" s="26"/>
      <c r="P1467" s="156"/>
    </row>
    <row r="1468" spans="3:16" x14ac:dyDescent="0.2">
      <c r="C1468" s="155"/>
      <c r="D1468" s="26"/>
      <c r="E1468" s="26"/>
      <c r="F1468" s="26"/>
      <c r="G1468" s="26"/>
      <c r="H1468" s="26"/>
      <c r="I1468" s="26"/>
      <c r="J1468" s="26"/>
      <c r="K1468" s="26"/>
      <c r="L1468" s="26"/>
      <c r="M1468" s="26"/>
      <c r="N1468" s="26"/>
      <c r="O1468" s="26"/>
      <c r="P1468" s="156"/>
    </row>
    <row r="1469" spans="3:16" x14ac:dyDescent="0.2">
      <c r="C1469" s="155"/>
      <c r="D1469" s="26"/>
      <c r="E1469" s="26"/>
      <c r="F1469" s="26"/>
      <c r="G1469" s="26"/>
      <c r="H1469" s="26"/>
      <c r="I1469" s="26"/>
      <c r="J1469" s="26"/>
      <c r="K1469" s="26"/>
      <c r="L1469" s="26"/>
      <c r="M1469" s="26"/>
      <c r="N1469" s="26"/>
      <c r="O1469" s="26"/>
      <c r="P1469" s="156"/>
    </row>
    <row r="1470" spans="3:16" x14ac:dyDescent="0.2">
      <c r="C1470" s="155"/>
      <c r="D1470" s="26"/>
      <c r="E1470" s="26"/>
      <c r="F1470" s="26"/>
      <c r="G1470" s="26"/>
      <c r="H1470" s="26"/>
      <c r="I1470" s="26"/>
      <c r="J1470" s="26"/>
      <c r="K1470" s="26"/>
      <c r="L1470" s="26"/>
      <c r="M1470" s="26"/>
      <c r="N1470" s="26"/>
      <c r="O1470" s="26"/>
      <c r="P1470" s="156"/>
    </row>
    <row r="1471" spans="3:16" x14ac:dyDescent="0.2">
      <c r="C1471" s="155"/>
      <c r="D1471" s="26"/>
      <c r="E1471" s="26"/>
      <c r="F1471" s="26"/>
      <c r="G1471" s="26"/>
      <c r="H1471" s="26"/>
      <c r="I1471" s="26"/>
      <c r="J1471" s="26"/>
      <c r="K1471" s="26"/>
      <c r="L1471" s="26"/>
      <c r="M1471" s="26"/>
      <c r="N1471" s="26"/>
      <c r="O1471" s="26"/>
      <c r="P1471" s="156"/>
    </row>
    <row r="1472" spans="3:16" x14ac:dyDescent="0.2">
      <c r="C1472" s="155"/>
      <c r="D1472" s="26"/>
      <c r="E1472" s="26"/>
      <c r="F1472" s="26"/>
      <c r="G1472" s="26"/>
      <c r="H1472" s="26"/>
      <c r="I1472" s="26"/>
      <c r="J1472" s="26"/>
      <c r="K1472" s="26"/>
      <c r="L1472" s="26"/>
      <c r="M1472" s="26"/>
      <c r="N1472" s="26"/>
      <c r="O1472" s="26"/>
      <c r="P1472" s="156"/>
    </row>
    <row r="1473" spans="2:16" x14ac:dyDescent="0.2">
      <c r="C1473" s="155"/>
      <c r="D1473" s="26"/>
      <c r="E1473" s="26"/>
      <c r="F1473" s="26"/>
      <c r="G1473" s="26"/>
      <c r="H1473" s="26"/>
      <c r="I1473" s="26"/>
      <c r="J1473" s="26"/>
      <c r="K1473" s="26"/>
      <c r="L1473" s="26"/>
      <c r="M1473" s="26"/>
      <c r="N1473" s="26"/>
      <c r="O1473" s="26"/>
      <c r="P1473" s="156"/>
    </row>
    <row r="1474" spans="2:16" x14ac:dyDescent="0.2">
      <c r="C1474" s="155"/>
      <c r="D1474" s="26"/>
      <c r="E1474" s="26"/>
      <c r="F1474" s="26"/>
      <c r="G1474" s="26"/>
      <c r="H1474" s="26"/>
      <c r="I1474" s="26"/>
      <c r="J1474" s="26"/>
      <c r="K1474" s="26"/>
      <c r="L1474" s="26"/>
      <c r="M1474" s="26"/>
      <c r="N1474" s="26"/>
      <c r="O1474" s="26"/>
      <c r="P1474" s="156"/>
    </row>
    <row r="1475" spans="2:16" x14ac:dyDescent="0.2">
      <c r="C1475" s="155"/>
      <c r="D1475" s="26"/>
      <c r="E1475" s="26"/>
      <c r="F1475" s="26"/>
      <c r="G1475" s="26"/>
      <c r="H1475" s="26"/>
      <c r="I1475" s="26"/>
      <c r="J1475" s="26"/>
      <c r="K1475" s="26"/>
      <c r="L1475" s="26"/>
      <c r="M1475" s="26"/>
      <c r="N1475" s="26"/>
      <c r="O1475" s="26"/>
      <c r="P1475" s="156"/>
    </row>
    <row r="1476" spans="2:16" x14ac:dyDescent="0.2">
      <c r="C1476" s="155"/>
      <c r="D1476" s="26"/>
      <c r="E1476" s="26"/>
      <c r="F1476" s="26"/>
      <c r="G1476" s="26"/>
      <c r="H1476" s="26"/>
      <c r="I1476" s="26"/>
      <c r="J1476" s="26"/>
      <c r="K1476" s="26"/>
      <c r="L1476" s="26"/>
      <c r="M1476" s="26"/>
      <c r="N1476" s="26"/>
      <c r="O1476" s="26"/>
      <c r="P1476" s="156"/>
    </row>
    <row r="1477" spans="2:16" x14ac:dyDescent="0.2">
      <c r="C1477" s="155"/>
      <c r="D1477" s="26"/>
      <c r="E1477" s="26"/>
      <c r="F1477" s="26"/>
      <c r="G1477" s="26"/>
      <c r="H1477" s="26"/>
      <c r="I1477" s="26"/>
      <c r="J1477" s="26"/>
      <c r="K1477" s="26"/>
      <c r="L1477" s="26"/>
      <c r="M1477" s="26"/>
      <c r="N1477" s="26"/>
      <c r="O1477" s="26"/>
      <c r="P1477" s="156"/>
    </row>
    <row r="1478" spans="2:16" x14ac:dyDescent="0.2">
      <c r="C1478" s="155"/>
      <c r="D1478" s="26"/>
      <c r="E1478" s="26"/>
      <c r="F1478" s="26"/>
      <c r="G1478" s="26"/>
      <c r="H1478" s="26"/>
      <c r="I1478" s="26"/>
      <c r="J1478" s="26"/>
      <c r="K1478" s="26"/>
      <c r="L1478" s="26"/>
      <c r="M1478" s="26"/>
      <c r="N1478" s="26"/>
      <c r="O1478" s="26"/>
      <c r="P1478" s="156"/>
    </row>
    <row r="1479" spans="2:16" x14ac:dyDescent="0.2">
      <c r="C1479" s="155"/>
      <c r="D1479" s="26"/>
      <c r="E1479" s="26"/>
      <c r="F1479" s="26"/>
      <c r="G1479" s="26"/>
      <c r="H1479" s="26"/>
      <c r="I1479" s="26"/>
      <c r="J1479" s="26"/>
      <c r="K1479" s="26"/>
      <c r="L1479" s="26"/>
      <c r="M1479" s="26"/>
      <c r="N1479" s="26"/>
      <c r="O1479" s="26"/>
      <c r="P1479" s="156"/>
    </row>
    <row r="1480" spans="2:16" x14ac:dyDescent="0.2">
      <c r="C1480" s="155"/>
      <c r="D1480" s="26"/>
      <c r="E1480" s="26"/>
      <c r="F1480" s="26"/>
      <c r="G1480" s="26"/>
      <c r="H1480" s="26"/>
      <c r="I1480" s="26"/>
      <c r="J1480" s="26"/>
      <c r="K1480" s="26"/>
      <c r="L1480" s="26"/>
      <c r="M1480" s="26"/>
      <c r="N1480" s="26"/>
      <c r="O1480" s="26"/>
      <c r="P1480" s="156"/>
    </row>
    <row r="1481" spans="2:16" x14ac:dyDescent="0.2">
      <c r="C1481" s="157"/>
      <c r="D1481" s="158"/>
      <c r="E1481" s="158"/>
      <c r="F1481" s="158"/>
      <c r="G1481" s="158"/>
      <c r="H1481" s="158"/>
      <c r="I1481" s="158"/>
      <c r="J1481" s="158"/>
      <c r="K1481" s="158"/>
      <c r="L1481" s="158"/>
      <c r="M1481" s="158"/>
      <c r="N1481" s="158"/>
      <c r="O1481" s="158"/>
      <c r="P1481" s="159"/>
    </row>
    <row r="1484" spans="2:16" ht="15" x14ac:dyDescent="0.25">
      <c r="B1484" s="145" t="e">
        <f>#REF!</f>
        <v>#REF!</v>
      </c>
    </row>
    <row r="1501" spans="2:2" ht="15" x14ac:dyDescent="0.25">
      <c r="B1501" s="145" t="e">
        <f>#REF!</f>
        <v>#REF!</v>
      </c>
    </row>
    <row r="1518" spans="2:7" ht="15" x14ac:dyDescent="0.25">
      <c r="B1518" s="145" t="e">
        <f>#REF!</f>
        <v>#REF!</v>
      </c>
    </row>
    <row r="1520" spans="2:7" x14ac:dyDescent="0.2">
      <c r="C1520" s="533" t="s">
        <v>129</v>
      </c>
      <c r="D1520" s="534"/>
      <c r="E1520" s="534"/>
      <c r="F1520" s="534"/>
      <c r="G1520" s="535"/>
    </row>
    <row r="1521" spans="1:16" x14ac:dyDescent="0.2">
      <c r="A1521" s="36"/>
      <c r="C1521" s="477" t="str">
        <f>IF('Prop F'!$E$62="","",'Prop F'!$E$62)</f>
        <v/>
      </c>
      <c r="D1521" s="478"/>
      <c r="E1521" s="478"/>
      <c r="F1521" s="478"/>
      <c r="G1521" s="478"/>
      <c r="H1521" s="478"/>
      <c r="I1521" s="478"/>
      <c r="J1521" s="478"/>
      <c r="K1521" s="478"/>
      <c r="L1521" s="479"/>
    </row>
    <row r="1522" spans="1:16" x14ac:dyDescent="0.2">
      <c r="A1522" s="36"/>
      <c r="C1522" s="480"/>
      <c r="D1522" s="481"/>
      <c r="E1522" s="481"/>
      <c r="F1522" s="481"/>
      <c r="G1522" s="481"/>
      <c r="H1522" s="481"/>
      <c r="I1522" s="481"/>
      <c r="J1522" s="481"/>
      <c r="K1522" s="481"/>
      <c r="L1522" s="482"/>
    </row>
    <row r="1523" spans="1:16" x14ac:dyDescent="0.2">
      <c r="A1523" s="36"/>
      <c r="C1523" s="480"/>
      <c r="D1523" s="481"/>
      <c r="E1523" s="481"/>
      <c r="F1523" s="481"/>
      <c r="G1523" s="481"/>
      <c r="H1523" s="481"/>
      <c r="I1523" s="481"/>
      <c r="J1523" s="481"/>
      <c r="K1523" s="481"/>
      <c r="L1523" s="482"/>
    </row>
    <row r="1524" spans="1:16" x14ac:dyDescent="0.2">
      <c r="A1524" s="36"/>
      <c r="C1524" s="480"/>
      <c r="D1524" s="481"/>
      <c r="E1524" s="481"/>
      <c r="F1524" s="481"/>
      <c r="G1524" s="481"/>
      <c r="H1524" s="481"/>
      <c r="I1524" s="481"/>
      <c r="J1524" s="481"/>
      <c r="K1524" s="481"/>
      <c r="L1524" s="482"/>
    </row>
    <row r="1525" spans="1:16" x14ac:dyDescent="0.2">
      <c r="A1525" s="36"/>
      <c r="C1525" s="480"/>
      <c r="D1525" s="481"/>
      <c r="E1525" s="481"/>
      <c r="F1525" s="481"/>
      <c r="G1525" s="481"/>
      <c r="H1525" s="481"/>
      <c r="I1525" s="481"/>
      <c r="J1525" s="481"/>
      <c r="K1525" s="481"/>
      <c r="L1525" s="482"/>
    </row>
    <row r="1526" spans="1:16" x14ac:dyDescent="0.2">
      <c r="A1526" s="36"/>
      <c r="C1526" s="480"/>
      <c r="D1526" s="481"/>
      <c r="E1526" s="481"/>
      <c r="F1526" s="481"/>
      <c r="G1526" s="481"/>
      <c r="H1526" s="481"/>
      <c r="I1526" s="481"/>
      <c r="J1526" s="481"/>
      <c r="K1526" s="481"/>
      <c r="L1526" s="482"/>
    </row>
    <row r="1527" spans="1:16" x14ac:dyDescent="0.2">
      <c r="A1527" s="36"/>
      <c r="C1527" s="483"/>
      <c r="D1527" s="484"/>
      <c r="E1527" s="484"/>
      <c r="F1527" s="484"/>
      <c r="G1527" s="484"/>
      <c r="H1527" s="484"/>
      <c r="I1527" s="484"/>
      <c r="J1527" s="484"/>
      <c r="K1527" s="484"/>
      <c r="L1527" s="485"/>
    </row>
    <row r="1528" spans="1:16" ht="12.75" customHeight="1" x14ac:dyDescent="0.2"/>
    <row r="1529" spans="1:16" ht="12.75" customHeight="1" x14ac:dyDescent="0.2"/>
    <row r="1530" spans="1:16" ht="12.75" customHeight="1" x14ac:dyDescent="0.25">
      <c r="B1530" s="145" t="e">
        <f>#REF!</f>
        <v>#REF!</v>
      </c>
    </row>
    <row r="1531" spans="1:16" ht="12.75" customHeight="1" x14ac:dyDescent="0.2"/>
    <row r="1532" spans="1:16" x14ac:dyDescent="0.2">
      <c r="B1532" s="146"/>
      <c r="C1532" s="406" t="s">
        <v>68</v>
      </c>
      <c r="D1532" s="406"/>
      <c r="E1532" s="406"/>
      <c r="F1532" s="407"/>
      <c r="G1532" s="147" t="str">
        <f>IF('Prop F'!$E$70="","",'Prop F'!$E$70)</f>
        <v/>
      </c>
      <c r="K1532" s="474" t="s">
        <v>69</v>
      </c>
      <c r="L1532" s="475"/>
      <c r="M1532" s="476"/>
      <c r="N1532" s="36"/>
      <c r="O1532" s="36"/>
    </row>
    <row r="1533" spans="1:16" x14ac:dyDescent="0.2">
      <c r="K1533" s="477" t="str">
        <f>IF('Prop F'!$K$70="","",'Prop F'!$K$70)</f>
        <v/>
      </c>
      <c r="L1533" s="478"/>
      <c r="M1533" s="478"/>
      <c r="N1533" s="478"/>
      <c r="O1533" s="478"/>
      <c r="P1533" s="479"/>
    </row>
    <row r="1534" spans="1:16" ht="28.5" customHeight="1" x14ac:dyDescent="0.2">
      <c r="C1534" s="406" t="s">
        <v>70</v>
      </c>
      <c r="D1534" s="406"/>
      <c r="E1534" s="406"/>
      <c r="F1534" s="407"/>
      <c r="G1534" s="147" t="str">
        <f>IF('Prop F'!$E$74="","",'Prop F'!$E$74)</f>
        <v/>
      </c>
      <c r="K1534" s="480"/>
      <c r="L1534" s="481"/>
      <c r="M1534" s="481"/>
      <c r="N1534" s="481"/>
      <c r="O1534" s="481"/>
      <c r="P1534" s="482"/>
    </row>
    <row r="1535" spans="1:16" x14ac:dyDescent="0.2">
      <c r="K1535" s="480"/>
      <c r="L1535" s="481"/>
      <c r="M1535" s="481"/>
      <c r="N1535" s="481"/>
      <c r="O1535" s="481"/>
      <c r="P1535" s="482"/>
    </row>
    <row r="1536" spans="1:16" ht="36" customHeight="1" x14ac:dyDescent="0.2">
      <c r="C1536" s="406" t="s">
        <v>87</v>
      </c>
      <c r="D1536" s="406"/>
      <c r="E1536" s="406"/>
      <c r="F1536" s="407"/>
      <c r="G1536" s="147" t="str">
        <f>IF('Prop F'!$K$74="","",'Prop F'!$K$74)</f>
        <v/>
      </c>
      <c r="K1536" s="483"/>
      <c r="L1536" s="484"/>
      <c r="M1536" s="484"/>
      <c r="N1536" s="484"/>
      <c r="O1536" s="484"/>
      <c r="P1536" s="485"/>
    </row>
    <row r="1539" spans="2:14" ht="15" x14ac:dyDescent="0.25">
      <c r="B1539" s="145" t="e">
        <f>#REF!</f>
        <v>#REF!</v>
      </c>
    </row>
    <row r="1541" spans="2:14" x14ac:dyDescent="0.2">
      <c r="D1541" s="143"/>
      <c r="E1541" s="143"/>
      <c r="F1541" s="150" t="s">
        <v>50</v>
      </c>
      <c r="G1541" s="147" t="str">
        <f>IF('Prop F'!$I$97="","",'Prop F'!$I$97)</f>
        <v/>
      </c>
      <c r="L1541" s="150" t="s">
        <v>51</v>
      </c>
      <c r="M1541" s="495" t="str">
        <f>IF('Prop F'!$I$116="","",'Prop F'!$I$116)</f>
        <v/>
      </c>
      <c r="N1541" s="496"/>
    </row>
    <row r="1544" spans="2:14" ht="15" x14ac:dyDescent="0.25">
      <c r="B1544" s="145" t="e">
        <f>#REF!</f>
        <v>#REF!</v>
      </c>
    </row>
    <row r="1546" spans="2:14" ht="12.75" customHeight="1" x14ac:dyDescent="0.2">
      <c r="C1546" s="536" t="s">
        <v>88</v>
      </c>
      <c r="D1546" s="537"/>
      <c r="E1546" s="537"/>
      <c r="F1546" s="537"/>
      <c r="G1546" s="537"/>
      <c r="H1546" s="537"/>
      <c r="I1546" s="538"/>
    </row>
    <row r="1547" spans="2:14" x14ac:dyDescent="0.2">
      <c r="C1547" s="477" t="str">
        <f>IF('Prop F'!$F$124="","",'Prop F'!$F$124)</f>
        <v/>
      </c>
      <c r="D1547" s="478"/>
      <c r="E1547" s="478"/>
      <c r="F1547" s="478"/>
      <c r="G1547" s="478"/>
      <c r="H1547" s="478"/>
      <c r="I1547" s="478"/>
      <c r="J1547" s="478"/>
      <c r="K1547" s="478"/>
      <c r="L1547" s="479"/>
    </row>
    <row r="1548" spans="2:14" x14ac:dyDescent="0.2">
      <c r="C1548" s="480"/>
      <c r="D1548" s="481"/>
      <c r="E1548" s="481"/>
      <c r="F1548" s="481"/>
      <c r="G1548" s="481"/>
      <c r="H1548" s="481"/>
      <c r="I1548" s="481"/>
      <c r="J1548" s="481"/>
      <c r="K1548" s="481"/>
      <c r="L1548" s="482"/>
    </row>
    <row r="1549" spans="2:14" x14ac:dyDescent="0.2">
      <c r="C1549" s="480"/>
      <c r="D1549" s="481"/>
      <c r="E1549" s="481"/>
      <c r="F1549" s="481"/>
      <c r="G1549" s="481"/>
      <c r="H1549" s="481"/>
      <c r="I1549" s="481"/>
      <c r="J1549" s="481"/>
      <c r="K1549" s="481"/>
      <c r="L1549" s="482"/>
    </row>
    <row r="1550" spans="2:14" x14ac:dyDescent="0.2">
      <c r="C1550" s="480"/>
      <c r="D1550" s="481"/>
      <c r="E1550" s="481"/>
      <c r="F1550" s="481"/>
      <c r="G1550" s="481"/>
      <c r="H1550" s="481"/>
      <c r="I1550" s="481"/>
      <c r="J1550" s="481"/>
      <c r="K1550" s="481"/>
      <c r="L1550" s="482"/>
    </row>
    <row r="1551" spans="2:14" x14ac:dyDescent="0.2">
      <c r="C1551" s="480"/>
      <c r="D1551" s="481"/>
      <c r="E1551" s="481"/>
      <c r="F1551" s="481"/>
      <c r="G1551" s="481"/>
      <c r="H1551" s="481"/>
      <c r="I1551" s="481"/>
      <c r="J1551" s="481"/>
      <c r="K1551" s="481"/>
      <c r="L1551" s="482"/>
    </row>
    <row r="1552" spans="2:14" x14ac:dyDescent="0.2">
      <c r="C1552" s="480"/>
      <c r="D1552" s="481"/>
      <c r="E1552" s="481"/>
      <c r="F1552" s="481"/>
      <c r="G1552" s="481"/>
      <c r="H1552" s="481"/>
      <c r="I1552" s="481"/>
      <c r="J1552" s="481"/>
      <c r="K1552" s="481"/>
      <c r="L1552" s="482"/>
    </row>
    <row r="1553" spans="1:16" x14ac:dyDescent="0.2">
      <c r="A1553" s="36"/>
      <c r="B1553" s="36"/>
      <c r="C1553" s="483"/>
      <c r="D1553" s="484"/>
      <c r="E1553" s="484"/>
      <c r="F1553" s="484"/>
      <c r="G1553" s="484"/>
      <c r="H1553" s="484"/>
      <c r="I1553" s="484"/>
      <c r="J1553" s="484"/>
      <c r="K1553" s="484"/>
      <c r="L1553" s="485"/>
      <c r="M1553" s="36"/>
      <c r="N1553" s="36"/>
    </row>
    <row r="1554" spans="1:16" x14ac:dyDescent="0.2">
      <c r="A1554" s="36"/>
      <c r="B1554" s="36"/>
      <c r="C1554" s="36"/>
      <c r="D1554" s="36"/>
      <c r="E1554" s="36"/>
      <c r="F1554" s="36"/>
      <c r="J1554" s="36"/>
      <c r="K1554" s="36"/>
      <c r="L1554" s="36"/>
      <c r="M1554" s="36"/>
      <c r="N1554" s="36"/>
    </row>
    <row r="1555" spans="1:16" x14ac:dyDescent="0.2">
      <c r="A1555" s="36"/>
      <c r="B1555" s="36"/>
      <c r="C1555" s="36"/>
      <c r="D1555" s="36"/>
      <c r="E1555" s="36"/>
      <c r="F1555" s="36"/>
      <c r="J1555" s="36"/>
      <c r="K1555" s="36"/>
      <c r="L1555" s="36"/>
      <c r="M1555" s="36"/>
      <c r="N1555" s="36"/>
    </row>
    <row r="1556" spans="1:16" ht="15" x14ac:dyDescent="0.25">
      <c r="A1556" s="36"/>
      <c r="B1556" s="145" t="e">
        <f>#REF!</f>
        <v>#REF!</v>
      </c>
      <c r="C1556" s="36"/>
      <c r="D1556" s="36"/>
      <c r="E1556" s="36"/>
      <c r="F1556" s="36"/>
      <c r="J1556" s="36"/>
      <c r="K1556" s="36"/>
      <c r="L1556" s="36"/>
      <c r="M1556" s="36"/>
      <c r="N1556" s="36"/>
    </row>
    <row r="1557" spans="1:16" x14ac:dyDescent="0.2">
      <c r="A1557" s="36"/>
      <c r="B1557" s="36"/>
      <c r="C1557" s="36"/>
      <c r="D1557" s="36"/>
      <c r="E1557" s="36"/>
      <c r="F1557" s="36"/>
      <c r="J1557" s="36"/>
      <c r="K1557" s="36"/>
      <c r="L1557" s="36"/>
      <c r="M1557" s="36"/>
      <c r="N1557" s="36"/>
    </row>
    <row r="1558" spans="1:16" x14ac:dyDescent="0.2">
      <c r="D1558" s="143"/>
      <c r="E1558" s="143"/>
      <c r="F1558" s="150" t="s">
        <v>149</v>
      </c>
      <c r="G1558" s="147" t="str">
        <f>IF('Prop F'!$D$134="","",'Prop F'!$D$134)</f>
        <v/>
      </c>
      <c r="H1558" s="36"/>
      <c r="L1558" s="150" t="s">
        <v>90</v>
      </c>
      <c r="M1558" s="495" t="str">
        <f>IF('Prop F'!$K$134="","",'Prop F'!$K$134)</f>
        <v/>
      </c>
      <c r="N1558" s="496"/>
      <c r="O1558" s="36"/>
      <c r="P1558" s="36"/>
    </row>
    <row r="1559" spans="1:16" x14ac:dyDescent="0.2">
      <c r="D1559" s="36"/>
      <c r="E1559" s="36"/>
      <c r="F1559" s="150"/>
      <c r="G1559" s="36"/>
      <c r="H1559" s="36"/>
      <c r="L1559" s="36"/>
      <c r="M1559" s="36"/>
      <c r="N1559" s="36"/>
      <c r="O1559" s="36"/>
      <c r="P1559" s="36"/>
    </row>
    <row r="1560" spans="1:16" x14ac:dyDescent="0.2">
      <c r="D1560" s="143"/>
      <c r="E1560" s="143"/>
      <c r="F1560" s="150" t="s">
        <v>91</v>
      </c>
      <c r="G1560" s="147" t="str">
        <f>IF('Prop F'!$D$136="","",'Prop F'!$D$136)</f>
        <v/>
      </c>
      <c r="H1560" s="36"/>
      <c r="L1560" s="150" t="s">
        <v>92</v>
      </c>
      <c r="M1560" s="495" t="str">
        <f>IF('Prop F'!$K$136="","",'Prop F'!$K$136)</f>
        <v/>
      </c>
      <c r="N1560" s="496"/>
      <c r="O1560" s="36"/>
      <c r="P1560" s="36"/>
    </row>
    <row r="1561" spans="1:16" x14ac:dyDescent="0.2">
      <c r="A1561" s="36"/>
      <c r="B1561" s="36"/>
      <c r="C1561" s="36"/>
      <c r="D1561" s="36"/>
      <c r="E1561" s="36"/>
      <c r="F1561" s="150"/>
      <c r="J1561" s="36"/>
      <c r="K1561" s="36"/>
      <c r="L1561" s="36"/>
      <c r="M1561" s="36"/>
      <c r="N1561" s="36"/>
    </row>
    <row r="1562" spans="1:16" ht="12.75" customHeight="1" x14ac:dyDescent="0.2">
      <c r="A1562" s="36"/>
      <c r="B1562" s="36"/>
      <c r="C1562" s="474" t="s">
        <v>153</v>
      </c>
      <c r="D1562" s="475"/>
      <c r="E1562" s="476"/>
      <c r="F1562" s="36"/>
      <c r="G1562" s="36"/>
      <c r="J1562" s="36"/>
      <c r="K1562" s="474" t="s">
        <v>109</v>
      </c>
      <c r="L1562" s="475"/>
      <c r="M1562" s="476"/>
      <c r="N1562" s="36"/>
      <c r="O1562" s="36"/>
    </row>
    <row r="1563" spans="1:16" x14ac:dyDescent="0.2">
      <c r="A1563" s="36"/>
      <c r="B1563" s="36"/>
      <c r="C1563" s="477" t="str">
        <f>IF('Prop F'!$D$144="","",'Prop F'!$D$144)</f>
        <v/>
      </c>
      <c r="D1563" s="478"/>
      <c r="E1563" s="478"/>
      <c r="F1563" s="478"/>
      <c r="G1563" s="478"/>
      <c r="H1563" s="479"/>
      <c r="J1563" s="36"/>
      <c r="K1563" s="477" t="str">
        <f>IF('Prop F'!$K$144="","",'Prop F'!$K$144)</f>
        <v/>
      </c>
      <c r="L1563" s="478"/>
      <c r="M1563" s="478"/>
      <c r="N1563" s="478"/>
      <c r="O1563" s="478"/>
      <c r="P1563" s="479"/>
    </row>
    <row r="1564" spans="1:16" x14ac:dyDescent="0.2">
      <c r="A1564" s="36"/>
      <c r="B1564" s="36"/>
      <c r="C1564" s="480"/>
      <c r="D1564" s="481"/>
      <c r="E1564" s="481"/>
      <c r="F1564" s="481"/>
      <c r="G1564" s="481"/>
      <c r="H1564" s="482"/>
      <c r="J1564" s="36"/>
      <c r="K1564" s="480"/>
      <c r="L1564" s="481"/>
      <c r="M1564" s="481"/>
      <c r="N1564" s="481"/>
      <c r="O1564" s="481"/>
      <c r="P1564" s="482"/>
    </row>
    <row r="1565" spans="1:16" x14ac:dyDescent="0.2">
      <c r="A1565" s="36"/>
      <c r="B1565" s="36"/>
      <c r="C1565" s="480"/>
      <c r="D1565" s="481"/>
      <c r="E1565" s="481"/>
      <c r="F1565" s="481"/>
      <c r="G1565" s="481"/>
      <c r="H1565" s="482"/>
      <c r="J1565" s="36"/>
      <c r="K1565" s="480"/>
      <c r="L1565" s="481"/>
      <c r="M1565" s="481"/>
      <c r="N1565" s="481"/>
      <c r="O1565" s="481"/>
      <c r="P1565" s="482"/>
    </row>
    <row r="1566" spans="1:16" x14ac:dyDescent="0.2">
      <c r="A1566" s="36"/>
      <c r="B1566" s="36"/>
      <c r="C1566" s="480"/>
      <c r="D1566" s="481"/>
      <c r="E1566" s="481"/>
      <c r="F1566" s="481"/>
      <c r="G1566" s="481"/>
      <c r="H1566" s="482"/>
      <c r="J1566" s="36"/>
      <c r="K1566" s="480"/>
      <c r="L1566" s="481"/>
      <c r="M1566" s="481"/>
      <c r="N1566" s="481"/>
      <c r="O1566" s="481"/>
      <c r="P1566" s="482"/>
    </row>
    <row r="1567" spans="1:16" x14ac:dyDescent="0.2">
      <c r="A1567" s="36"/>
      <c r="B1567" s="36"/>
      <c r="C1567" s="480"/>
      <c r="D1567" s="481"/>
      <c r="E1567" s="481"/>
      <c r="F1567" s="481"/>
      <c r="G1567" s="481"/>
      <c r="H1567" s="482"/>
      <c r="J1567" s="36"/>
      <c r="K1567" s="480"/>
      <c r="L1567" s="481"/>
      <c r="M1567" s="481"/>
      <c r="N1567" s="481"/>
      <c r="O1567" s="481"/>
      <c r="P1567" s="482"/>
    </row>
    <row r="1568" spans="1:16" x14ac:dyDescent="0.2">
      <c r="A1568" s="36"/>
      <c r="B1568" s="36"/>
      <c r="C1568" s="480"/>
      <c r="D1568" s="481"/>
      <c r="E1568" s="481"/>
      <c r="F1568" s="481"/>
      <c r="G1568" s="481"/>
      <c r="H1568" s="482"/>
      <c r="J1568" s="36"/>
      <c r="K1568" s="480"/>
      <c r="L1568" s="481"/>
      <c r="M1568" s="481"/>
      <c r="N1568" s="481"/>
      <c r="O1568" s="481"/>
      <c r="P1568" s="482"/>
    </row>
    <row r="1569" spans="1:16" x14ac:dyDescent="0.2">
      <c r="A1569" s="36"/>
      <c r="B1569" s="36"/>
      <c r="C1569" s="483"/>
      <c r="D1569" s="484"/>
      <c r="E1569" s="484"/>
      <c r="F1569" s="484"/>
      <c r="G1569" s="484"/>
      <c r="H1569" s="485"/>
      <c r="J1569" s="36"/>
      <c r="K1569" s="483"/>
      <c r="L1569" s="484"/>
      <c r="M1569" s="484"/>
      <c r="N1569" s="484"/>
      <c r="O1569" s="484"/>
      <c r="P1569" s="485"/>
    </row>
    <row r="1570" spans="1:16" x14ac:dyDescent="0.2">
      <c r="A1570" s="36"/>
      <c r="B1570" s="36"/>
      <c r="C1570" s="36"/>
      <c r="D1570" s="36"/>
      <c r="E1570" s="36"/>
      <c r="F1570" s="36"/>
      <c r="J1570" s="36"/>
      <c r="K1570" s="36"/>
      <c r="L1570" s="36"/>
      <c r="M1570" s="36"/>
      <c r="N1570" s="36"/>
    </row>
    <row r="1571" spans="1:16" ht="26.25" customHeight="1" x14ac:dyDescent="0.2">
      <c r="C1571" s="406" t="s">
        <v>111</v>
      </c>
      <c r="D1571" s="406"/>
      <c r="E1571" s="406"/>
      <c r="F1571" s="407"/>
      <c r="G1571" s="160" t="str">
        <f>IF('Prop F'!$D$153="","",'Prop F'!$D$153)</f>
        <v/>
      </c>
      <c r="H1571" s="36"/>
      <c r="L1571" s="36"/>
      <c r="M1571" s="36"/>
      <c r="N1571" s="36"/>
      <c r="O1571" s="36"/>
      <c r="P1571" s="36"/>
    </row>
    <row r="1572" spans="1:16" x14ac:dyDescent="0.2">
      <c r="A1572" s="36"/>
      <c r="B1572" s="36"/>
      <c r="C1572" s="36"/>
      <c r="D1572" s="36"/>
      <c r="E1572" s="36"/>
      <c r="F1572" s="36"/>
      <c r="J1572" s="36"/>
      <c r="K1572" s="36"/>
      <c r="L1572" s="36"/>
      <c r="M1572" s="36"/>
      <c r="N1572" s="36"/>
    </row>
    <row r="1573" spans="1:16" ht="12.75" customHeight="1" x14ac:dyDescent="0.2">
      <c r="A1573" s="36"/>
      <c r="B1573" s="36"/>
      <c r="C1573" s="474" t="s">
        <v>108</v>
      </c>
      <c r="D1573" s="475"/>
      <c r="E1573" s="475"/>
      <c r="F1573" s="476"/>
      <c r="G1573" s="36"/>
      <c r="J1573" s="36"/>
      <c r="K1573" s="36"/>
      <c r="L1573" s="36"/>
      <c r="M1573" s="36"/>
      <c r="N1573" s="36"/>
    </row>
    <row r="1574" spans="1:16" x14ac:dyDescent="0.2">
      <c r="A1574" s="36"/>
      <c r="B1574" s="36"/>
      <c r="C1574" s="477" t="str">
        <f>IF('Prop F'!$D$157="","",'Prop F'!$D$157)</f>
        <v/>
      </c>
      <c r="D1574" s="478"/>
      <c r="E1574" s="478"/>
      <c r="F1574" s="478"/>
      <c r="G1574" s="478"/>
      <c r="H1574" s="478"/>
      <c r="I1574" s="478"/>
      <c r="J1574" s="478"/>
      <c r="K1574" s="478"/>
      <c r="L1574" s="479"/>
      <c r="M1574" s="36"/>
      <c r="N1574" s="36"/>
    </row>
    <row r="1575" spans="1:16" x14ac:dyDescent="0.2">
      <c r="A1575" s="36"/>
      <c r="B1575" s="36"/>
      <c r="C1575" s="480"/>
      <c r="D1575" s="481"/>
      <c r="E1575" s="481"/>
      <c r="F1575" s="481"/>
      <c r="G1575" s="481"/>
      <c r="H1575" s="481"/>
      <c r="I1575" s="481"/>
      <c r="J1575" s="481"/>
      <c r="K1575" s="481"/>
      <c r="L1575" s="482"/>
      <c r="M1575" s="36"/>
      <c r="N1575" s="36"/>
    </row>
    <row r="1576" spans="1:16" x14ac:dyDescent="0.2">
      <c r="A1576" s="36"/>
      <c r="B1576" s="36"/>
      <c r="C1576" s="480"/>
      <c r="D1576" s="481"/>
      <c r="E1576" s="481"/>
      <c r="F1576" s="481"/>
      <c r="G1576" s="481"/>
      <c r="H1576" s="481"/>
      <c r="I1576" s="481"/>
      <c r="J1576" s="481"/>
      <c r="K1576" s="481"/>
      <c r="L1576" s="482"/>
      <c r="M1576" s="36"/>
      <c r="N1576" s="36"/>
    </row>
    <row r="1577" spans="1:16" x14ac:dyDescent="0.2">
      <c r="A1577" s="36"/>
      <c r="B1577" s="36"/>
      <c r="C1577" s="480"/>
      <c r="D1577" s="481"/>
      <c r="E1577" s="481"/>
      <c r="F1577" s="481"/>
      <c r="G1577" s="481"/>
      <c r="H1577" s="481"/>
      <c r="I1577" s="481"/>
      <c r="J1577" s="481"/>
      <c r="K1577" s="481"/>
      <c r="L1577" s="482"/>
      <c r="M1577" s="36"/>
      <c r="N1577" s="36"/>
    </row>
    <row r="1578" spans="1:16" x14ac:dyDescent="0.2">
      <c r="A1578" s="36"/>
      <c r="B1578" s="36"/>
      <c r="C1578" s="480"/>
      <c r="D1578" s="481"/>
      <c r="E1578" s="481"/>
      <c r="F1578" s="481"/>
      <c r="G1578" s="481"/>
      <c r="H1578" s="481"/>
      <c r="I1578" s="481"/>
      <c r="J1578" s="481"/>
      <c r="K1578" s="481"/>
      <c r="L1578" s="482"/>
      <c r="M1578" s="36"/>
      <c r="N1578" s="36"/>
    </row>
    <row r="1579" spans="1:16" x14ac:dyDescent="0.2">
      <c r="A1579" s="36"/>
      <c r="B1579" s="36"/>
      <c r="C1579" s="480"/>
      <c r="D1579" s="481"/>
      <c r="E1579" s="481"/>
      <c r="F1579" s="481"/>
      <c r="G1579" s="481"/>
      <c r="H1579" s="481"/>
      <c r="I1579" s="481"/>
      <c r="J1579" s="481"/>
      <c r="K1579" s="481"/>
      <c r="L1579" s="482"/>
      <c r="M1579" s="36"/>
      <c r="N1579" s="36"/>
    </row>
    <row r="1580" spans="1:16" x14ac:dyDescent="0.2">
      <c r="A1580" s="36"/>
      <c r="B1580" s="36"/>
      <c r="C1580" s="483"/>
      <c r="D1580" s="484"/>
      <c r="E1580" s="484"/>
      <c r="F1580" s="484"/>
      <c r="G1580" s="484"/>
      <c r="H1580" s="484"/>
      <c r="I1580" s="484"/>
      <c r="J1580" s="484"/>
      <c r="K1580" s="484"/>
      <c r="L1580" s="485"/>
      <c r="M1580" s="36"/>
      <c r="N1580" s="36"/>
    </row>
    <row r="1581" spans="1:16" x14ac:dyDescent="0.2">
      <c r="A1581" s="36"/>
      <c r="B1581" s="36"/>
      <c r="C1581" s="36"/>
      <c r="D1581" s="36"/>
      <c r="E1581" s="36"/>
      <c r="F1581" s="36"/>
      <c r="J1581" s="36"/>
      <c r="K1581" s="36"/>
      <c r="L1581" s="36"/>
      <c r="M1581" s="36"/>
      <c r="N1581" s="36"/>
    </row>
    <row r="1582" spans="1:16" x14ac:dyDescent="0.2">
      <c r="A1582" s="36"/>
      <c r="B1582" s="36"/>
      <c r="C1582" s="36"/>
      <c r="D1582" s="36"/>
      <c r="E1582" s="36"/>
      <c r="F1582" s="36"/>
      <c r="J1582" s="36"/>
      <c r="K1582" s="36"/>
      <c r="L1582" s="36"/>
      <c r="M1582" s="36"/>
      <c r="N1582" s="36"/>
    </row>
    <row r="1583" spans="1:16" ht="15" x14ac:dyDescent="0.25">
      <c r="A1583" s="36"/>
      <c r="B1583" s="145" t="s">
        <v>150</v>
      </c>
      <c r="C1583" s="36"/>
      <c r="D1583" s="36"/>
      <c r="E1583" s="36"/>
      <c r="F1583" s="36"/>
      <c r="J1583" s="36"/>
      <c r="K1583" s="36"/>
      <c r="L1583" s="36"/>
      <c r="M1583" s="36"/>
      <c r="N1583" s="36"/>
    </row>
    <row r="1584" spans="1:16" ht="15" x14ac:dyDescent="0.25">
      <c r="A1584" s="36"/>
      <c r="B1584" s="145"/>
      <c r="C1584" s="36"/>
      <c r="D1584" s="36"/>
      <c r="E1584" s="36"/>
      <c r="F1584" s="36"/>
      <c r="J1584" s="36"/>
      <c r="K1584" s="36"/>
      <c r="L1584" s="36"/>
      <c r="M1584" s="36"/>
      <c r="N1584" s="36"/>
    </row>
    <row r="1585" spans="1:15" ht="30" customHeight="1" x14ac:dyDescent="0.2">
      <c r="A1585" s="36"/>
      <c r="B1585" s="36"/>
      <c r="C1585" s="358" t="s">
        <v>118</v>
      </c>
      <c r="D1585" s="359"/>
      <c r="E1585" s="358" t="s">
        <v>119</v>
      </c>
      <c r="F1585" s="359"/>
      <c r="G1585" s="358" t="s">
        <v>120</v>
      </c>
      <c r="H1585" s="359"/>
      <c r="I1585" s="358" t="s">
        <v>121</v>
      </c>
      <c r="J1585" s="359"/>
      <c r="K1585" s="101" t="s">
        <v>122</v>
      </c>
      <c r="L1585" s="101" t="s">
        <v>123</v>
      </c>
      <c r="M1585" s="358" t="s">
        <v>124</v>
      </c>
      <c r="N1585" s="359"/>
      <c r="O1585" s="101" t="s">
        <v>125</v>
      </c>
    </row>
    <row r="1586" spans="1:15" x14ac:dyDescent="0.2">
      <c r="A1586" s="36"/>
      <c r="B1586" s="36"/>
      <c r="C1586" s="509" t="str">
        <f>IF('Prop F'!$B170="","",'Prop F'!$B170)</f>
        <v/>
      </c>
      <c r="D1586" s="510"/>
      <c r="E1586" s="509" t="str">
        <f>IF('Prop F'!$C170="","",'Prop F'!$C170)</f>
        <v/>
      </c>
      <c r="F1586" s="510"/>
      <c r="G1586" s="509" t="str">
        <f>IF('Prop F'!$D170="","",'Prop F'!$D170)</f>
        <v/>
      </c>
      <c r="H1586" s="510"/>
      <c r="I1586" s="509" t="str">
        <f>IF('Prop F'!$E170="","",'Prop F'!$E170)</f>
        <v/>
      </c>
      <c r="J1586" s="510"/>
      <c r="K1586" s="172" t="str">
        <f>IF('Prop F'!$F170="","",'Prop F'!$F170)</f>
        <v/>
      </c>
      <c r="L1586" s="172" t="str">
        <f>IF('Prop F'!$G170="","",'Prop F'!$G170)</f>
        <v/>
      </c>
      <c r="M1586" s="509" t="str">
        <f>IF('Prop F'!$H170="","",'Prop F'!$H170)</f>
        <v/>
      </c>
      <c r="N1586" s="510"/>
      <c r="O1586" s="172" t="str">
        <f>IF('Prop F'!$I170="","",'Prop F'!$I170)</f>
        <v/>
      </c>
    </row>
    <row r="1587" spans="1:15" ht="12.75" customHeight="1" x14ac:dyDescent="0.2">
      <c r="A1587" s="36"/>
      <c r="B1587" s="36"/>
      <c r="C1587" s="509" t="str">
        <f>IF('Prop F'!$B171="","",'Prop F'!$B171)</f>
        <v/>
      </c>
      <c r="D1587" s="510"/>
      <c r="E1587" s="509" t="str">
        <f>IF('Prop F'!$C171="","",'Prop F'!$C171)</f>
        <v/>
      </c>
      <c r="F1587" s="510"/>
      <c r="G1587" s="509" t="str">
        <f>IF('Prop F'!$D171="","",'Prop F'!$D171)</f>
        <v/>
      </c>
      <c r="H1587" s="510"/>
      <c r="I1587" s="509" t="str">
        <f>IF('Prop F'!$E171="","",'Prop F'!$E171)</f>
        <v/>
      </c>
      <c r="J1587" s="510"/>
      <c r="K1587" s="172" t="str">
        <f>IF('Prop F'!$F171="","",'Prop F'!$F171)</f>
        <v/>
      </c>
      <c r="L1587" s="172" t="str">
        <f>IF('Prop F'!$G171="","",'Prop F'!$G171)</f>
        <v/>
      </c>
      <c r="M1587" s="509" t="str">
        <f>IF('Prop F'!$H171="","",'Prop F'!$H171)</f>
        <v/>
      </c>
      <c r="N1587" s="510"/>
      <c r="O1587" s="172" t="str">
        <f>IF('Prop F'!$I171="","",'Prop F'!$I171)</f>
        <v/>
      </c>
    </row>
    <row r="1588" spans="1:15" x14ac:dyDescent="0.2">
      <c r="A1588" s="36"/>
      <c r="B1588" s="36"/>
      <c r="C1588" s="509" t="str">
        <f>IF('Prop F'!$B172="","",'Prop F'!$B172)</f>
        <v/>
      </c>
      <c r="D1588" s="510"/>
      <c r="E1588" s="509" t="str">
        <f>IF('Prop F'!$C172="","",'Prop F'!$C172)</f>
        <v/>
      </c>
      <c r="F1588" s="510"/>
      <c r="G1588" s="509" t="str">
        <f>IF('Prop F'!$D172="","",'Prop F'!$D172)</f>
        <v/>
      </c>
      <c r="H1588" s="510"/>
      <c r="I1588" s="509" t="str">
        <f>IF('Prop F'!$E172="","",'Prop F'!$E172)</f>
        <v/>
      </c>
      <c r="J1588" s="510"/>
      <c r="K1588" s="172" t="str">
        <f>IF('Prop F'!$F172="","",'Prop F'!$F172)</f>
        <v/>
      </c>
      <c r="L1588" s="172" t="str">
        <f>IF('Prop F'!$G172="","",'Prop F'!$G172)</f>
        <v/>
      </c>
      <c r="M1588" s="509" t="str">
        <f>IF('Prop F'!$H172="","",'Prop F'!$H172)</f>
        <v/>
      </c>
      <c r="N1588" s="510"/>
      <c r="O1588" s="172" t="str">
        <f>IF('Prop F'!$I172="","",'Prop F'!$I172)</f>
        <v/>
      </c>
    </row>
    <row r="1589" spans="1:15" x14ac:dyDescent="0.2">
      <c r="A1589" s="36"/>
      <c r="B1589" s="36"/>
      <c r="C1589" s="509" t="str">
        <f>IF('Prop F'!$B173="","",'Prop F'!$B173)</f>
        <v/>
      </c>
      <c r="D1589" s="510"/>
      <c r="E1589" s="509" t="str">
        <f>IF('Prop F'!$C173="","",'Prop F'!$C173)</f>
        <v/>
      </c>
      <c r="F1589" s="510"/>
      <c r="G1589" s="509" t="str">
        <f>IF('Prop F'!$D173="","",'Prop F'!$D173)</f>
        <v/>
      </c>
      <c r="H1589" s="510"/>
      <c r="I1589" s="509" t="str">
        <f>IF('Prop F'!$E173="","",'Prop F'!$E173)</f>
        <v/>
      </c>
      <c r="J1589" s="510"/>
      <c r="K1589" s="172" t="str">
        <f>IF('Prop F'!$F173="","",'Prop F'!$F173)</f>
        <v/>
      </c>
      <c r="L1589" s="172" t="str">
        <f>IF('Prop F'!$G173="","",'Prop F'!$G173)</f>
        <v/>
      </c>
      <c r="M1589" s="509" t="str">
        <f>IF('Prop F'!$H173="","",'Prop F'!$H173)</f>
        <v/>
      </c>
      <c r="N1589" s="510"/>
      <c r="O1589" s="172" t="str">
        <f>IF('Prop F'!$I173="","",'Prop F'!$I173)</f>
        <v/>
      </c>
    </row>
    <row r="1590" spans="1:15" x14ac:dyDescent="0.2">
      <c r="A1590" s="36"/>
      <c r="B1590" s="36"/>
      <c r="C1590" s="509" t="str">
        <f>IF('Prop F'!$B174="","",'Prop F'!$B174)</f>
        <v/>
      </c>
      <c r="D1590" s="510"/>
      <c r="E1590" s="509" t="str">
        <f>IF('Prop F'!$C174="","",'Prop F'!$C174)</f>
        <v/>
      </c>
      <c r="F1590" s="510"/>
      <c r="G1590" s="509" t="str">
        <f>IF('Prop F'!$D174="","",'Prop F'!$D174)</f>
        <v/>
      </c>
      <c r="H1590" s="510"/>
      <c r="I1590" s="509" t="str">
        <f>IF('Prop F'!$E174="","",'Prop F'!$E174)</f>
        <v/>
      </c>
      <c r="J1590" s="510"/>
      <c r="K1590" s="172" t="str">
        <f>IF('Prop F'!$F174="","",'Prop F'!$F174)</f>
        <v/>
      </c>
      <c r="L1590" s="172" t="str">
        <f>IF('Prop F'!$G174="","",'Prop F'!$G174)</f>
        <v/>
      </c>
      <c r="M1590" s="509" t="str">
        <f>IF('Prop F'!$H174="","",'Prop F'!$H174)</f>
        <v/>
      </c>
      <c r="N1590" s="510"/>
      <c r="O1590" s="172" t="str">
        <f>IF('Prop F'!$I174="","",'Prop F'!$I174)</f>
        <v/>
      </c>
    </row>
    <row r="1591" spans="1:15" x14ac:dyDescent="0.2">
      <c r="A1591" s="36"/>
      <c r="B1591" s="36"/>
      <c r="C1591" s="509" t="str">
        <f>IF('Prop F'!$B175="","",'Prop F'!$B175)</f>
        <v/>
      </c>
      <c r="D1591" s="510"/>
      <c r="E1591" s="509" t="str">
        <f>IF('Prop F'!$C175="","",'Prop F'!$C175)</f>
        <v/>
      </c>
      <c r="F1591" s="510"/>
      <c r="G1591" s="509" t="str">
        <f>IF('Prop F'!$D175="","",'Prop F'!$D175)</f>
        <v/>
      </c>
      <c r="H1591" s="510"/>
      <c r="I1591" s="509" t="str">
        <f>IF('Prop F'!$E175="","",'Prop F'!$E175)</f>
        <v/>
      </c>
      <c r="J1591" s="510"/>
      <c r="K1591" s="172" t="str">
        <f>IF('Prop F'!$F175="","",'Prop F'!$F175)</f>
        <v/>
      </c>
      <c r="L1591" s="172" t="str">
        <f>IF('Prop F'!$G175="","",'Prop F'!$G175)</f>
        <v/>
      </c>
      <c r="M1591" s="509" t="str">
        <f>IF('Prop F'!$H175="","",'Prop F'!$H175)</f>
        <v/>
      </c>
      <c r="N1591" s="510"/>
      <c r="O1591" s="172" t="str">
        <f>IF('Prop F'!$I175="","",'Prop F'!$I175)</f>
        <v/>
      </c>
    </row>
    <row r="1592" spans="1:15" x14ac:dyDescent="0.2">
      <c r="A1592" s="36"/>
      <c r="B1592" s="36"/>
      <c r="C1592" s="509" t="str">
        <f>IF('Prop F'!$B176="","",'Prop F'!$B176)</f>
        <v/>
      </c>
      <c r="D1592" s="510"/>
      <c r="E1592" s="509" t="str">
        <f>IF('Prop F'!$C176="","",'Prop F'!$C176)</f>
        <v/>
      </c>
      <c r="F1592" s="510"/>
      <c r="G1592" s="509" t="str">
        <f>IF('Prop F'!$D176="","",'Prop F'!$D176)</f>
        <v/>
      </c>
      <c r="H1592" s="510"/>
      <c r="I1592" s="509" t="str">
        <f>IF('Prop F'!$E176="","",'Prop F'!$E176)</f>
        <v/>
      </c>
      <c r="J1592" s="510"/>
      <c r="K1592" s="172" t="str">
        <f>IF('Prop F'!$F176="","",'Prop F'!$F176)</f>
        <v/>
      </c>
      <c r="L1592" s="172" t="str">
        <f>IF('Prop F'!$G176="","",'Prop F'!$G176)</f>
        <v/>
      </c>
      <c r="M1592" s="509" t="str">
        <f>IF('Prop F'!$H176="","",'Prop F'!$H176)</f>
        <v/>
      </c>
      <c r="N1592" s="510"/>
      <c r="O1592" s="172" t="str">
        <f>IF('Prop F'!$I176="","",'Prop F'!$I176)</f>
        <v/>
      </c>
    </row>
    <row r="1593" spans="1:15" x14ac:dyDescent="0.2">
      <c r="A1593" s="36"/>
      <c r="B1593" s="36"/>
      <c r="C1593" s="509" t="str">
        <f>IF('Prop F'!$B177="","",'Prop F'!$B177)</f>
        <v/>
      </c>
      <c r="D1593" s="510"/>
      <c r="E1593" s="509" t="str">
        <f>IF('Prop F'!$C177="","",'Prop F'!$C177)</f>
        <v/>
      </c>
      <c r="F1593" s="510"/>
      <c r="G1593" s="509" t="str">
        <f>IF('Prop F'!$D177="","",'Prop F'!$D177)</f>
        <v/>
      </c>
      <c r="H1593" s="510"/>
      <c r="I1593" s="509" t="str">
        <f>IF('Prop F'!$E177="","",'Prop F'!$E177)</f>
        <v/>
      </c>
      <c r="J1593" s="510"/>
      <c r="K1593" s="172" t="str">
        <f>IF('Prop F'!$F177="","",'Prop F'!$F177)</f>
        <v/>
      </c>
      <c r="L1593" s="172" t="str">
        <f>IF('Prop F'!$G177="","",'Prop F'!$G177)</f>
        <v/>
      </c>
      <c r="M1593" s="509" t="str">
        <f>IF('Prop F'!$H177="","",'Prop F'!$H177)</f>
        <v/>
      </c>
      <c r="N1593" s="510"/>
      <c r="O1593" s="172" t="str">
        <f>IF('Prop F'!$I177="","",'Prop F'!$I177)</f>
        <v/>
      </c>
    </row>
    <row r="1594" spans="1:15" x14ac:dyDescent="0.2">
      <c r="A1594" s="36"/>
      <c r="B1594" s="36"/>
      <c r="C1594" s="509" t="str">
        <f>IF('Prop F'!$B178="","",'Prop F'!$B178)</f>
        <v/>
      </c>
      <c r="D1594" s="510"/>
      <c r="E1594" s="509" t="str">
        <f>IF('Prop F'!$C178="","",'Prop F'!$C178)</f>
        <v/>
      </c>
      <c r="F1594" s="510"/>
      <c r="G1594" s="509" t="str">
        <f>IF('Prop F'!$D178="","",'Prop F'!$D178)</f>
        <v/>
      </c>
      <c r="H1594" s="510"/>
      <c r="I1594" s="509" t="str">
        <f>IF('Prop F'!$E178="","",'Prop F'!$E178)</f>
        <v/>
      </c>
      <c r="J1594" s="510"/>
      <c r="K1594" s="172" t="str">
        <f>IF('Prop F'!$F178="","",'Prop F'!$F178)</f>
        <v/>
      </c>
      <c r="L1594" s="172" t="str">
        <f>IF('Prop F'!$G178="","",'Prop F'!$G178)</f>
        <v/>
      </c>
      <c r="M1594" s="509" t="str">
        <f>IF('Prop F'!$H178="","",'Prop F'!$H178)</f>
        <v/>
      </c>
      <c r="N1594" s="510"/>
      <c r="O1594" s="172" t="str">
        <f>IF('Prop F'!$I178="","",'Prop F'!$I178)</f>
        <v/>
      </c>
    </row>
    <row r="1595" spans="1:15" x14ac:dyDescent="0.2">
      <c r="A1595" s="36"/>
      <c r="B1595" s="36"/>
      <c r="C1595" s="509" t="str">
        <f>IF('Prop F'!$B179="","",'Prop F'!$B179)</f>
        <v/>
      </c>
      <c r="D1595" s="510"/>
      <c r="E1595" s="509" t="str">
        <f>IF('Prop F'!$C179="","",'Prop F'!$C179)</f>
        <v/>
      </c>
      <c r="F1595" s="510"/>
      <c r="G1595" s="509" t="str">
        <f>IF('Prop F'!$D179="","",'Prop F'!$D179)</f>
        <v/>
      </c>
      <c r="H1595" s="510"/>
      <c r="I1595" s="509" t="str">
        <f>IF('Prop F'!$E179="","",'Prop F'!$E179)</f>
        <v/>
      </c>
      <c r="J1595" s="510"/>
      <c r="K1595" s="172" t="str">
        <f>IF('Prop F'!$F179="","",'Prop F'!$F179)</f>
        <v/>
      </c>
      <c r="L1595" s="172" t="str">
        <f>IF('Prop F'!$G179="","",'Prop F'!$G179)</f>
        <v/>
      </c>
      <c r="M1595" s="509" t="str">
        <f>IF('Prop F'!$H179="","",'Prop F'!$H179)</f>
        <v/>
      </c>
      <c r="N1595" s="510"/>
      <c r="O1595" s="172" t="str">
        <f>IF('Prop F'!$I179="","",'Prop F'!$I179)</f>
        <v/>
      </c>
    </row>
    <row r="1596" spans="1:15" x14ac:dyDescent="0.2">
      <c r="A1596" s="36"/>
      <c r="B1596" s="36"/>
      <c r="C1596" s="509" t="str">
        <f>IF('Prop F'!$B180="","",'Prop F'!$B180)</f>
        <v/>
      </c>
      <c r="D1596" s="510"/>
      <c r="E1596" s="509" t="str">
        <f>IF('Prop F'!$C180="","",'Prop F'!$C180)</f>
        <v/>
      </c>
      <c r="F1596" s="510"/>
      <c r="G1596" s="509" t="str">
        <f>IF('Prop F'!$D180="","",'Prop F'!$D180)</f>
        <v/>
      </c>
      <c r="H1596" s="510"/>
      <c r="I1596" s="509" t="str">
        <f>IF('Prop F'!$E180="","",'Prop F'!$E180)</f>
        <v/>
      </c>
      <c r="J1596" s="510"/>
      <c r="K1596" s="172" t="str">
        <f>IF('Prop F'!$F180="","",'Prop F'!$F180)</f>
        <v/>
      </c>
      <c r="L1596" s="172" t="str">
        <f>IF('Prop F'!$G180="","",'Prop F'!$G180)</f>
        <v/>
      </c>
      <c r="M1596" s="509" t="str">
        <f>IF('Prop F'!$H180="","",'Prop F'!$H180)</f>
        <v/>
      </c>
      <c r="N1596" s="510"/>
      <c r="O1596" s="172" t="str">
        <f>IF('Prop F'!$I180="","",'Prop F'!$I180)</f>
        <v/>
      </c>
    </row>
    <row r="1597" spans="1:15" x14ac:dyDescent="0.2">
      <c r="A1597" s="36"/>
      <c r="B1597" s="36"/>
      <c r="C1597" s="36"/>
      <c r="D1597" s="36"/>
      <c r="E1597" s="36"/>
      <c r="F1597" s="36"/>
      <c r="G1597" s="36"/>
      <c r="H1597" s="36"/>
      <c r="I1597" s="36"/>
      <c r="J1597" s="36"/>
      <c r="K1597" s="36"/>
      <c r="L1597" s="36"/>
    </row>
    <row r="1598" spans="1:15" x14ac:dyDescent="0.2">
      <c r="A1598" s="36"/>
      <c r="B1598" s="36"/>
      <c r="C1598" s="36"/>
      <c r="D1598" s="36"/>
      <c r="E1598" s="36"/>
      <c r="F1598" s="36"/>
      <c r="G1598" s="36"/>
      <c r="H1598" s="36"/>
      <c r="I1598" s="36"/>
      <c r="J1598" s="36"/>
      <c r="K1598" s="36"/>
      <c r="L1598" s="36"/>
    </row>
    <row r="1599" spans="1:15" ht="15" x14ac:dyDescent="0.25">
      <c r="A1599" s="36"/>
      <c r="B1599" s="145" t="s">
        <v>154</v>
      </c>
      <c r="C1599" s="36"/>
      <c r="D1599" s="36"/>
      <c r="E1599" s="36"/>
      <c r="F1599" s="36"/>
      <c r="G1599" s="36"/>
      <c r="H1599" s="36"/>
      <c r="I1599" s="36"/>
      <c r="J1599" s="36"/>
      <c r="K1599" s="36"/>
      <c r="L1599" s="36"/>
    </row>
    <row r="1600" spans="1:15" ht="15" x14ac:dyDescent="0.25">
      <c r="A1600" s="36"/>
      <c r="B1600" s="145"/>
      <c r="C1600" s="36"/>
      <c r="D1600" s="36"/>
      <c r="E1600" s="36"/>
      <c r="F1600" s="36"/>
      <c r="G1600" s="36"/>
      <c r="H1600" s="36"/>
      <c r="I1600" s="36"/>
      <c r="J1600" s="36"/>
      <c r="K1600" s="36"/>
      <c r="L1600" s="36"/>
    </row>
    <row r="1601" spans="1:16" ht="27.75" customHeight="1" x14ac:dyDescent="0.2">
      <c r="B1601" s="146"/>
      <c r="C1601" s="406" t="s">
        <v>199</v>
      </c>
      <c r="D1601" s="406"/>
      <c r="E1601" s="406"/>
      <c r="F1601" s="407"/>
      <c r="G1601" s="462" t="str">
        <f>IF('Prop F'!$D$184="","",'Prop F'!$D$184)</f>
        <v/>
      </c>
      <c r="K1601" s="519" t="s">
        <v>181</v>
      </c>
      <c r="L1601" s="520"/>
      <c r="M1601" s="520"/>
      <c r="N1601" s="520"/>
      <c r="O1601" s="521"/>
    </row>
    <row r="1602" spans="1:16" x14ac:dyDescent="0.2">
      <c r="C1602" s="406"/>
      <c r="D1602" s="406"/>
      <c r="E1602" s="406"/>
      <c r="F1602" s="407"/>
      <c r="G1602" s="464"/>
      <c r="K1602" s="477" t="str">
        <f>IF('Prop F'!$K$184="","",'Prop F'!$K$184)</f>
        <v/>
      </c>
      <c r="L1602" s="478"/>
      <c r="M1602" s="478"/>
      <c r="N1602" s="478"/>
      <c r="O1602" s="478"/>
      <c r="P1602" s="479"/>
    </row>
    <row r="1603" spans="1:16" x14ac:dyDescent="0.2">
      <c r="C1603" s="146"/>
      <c r="D1603" s="146"/>
      <c r="E1603" s="146"/>
      <c r="F1603" s="257"/>
      <c r="G1603" s="258"/>
      <c r="H1603" s="89"/>
      <c r="K1603" s="480"/>
      <c r="L1603" s="481"/>
      <c r="M1603" s="481"/>
      <c r="N1603" s="481"/>
      <c r="O1603" s="481"/>
      <c r="P1603" s="482"/>
    </row>
    <row r="1604" spans="1:16" x14ac:dyDescent="0.2">
      <c r="C1604" s="89"/>
      <c r="D1604" s="89"/>
      <c r="E1604" s="89"/>
      <c r="F1604" s="89"/>
      <c r="G1604" s="89"/>
      <c r="H1604" s="89"/>
      <c r="K1604" s="483"/>
      <c r="L1604" s="484"/>
      <c r="M1604" s="484"/>
      <c r="N1604" s="484"/>
      <c r="O1604" s="484"/>
      <c r="P1604" s="485"/>
    </row>
    <row r="1605" spans="1:16" ht="15" x14ac:dyDescent="0.25">
      <c r="A1605" s="36"/>
      <c r="B1605" s="145"/>
      <c r="C1605" s="36"/>
      <c r="D1605" s="36"/>
      <c r="E1605" s="36"/>
      <c r="F1605" s="36"/>
      <c r="G1605" s="36"/>
      <c r="H1605" s="36"/>
      <c r="I1605" s="36"/>
      <c r="J1605" s="36"/>
      <c r="K1605" s="36"/>
      <c r="L1605" s="36"/>
    </row>
    <row r="1606" spans="1:16" ht="51" x14ac:dyDescent="0.2">
      <c r="A1606" s="36"/>
      <c r="B1606" s="516" t="s">
        <v>201</v>
      </c>
      <c r="C1606" s="517"/>
      <c r="D1606" s="249" t="s">
        <v>27</v>
      </c>
      <c r="E1606" s="249" t="s">
        <v>173</v>
      </c>
      <c r="F1606" s="249" t="s">
        <v>174</v>
      </c>
      <c r="G1606" s="249" t="s">
        <v>175</v>
      </c>
      <c r="H1606" s="249" t="s">
        <v>176</v>
      </c>
      <c r="I1606" s="249" t="s">
        <v>182</v>
      </c>
      <c r="J1606" s="249" t="s">
        <v>169</v>
      </c>
      <c r="K1606" s="249" t="s">
        <v>183</v>
      </c>
      <c r="L1606" s="249" t="s">
        <v>170</v>
      </c>
      <c r="M1606" s="249" t="s">
        <v>177</v>
      </c>
      <c r="N1606" s="249" t="s">
        <v>178</v>
      </c>
      <c r="O1606" s="249" t="s">
        <v>179</v>
      </c>
      <c r="P1606" s="249" t="s">
        <v>180</v>
      </c>
    </row>
    <row r="1607" spans="1:16" x14ac:dyDescent="0.2">
      <c r="A1607" s="36"/>
      <c r="B1607" s="511" t="str">
        <f>IF('Prop F'!B192="","",'Prop F'!B192)</f>
        <v/>
      </c>
      <c r="C1607" s="512"/>
      <c r="D1607" s="231" t="str">
        <f>IF('Prop F'!C192="","",'Prop F'!C192)</f>
        <v/>
      </c>
      <c r="E1607" s="231" t="str">
        <f>IF('Prop F'!D192="","",'Prop F'!D192)</f>
        <v/>
      </c>
      <c r="F1607" s="231" t="str">
        <f>IF('Prop F'!E192="","",'Prop F'!E192)</f>
        <v/>
      </c>
      <c r="G1607" s="231" t="str">
        <f>IF('Prop F'!F192="","",'Prop F'!F192)</f>
        <v/>
      </c>
      <c r="H1607" s="231" t="str">
        <f>IF('Prop F'!G192="","",'Prop F'!G192)</f>
        <v/>
      </c>
      <c r="I1607" s="231" t="str">
        <f>IF('Prop F'!H192="","",'Prop F'!H192)</f>
        <v/>
      </c>
      <c r="J1607" s="231" t="str">
        <f>IF('Prop F'!I192="","",'Prop F'!I192)</f>
        <v/>
      </c>
      <c r="K1607" s="231" t="str">
        <f>IF('Prop F'!J192="","",'Prop F'!J192)</f>
        <v/>
      </c>
      <c r="L1607" s="231" t="str">
        <f>IF('Prop F'!K192="","",'Prop F'!K192)</f>
        <v/>
      </c>
      <c r="M1607" s="231" t="str">
        <f>IF('Prop F'!L192="","",'Prop F'!L192)</f>
        <v/>
      </c>
      <c r="N1607" s="231" t="str">
        <f>IF('Prop F'!M192="","",'Prop F'!M192)</f>
        <v/>
      </c>
      <c r="O1607" s="231" t="str">
        <f>IF('Prop F'!N192="","",'Prop F'!N192)</f>
        <v/>
      </c>
      <c r="P1607" s="231" t="str">
        <f>IF('Prop F'!O192="","",'Prop F'!O192)</f>
        <v/>
      </c>
    </row>
    <row r="1608" spans="1:16" x14ac:dyDescent="0.2">
      <c r="A1608" s="36"/>
      <c r="B1608" s="511" t="str">
        <f>IF('Prop F'!B193="","",'Prop F'!B193)</f>
        <v/>
      </c>
      <c r="C1608" s="512"/>
      <c r="D1608" s="231" t="str">
        <f>IF('Prop F'!C193="","",'Prop F'!C193)</f>
        <v/>
      </c>
      <c r="E1608" s="231" t="str">
        <f>IF('Prop F'!D193="","",'Prop F'!D193)</f>
        <v/>
      </c>
      <c r="F1608" s="231" t="str">
        <f>IF('Prop F'!E193="","",'Prop F'!E193)</f>
        <v/>
      </c>
      <c r="G1608" s="231" t="str">
        <f>IF('Prop F'!F193="","",'Prop F'!F193)</f>
        <v/>
      </c>
      <c r="H1608" s="231" t="str">
        <f>IF('Prop F'!G193="","",'Prop F'!G193)</f>
        <v/>
      </c>
      <c r="I1608" s="231" t="str">
        <f>IF('Prop F'!H193="","",'Prop F'!H193)</f>
        <v/>
      </c>
      <c r="J1608" s="231" t="str">
        <f>IF('Prop F'!I193="","",'Prop F'!I193)</f>
        <v/>
      </c>
      <c r="K1608" s="231" t="str">
        <f>IF('Prop F'!J193="","",'Prop F'!J193)</f>
        <v/>
      </c>
      <c r="L1608" s="231" t="str">
        <f>IF('Prop F'!K193="","",'Prop F'!K193)</f>
        <v/>
      </c>
      <c r="M1608" s="231" t="str">
        <f>IF('Prop F'!L193="","",'Prop F'!L193)</f>
        <v/>
      </c>
      <c r="N1608" s="231" t="str">
        <f>IF('Prop F'!M193="","",'Prop F'!M193)</f>
        <v/>
      </c>
      <c r="O1608" s="231" t="str">
        <f>IF('Prop F'!N193="","",'Prop F'!N193)</f>
        <v/>
      </c>
      <c r="P1608" s="231" t="str">
        <f>IF('Prop F'!O193="","",'Prop F'!O193)</f>
        <v/>
      </c>
    </row>
    <row r="1609" spans="1:16" x14ac:dyDescent="0.2">
      <c r="A1609" s="36"/>
      <c r="B1609" s="511" t="str">
        <f>IF('Prop F'!B194="","",'Prop F'!B194)</f>
        <v/>
      </c>
      <c r="C1609" s="512"/>
      <c r="D1609" s="231" t="str">
        <f>IF('Prop F'!C194="","",'Prop F'!C194)</f>
        <v/>
      </c>
      <c r="E1609" s="231" t="str">
        <f>IF('Prop F'!D194="","",'Prop F'!D194)</f>
        <v/>
      </c>
      <c r="F1609" s="231" t="str">
        <f>IF('Prop F'!E194="","",'Prop F'!E194)</f>
        <v/>
      </c>
      <c r="G1609" s="231" t="str">
        <f>IF('Prop F'!F194="","",'Prop F'!F194)</f>
        <v/>
      </c>
      <c r="H1609" s="231" t="str">
        <f>IF('Prop F'!G194="","",'Prop F'!G194)</f>
        <v/>
      </c>
      <c r="I1609" s="231" t="str">
        <f>IF('Prop F'!H194="","",'Prop F'!H194)</f>
        <v/>
      </c>
      <c r="J1609" s="231" t="str">
        <f>IF('Prop F'!I194="","",'Prop F'!I194)</f>
        <v/>
      </c>
      <c r="K1609" s="231" t="str">
        <f>IF('Prop F'!J194="","",'Prop F'!J194)</f>
        <v/>
      </c>
      <c r="L1609" s="231" t="str">
        <f>IF('Prop F'!K194="","",'Prop F'!K194)</f>
        <v/>
      </c>
      <c r="M1609" s="231" t="str">
        <f>IF('Prop F'!L194="","",'Prop F'!L194)</f>
        <v/>
      </c>
      <c r="N1609" s="231" t="str">
        <f>IF('Prop F'!M194="","",'Prop F'!M194)</f>
        <v/>
      </c>
      <c r="O1609" s="231" t="str">
        <f>IF('Prop F'!N194="","",'Prop F'!N194)</f>
        <v/>
      </c>
      <c r="P1609" s="231" t="str">
        <f>IF('Prop F'!O194="","",'Prop F'!O194)</f>
        <v/>
      </c>
    </row>
    <row r="1610" spans="1:16" x14ac:dyDescent="0.2">
      <c r="A1610" s="36"/>
      <c r="B1610" s="511" t="str">
        <f>IF('Prop F'!B195="","",'Prop F'!B195)</f>
        <v/>
      </c>
      <c r="C1610" s="512"/>
      <c r="D1610" s="231" t="str">
        <f>IF('Prop F'!C195="","",'Prop F'!C195)</f>
        <v/>
      </c>
      <c r="E1610" s="231" t="str">
        <f>IF('Prop F'!D195="","",'Prop F'!D195)</f>
        <v/>
      </c>
      <c r="F1610" s="231" t="str">
        <f>IF('Prop F'!E195="","",'Prop F'!E195)</f>
        <v/>
      </c>
      <c r="G1610" s="231" t="str">
        <f>IF('Prop F'!F195="","",'Prop F'!F195)</f>
        <v/>
      </c>
      <c r="H1610" s="231" t="str">
        <f>IF('Prop F'!G195="","",'Prop F'!G195)</f>
        <v/>
      </c>
      <c r="I1610" s="231" t="str">
        <f>IF('Prop F'!H195="","",'Prop F'!H195)</f>
        <v/>
      </c>
      <c r="J1610" s="231" t="str">
        <f>IF('Prop F'!I195="","",'Prop F'!I195)</f>
        <v/>
      </c>
      <c r="K1610" s="231" t="str">
        <f>IF('Prop F'!J195="","",'Prop F'!J195)</f>
        <v/>
      </c>
      <c r="L1610" s="231" t="str">
        <f>IF('Prop F'!K195="","",'Prop F'!K195)</f>
        <v/>
      </c>
      <c r="M1610" s="231" t="str">
        <f>IF('Prop F'!L195="","",'Prop F'!L195)</f>
        <v/>
      </c>
      <c r="N1610" s="231" t="str">
        <f>IF('Prop F'!M195="","",'Prop F'!M195)</f>
        <v/>
      </c>
      <c r="O1610" s="231" t="str">
        <f>IF('Prop F'!N195="","",'Prop F'!N195)</f>
        <v/>
      </c>
      <c r="P1610" s="231" t="str">
        <f>IF('Prop F'!O195="","",'Prop F'!O195)</f>
        <v/>
      </c>
    </row>
    <row r="1611" spans="1:16" x14ac:dyDescent="0.2">
      <c r="A1611" s="36"/>
      <c r="B1611" s="511" t="str">
        <f>IF('Prop F'!B196="","",'Prop F'!B196)</f>
        <v/>
      </c>
      <c r="C1611" s="512"/>
      <c r="D1611" s="231" t="str">
        <f>IF('Prop F'!C196="","",'Prop F'!C196)</f>
        <v/>
      </c>
      <c r="E1611" s="231" t="str">
        <f>IF('Prop F'!D196="","",'Prop F'!D196)</f>
        <v/>
      </c>
      <c r="F1611" s="231" t="str">
        <f>IF('Prop F'!E196="","",'Prop F'!E196)</f>
        <v/>
      </c>
      <c r="G1611" s="231" t="str">
        <f>IF('Prop F'!F196="","",'Prop F'!F196)</f>
        <v/>
      </c>
      <c r="H1611" s="231" t="str">
        <f>IF('Prop F'!G196="","",'Prop F'!G196)</f>
        <v/>
      </c>
      <c r="I1611" s="231" t="str">
        <f>IF('Prop F'!H196="","",'Prop F'!H196)</f>
        <v/>
      </c>
      <c r="J1611" s="231" t="str">
        <f>IF('Prop F'!I196="","",'Prop F'!I196)</f>
        <v/>
      </c>
      <c r="K1611" s="231" t="str">
        <f>IF('Prop F'!J196="","",'Prop F'!J196)</f>
        <v/>
      </c>
      <c r="L1611" s="231" t="str">
        <f>IF('Prop F'!K196="","",'Prop F'!K196)</f>
        <v/>
      </c>
      <c r="M1611" s="231" t="str">
        <f>IF('Prop F'!L196="","",'Prop F'!L196)</f>
        <v/>
      </c>
      <c r="N1611" s="231" t="str">
        <f>IF('Prop F'!M196="","",'Prop F'!M196)</f>
        <v/>
      </c>
      <c r="O1611" s="231" t="str">
        <f>IF('Prop F'!N196="","",'Prop F'!N196)</f>
        <v/>
      </c>
      <c r="P1611" s="231" t="str">
        <f>IF('Prop F'!O196="","",'Prop F'!O196)</f>
        <v/>
      </c>
    </row>
    <row r="1612" spans="1:16" x14ac:dyDescent="0.2">
      <c r="A1612" s="36"/>
      <c r="B1612" s="511" t="str">
        <f>IF('Prop F'!B197="","",'Prop F'!B197)</f>
        <v/>
      </c>
      <c r="C1612" s="512"/>
      <c r="D1612" s="231" t="str">
        <f>IF('Prop F'!C197="","",'Prop F'!C197)</f>
        <v/>
      </c>
      <c r="E1612" s="231" t="str">
        <f>IF('Prop F'!D197="","",'Prop F'!D197)</f>
        <v/>
      </c>
      <c r="F1612" s="231" t="str">
        <f>IF('Prop F'!E197="","",'Prop F'!E197)</f>
        <v/>
      </c>
      <c r="G1612" s="231" t="str">
        <f>IF('Prop F'!F197="","",'Prop F'!F197)</f>
        <v/>
      </c>
      <c r="H1612" s="231" t="str">
        <f>IF('Prop F'!G197="","",'Prop F'!G197)</f>
        <v/>
      </c>
      <c r="I1612" s="231" t="str">
        <f>IF('Prop F'!H197="","",'Prop F'!H197)</f>
        <v/>
      </c>
      <c r="J1612" s="231" t="str">
        <f>IF('Prop F'!I197="","",'Prop F'!I197)</f>
        <v/>
      </c>
      <c r="K1612" s="231" t="str">
        <f>IF('Prop F'!J197="","",'Prop F'!J197)</f>
        <v/>
      </c>
      <c r="L1612" s="231" t="str">
        <f>IF('Prop F'!K197="","",'Prop F'!K197)</f>
        <v/>
      </c>
      <c r="M1612" s="231" t="str">
        <f>IF('Prop F'!L197="","",'Prop F'!L197)</f>
        <v/>
      </c>
      <c r="N1612" s="231" t="str">
        <f>IF('Prop F'!M197="","",'Prop F'!M197)</f>
        <v/>
      </c>
      <c r="O1612" s="231" t="str">
        <f>IF('Prop F'!N197="","",'Prop F'!N197)</f>
        <v/>
      </c>
      <c r="P1612" s="231" t="str">
        <f>IF('Prop F'!O197="","",'Prop F'!O197)</f>
        <v/>
      </c>
    </row>
    <row r="1613" spans="1:16" x14ac:dyDescent="0.2">
      <c r="A1613" s="36"/>
      <c r="B1613" s="511" t="str">
        <f>IF('Prop F'!B198="","",'Prop F'!B198)</f>
        <v/>
      </c>
      <c r="C1613" s="512"/>
      <c r="D1613" s="231" t="str">
        <f>IF('Prop F'!C198="","",'Prop F'!C198)</f>
        <v/>
      </c>
      <c r="E1613" s="231" t="str">
        <f>IF('Prop F'!D198="","",'Prop F'!D198)</f>
        <v/>
      </c>
      <c r="F1613" s="231" t="str">
        <f>IF('Prop F'!E198="","",'Prop F'!E198)</f>
        <v/>
      </c>
      <c r="G1613" s="231" t="str">
        <f>IF('Prop F'!F198="","",'Prop F'!F198)</f>
        <v/>
      </c>
      <c r="H1613" s="231" t="str">
        <f>IF('Prop F'!G198="","",'Prop F'!G198)</f>
        <v/>
      </c>
      <c r="I1613" s="231" t="str">
        <f>IF('Prop F'!H198="","",'Prop F'!H198)</f>
        <v/>
      </c>
      <c r="J1613" s="231" t="str">
        <f>IF('Prop F'!I198="","",'Prop F'!I198)</f>
        <v/>
      </c>
      <c r="K1613" s="231" t="str">
        <f>IF('Prop F'!J198="","",'Prop F'!J198)</f>
        <v/>
      </c>
      <c r="L1613" s="231" t="str">
        <f>IF('Prop F'!K198="","",'Prop F'!K198)</f>
        <v/>
      </c>
      <c r="M1613" s="231" t="str">
        <f>IF('Prop F'!L198="","",'Prop F'!L198)</f>
        <v/>
      </c>
      <c r="N1613" s="231" t="str">
        <f>IF('Prop F'!M198="","",'Prop F'!M198)</f>
        <v/>
      </c>
      <c r="O1613" s="231" t="str">
        <f>IF('Prop F'!N198="","",'Prop F'!N198)</f>
        <v/>
      </c>
      <c r="P1613" s="231" t="str">
        <f>IF('Prop F'!O198="","",'Prop F'!O198)</f>
        <v/>
      </c>
    </row>
    <row r="1614" spans="1:16" x14ac:dyDescent="0.2">
      <c r="A1614" s="36"/>
      <c r="B1614" s="511" t="str">
        <f>IF('Prop F'!B199="","",'Prop F'!B199)</f>
        <v/>
      </c>
      <c r="C1614" s="512"/>
      <c r="D1614" s="231" t="str">
        <f>IF('Prop F'!C199="","",'Prop F'!C199)</f>
        <v/>
      </c>
      <c r="E1614" s="231" t="str">
        <f>IF('Prop F'!D199="","",'Prop F'!D199)</f>
        <v/>
      </c>
      <c r="F1614" s="231" t="str">
        <f>IF('Prop F'!E199="","",'Prop F'!E199)</f>
        <v/>
      </c>
      <c r="G1614" s="231" t="str">
        <f>IF('Prop F'!F199="","",'Prop F'!F199)</f>
        <v/>
      </c>
      <c r="H1614" s="231" t="str">
        <f>IF('Prop F'!G199="","",'Prop F'!G199)</f>
        <v/>
      </c>
      <c r="I1614" s="231" t="str">
        <f>IF('Prop F'!H199="","",'Prop F'!H199)</f>
        <v/>
      </c>
      <c r="J1614" s="231" t="str">
        <f>IF('Prop F'!I199="","",'Prop F'!I199)</f>
        <v/>
      </c>
      <c r="K1614" s="231" t="str">
        <f>IF('Prop F'!J199="","",'Prop F'!J199)</f>
        <v/>
      </c>
      <c r="L1614" s="231" t="str">
        <f>IF('Prop F'!K199="","",'Prop F'!K199)</f>
        <v/>
      </c>
      <c r="M1614" s="231" t="str">
        <f>IF('Prop F'!L199="","",'Prop F'!L199)</f>
        <v/>
      </c>
      <c r="N1614" s="231" t="str">
        <f>IF('Prop F'!M199="","",'Prop F'!M199)</f>
        <v/>
      </c>
      <c r="O1614" s="231" t="str">
        <f>IF('Prop F'!N199="","",'Prop F'!N199)</f>
        <v/>
      </c>
      <c r="P1614" s="231" t="str">
        <f>IF('Prop F'!O199="","",'Prop F'!O199)</f>
        <v/>
      </c>
    </row>
    <row r="1615" spans="1:16" x14ac:dyDescent="0.2">
      <c r="A1615" s="36"/>
      <c r="B1615" s="511" t="str">
        <f>IF('Prop F'!B200="","",'Prop F'!B200)</f>
        <v/>
      </c>
      <c r="C1615" s="512"/>
      <c r="D1615" s="231" t="str">
        <f>IF('Prop F'!C200="","",'Prop F'!C200)</f>
        <v/>
      </c>
      <c r="E1615" s="231" t="str">
        <f>IF('Prop F'!D200="","",'Prop F'!D200)</f>
        <v/>
      </c>
      <c r="F1615" s="231" t="str">
        <f>IF('Prop F'!E200="","",'Prop F'!E200)</f>
        <v/>
      </c>
      <c r="G1615" s="231" t="str">
        <f>IF('Prop F'!F200="","",'Prop F'!F200)</f>
        <v/>
      </c>
      <c r="H1615" s="231" t="str">
        <f>IF('Prop F'!G200="","",'Prop F'!G200)</f>
        <v/>
      </c>
      <c r="I1615" s="231" t="str">
        <f>IF('Prop F'!H200="","",'Prop F'!H200)</f>
        <v/>
      </c>
      <c r="J1615" s="231" t="str">
        <f>IF('Prop F'!I200="","",'Prop F'!I200)</f>
        <v/>
      </c>
      <c r="K1615" s="231" t="str">
        <f>IF('Prop F'!J200="","",'Prop F'!J200)</f>
        <v/>
      </c>
      <c r="L1615" s="231" t="str">
        <f>IF('Prop F'!K200="","",'Prop F'!K200)</f>
        <v/>
      </c>
      <c r="M1615" s="231" t="str">
        <f>IF('Prop F'!L200="","",'Prop F'!L200)</f>
        <v/>
      </c>
      <c r="N1615" s="231" t="str">
        <f>IF('Prop F'!M200="","",'Prop F'!M200)</f>
        <v/>
      </c>
      <c r="O1615" s="231" t="str">
        <f>IF('Prop F'!N200="","",'Prop F'!N200)</f>
        <v/>
      </c>
      <c r="P1615" s="231" t="str">
        <f>IF('Prop F'!O200="","",'Prop F'!O200)</f>
        <v/>
      </c>
    </row>
    <row r="1616" spans="1:16" x14ac:dyDescent="0.2">
      <c r="A1616" s="36"/>
      <c r="B1616" s="511" t="str">
        <f>IF('Prop F'!B201="","",'Prop F'!B201)</f>
        <v/>
      </c>
      <c r="C1616" s="512"/>
      <c r="D1616" s="231" t="str">
        <f>IF('Prop F'!C201="","",'Prop F'!C201)</f>
        <v/>
      </c>
      <c r="E1616" s="231" t="str">
        <f>IF('Prop F'!D201="","",'Prop F'!D201)</f>
        <v/>
      </c>
      <c r="F1616" s="231" t="str">
        <f>IF('Prop F'!E201="","",'Prop F'!E201)</f>
        <v/>
      </c>
      <c r="G1616" s="231" t="str">
        <f>IF('Prop F'!F201="","",'Prop F'!F201)</f>
        <v/>
      </c>
      <c r="H1616" s="231" t="str">
        <f>IF('Prop F'!G201="","",'Prop F'!G201)</f>
        <v/>
      </c>
      <c r="I1616" s="231" t="str">
        <f>IF('Prop F'!H201="","",'Prop F'!H201)</f>
        <v/>
      </c>
      <c r="J1616" s="231" t="str">
        <f>IF('Prop F'!I201="","",'Prop F'!I201)</f>
        <v/>
      </c>
      <c r="K1616" s="231" t="str">
        <f>IF('Prop F'!J201="","",'Prop F'!J201)</f>
        <v/>
      </c>
      <c r="L1616" s="231" t="str">
        <f>IF('Prop F'!K201="","",'Prop F'!K201)</f>
        <v/>
      </c>
      <c r="M1616" s="231" t="str">
        <f>IF('Prop F'!L201="","",'Prop F'!L201)</f>
        <v/>
      </c>
      <c r="N1616" s="231" t="str">
        <f>IF('Prop F'!M201="","",'Prop F'!M201)</f>
        <v/>
      </c>
      <c r="O1616" s="231" t="str">
        <f>IF('Prop F'!N201="","",'Prop F'!N201)</f>
        <v/>
      </c>
      <c r="P1616" s="231" t="str">
        <f>IF('Prop F'!O201="","",'Prop F'!O201)</f>
        <v/>
      </c>
    </row>
    <row r="1617" spans="1:16" x14ac:dyDescent="0.2">
      <c r="A1617" s="36"/>
      <c r="B1617" s="36"/>
      <c r="C1617" s="36"/>
      <c r="D1617" s="36"/>
      <c r="E1617" s="36"/>
      <c r="F1617" s="36"/>
      <c r="G1617" s="36"/>
      <c r="H1617" s="36"/>
      <c r="I1617" s="36"/>
      <c r="J1617" s="36"/>
      <c r="K1617" s="36"/>
      <c r="L1617" s="36"/>
    </row>
    <row r="1618" spans="1:16" x14ac:dyDescent="0.2">
      <c r="A1618" s="36"/>
      <c r="B1618" s="36"/>
      <c r="C1618" s="36"/>
      <c r="D1618" s="36"/>
      <c r="E1618" s="36"/>
      <c r="F1618" s="36"/>
      <c r="G1618" s="36"/>
      <c r="H1618" s="36"/>
      <c r="I1618" s="36"/>
      <c r="J1618" s="36"/>
      <c r="K1618" s="36"/>
      <c r="L1618" s="36"/>
    </row>
    <row r="1619" spans="1:16" ht="12.75" customHeight="1" x14ac:dyDescent="0.2">
      <c r="C1619" s="406" t="s">
        <v>184</v>
      </c>
      <c r="D1619" s="406"/>
      <c r="E1619" s="406"/>
      <c r="F1619" s="406"/>
      <c r="G1619" s="462" t="str">
        <f>IF('Prop F'!$D$204="","",'Prop F'!$D$204)</f>
        <v/>
      </c>
      <c r="H1619" s="36"/>
      <c r="K1619" s="513" t="s">
        <v>202</v>
      </c>
      <c r="L1619" s="514"/>
      <c r="M1619" s="514"/>
      <c r="N1619" s="514"/>
      <c r="O1619" s="515"/>
    </row>
    <row r="1620" spans="1:16" x14ac:dyDescent="0.2">
      <c r="A1620" s="36"/>
      <c r="B1620" s="36"/>
      <c r="C1620" s="406"/>
      <c r="D1620" s="406"/>
      <c r="E1620" s="406"/>
      <c r="F1620" s="406"/>
      <c r="G1620" s="463"/>
      <c r="K1620" s="477" t="str">
        <f>IF('Prop F'!$K$204="","",'Prop F'!$K$204)</f>
        <v/>
      </c>
      <c r="L1620" s="478"/>
      <c r="M1620" s="478"/>
      <c r="N1620" s="478"/>
      <c r="O1620" s="478"/>
      <c r="P1620" s="479"/>
    </row>
    <row r="1621" spans="1:16" x14ac:dyDescent="0.2">
      <c r="A1621" s="36"/>
      <c r="B1621" s="36"/>
      <c r="C1621" s="406"/>
      <c r="D1621" s="406"/>
      <c r="E1621" s="406"/>
      <c r="F1621" s="406"/>
      <c r="G1621" s="463"/>
      <c r="K1621" s="480"/>
      <c r="L1621" s="481"/>
      <c r="M1621" s="481"/>
      <c r="N1621" s="481"/>
      <c r="O1621" s="481"/>
      <c r="P1621" s="482"/>
    </row>
    <row r="1622" spans="1:16" x14ac:dyDescent="0.2">
      <c r="A1622" s="36"/>
      <c r="B1622" s="36"/>
      <c r="C1622" s="406"/>
      <c r="D1622" s="406"/>
      <c r="E1622" s="406"/>
      <c r="F1622" s="406"/>
      <c r="G1622" s="464"/>
      <c r="K1622" s="483"/>
      <c r="L1622" s="484"/>
      <c r="M1622" s="484"/>
      <c r="N1622" s="484"/>
      <c r="O1622" s="484"/>
      <c r="P1622" s="485"/>
    </row>
    <row r="1623" spans="1:16" x14ac:dyDescent="0.2">
      <c r="A1623" s="36"/>
      <c r="B1623" s="36"/>
      <c r="C1623" s="36"/>
      <c r="D1623" s="36"/>
      <c r="E1623" s="36"/>
      <c r="F1623" s="36"/>
    </row>
    <row r="1624" spans="1:16" ht="12.75" customHeight="1" x14ac:dyDescent="0.2">
      <c r="A1624" s="36"/>
      <c r="B1624" s="36"/>
      <c r="C1624" s="474" t="s">
        <v>116</v>
      </c>
      <c r="D1624" s="475"/>
      <c r="E1624" s="475"/>
      <c r="F1624" s="475"/>
      <c r="G1624" s="476"/>
      <c r="K1624" s="474" t="s">
        <v>117</v>
      </c>
      <c r="L1624" s="475"/>
      <c r="M1624" s="476"/>
      <c r="N1624" s="36"/>
      <c r="O1624" s="36"/>
    </row>
    <row r="1625" spans="1:16" x14ac:dyDescent="0.2">
      <c r="A1625" s="36"/>
      <c r="B1625" s="36"/>
      <c r="C1625" s="477" t="str">
        <f>IF('Prop F'!$D$210="","",'Prop F'!$D$210)</f>
        <v/>
      </c>
      <c r="D1625" s="478"/>
      <c r="E1625" s="478"/>
      <c r="F1625" s="478"/>
      <c r="G1625" s="478"/>
      <c r="H1625" s="479"/>
      <c r="K1625" s="477" t="str">
        <f>IF('Prop F'!$K$210="","",'Prop F'!$K$210)</f>
        <v/>
      </c>
      <c r="L1625" s="478"/>
      <c r="M1625" s="478"/>
      <c r="N1625" s="478"/>
      <c r="O1625" s="478"/>
      <c r="P1625" s="479"/>
    </row>
    <row r="1626" spans="1:16" x14ac:dyDescent="0.2">
      <c r="A1626" s="36"/>
      <c r="B1626" s="36"/>
      <c r="C1626" s="480"/>
      <c r="D1626" s="481"/>
      <c r="E1626" s="481"/>
      <c r="F1626" s="481"/>
      <c r="G1626" s="481"/>
      <c r="H1626" s="482"/>
      <c r="K1626" s="480"/>
      <c r="L1626" s="481"/>
      <c r="M1626" s="481"/>
      <c r="N1626" s="481"/>
      <c r="O1626" s="481"/>
      <c r="P1626" s="482"/>
    </row>
    <row r="1627" spans="1:16" x14ac:dyDescent="0.2">
      <c r="A1627" s="36"/>
      <c r="B1627" s="36"/>
      <c r="C1627" s="480"/>
      <c r="D1627" s="481"/>
      <c r="E1627" s="481"/>
      <c r="F1627" s="481"/>
      <c r="G1627" s="481"/>
      <c r="H1627" s="482"/>
      <c r="K1627" s="480"/>
      <c r="L1627" s="481"/>
      <c r="M1627" s="481"/>
      <c r="N1627" s="481"/>
      <c r="O1627" s="481"/>
      <c r="P1627" s="482"/>
    </row>
    <row r="1628" spans="1:16" x14ac:dyDescent="0.2">
      <c r="A1628" s="36"/>
      <c r="B1628" s="36"/>
      <c r="C1628" s="480"/>
      <c r="D1628" s="481"/>
      <c r="E1628" s="481"/>
      <c r="F1628" s="481"/>
      <c r="G1628" s="481"/>
      <c r="H1628" s="482"/>
      <c r="K1628" s="480"/>
      <c r="L1628" s="481"/>
      <c r="M1628" s="481"/>
      <c r="N1628" s="481"/>
      <c r="O1628" s="481"/>
      <c r="P1628" s="482"/>
    </row>
    <row r="1629" spans="1:16" x14ac:dyDescent="0.2">
      <c r="A1629" s="36"/>
      <c r="B1629" s="36"/>
      <c r="C1629" s="480"/>
      <c r="D1629" s="481"/>
      <c r="E1629" s="481"/>
      <c r="F1629" s="481"/>
      <c r="G1629" s="481"/>
      <c r="H1629" s="482"/>
      <c r="K1629" s="480"/>
      <c r="L1629" s="481"/>
      <c r="M1629" s="481"/>
      <c r="N1629" s="481"/>
      <c r="O1629" s="481"/>
      <c r="P1629" s="482"/>
    </row>
    <row r="1630" spans="1:16" ht="12.75" customHeight="1" x14ac:dyDescent="0.2">
      <c r="A1630" s="36"/>
      <c r="B1630" s="36"/>
      <c r="C1630" s="480"/>
      <c r="D1630" s="481"/>
      <c r="E1630" s="481"/>
      <c r="F1630" s="481"/>
      <c r="G1630" s="481"/>
      <c r="H1630" s="482"/>
      <c r="J1630" s="36"/>
      <c r="K1630" s="480"/>
      <c r="L1630" s="481"/>
      <c r="M1630" s="481"/>
      <c r="N1630" s="481"/>
      <c r="O1630" s="481"/>
      <c r="P1630" s="482"/>
    </row>
    <row r="1631" spans="1:16" ht="12.75" customHeight="1" x14ac:dyDescent="0.2">
      <c r="A1631" s="36"/>
      <c r="B1631" s="36"/>
      <c r="C1631" s="483"/>
      <c r="D1631" s="484"/>
      <c r="E1631" s="484"/>
      <c r="F1631" s="484"/>
      <c r="G1631" s="484"/>
      <c r="H1631" s="485"/>
      <c r="K1631" s="483"/>
      <c r="L1631" s="484"/>
      <c r="M1631" s="484"/>
      <c r="N1631" s="484"/>
      <c r="O1631" s="484"/>
      <c r="P1631" s="485"/>
    </row>
    <row r="1632" spans="1:16" x14ac:dyDescent="0.2">
      <c r="A1632" s="36"/>
      <c r="B1632" s="36"/>
      <c r="J1632" s="36"/>
    </row>
    <row r="1633" spans="1:16" x14ac:dyDescent="0.2">
      <c r="A1633" s="36"/>
      <c r="B1633" s="36"/>
      <c r="C1633" s="36"/>
      <c r="D1633" s="36"/>
      <c r="E1633" s="36"/>
      <c r="F1633" s="36"/>
      <c r="J1633" s="36"/>
      <c r="K1633" s="36"/>
      <c r="L1633" s="36"/>
    </row>
    <row r="1634" spans="1:16" ht="15" x14ac:dyDescent="0.25">
      <c r="A1634" s="36"/>
      <c r="B1634" s="145" t="s">
        <v>155</v>
      </c>
      <c r="C1634" s="36"/>
      <c r="D1634" s="36"/>
      <c r="E1634" s="36"/>
      <c r="F1634" s="36"/>
      <c r="J1634" s="36"/>
      <c r="K1634" s="36"/>
      <c r="L1634" s="36"/>
    </row>
    <row r="1635" spans="1:16" ht="12.75" customHeight="1" x14ac:dyDescent="0.2">
      <c r="A1635" s="36"/>
      <c r="B1635" s="36"/>
      <c r="C1635" s="36"/>
      <c r="D1635" s="36"/>
      <c r="E1635" s="36"/>
      <c r="F1635" s="36"/>
      <c r="J1635" s="36"/>
      <c r="K1635" s="36"/>
      <c r="L1635" s="36"/>
    </row>
    <row r="1636" spans="1:16" ht="12.75" customHeight="1" x14ac:dyDescent="0.2">
      <c r="A1636" s="36"/>
      <c r="B1636" s="36"/>
      <c r="C1636" s="408" t="s">
        <v>95</v>
      </c>
      <c r="D1636" s="408"/>
      <c r="E1636" s="408"/>
      <c r="F1636" s="409"/>
      <c r="G1636" s="462" t="str">
        <f>IF('Prop F'!$D$219="","",'Prop F'!$D$219)</f>
        <v/>
      </c>
      <c r="J1636" s="349" t="s">
        <v>96</v>
      </c>
      <c r="K1636" s="349"/>
      <c r="L1636" s="349"/>
      <c r="M1636" s="350"/>
      <c r="N1636" s="462" t="str">
        <f>IF('Prop F'!$K$219="","",'Prop F'!$K$219)</f>
        <v/>
      </c>
    </row>
    <row r="1637" spans="1:16" x14ac:dyDescent="0.2">
      <c r="A1637" s="36"/>
      <c r="B1637" s="36"/>
      <c r="C1637" s="408"/>
      <c r="D1637" s="408"/>
      <c r="E1637" s="408"/>
      <c r="F1637" s="409"/>
      <c r="G1637" s="463"/>
      <c r="J1637" s="349"/>
      <c r="K1637" s="349"/>
      <c r="L1637" s="349"/>
      <c r="M1637" s="350"/>
      <c r="N1637" s="463"/>
    </row>
    <row r="1638" spans="1:16" x14ac:dyDescent="0.2">
      <c r="A1638" s="36"/>
      <c r="B1638" s="36"/>
      <c r="C1638" s="408"/>
      <c r="D1638" s="408"/>
      <c r="E1638" s="408"/>
      <c r="F1638" s="409"/>
      <c r="G1638" s="464"/>
      <c r="J1638" s="349"/>
      <c r="K1638" s="349"/>
      <c r="L1638" s="349"/>
      <c r="M1638" s="350"/>
      <c r="N1638" s="464"/>
    </row>
    <row r="1639" spans="1:16" x14ac:dyDescent="0.2">
      <c r="A1639" s="36"/>
      <c r="B1639" s="36"/>
      <c r="C1639" s="36"/>
      <c r="D1639" s="36"/>
      <c r="E1639" s="36"/>
      <c r="F1639" s="36"/>
      <c r="J1639" s="36"/>
      <c r="K1639" s="36"/>
      <c r="L1639" s="36"/>
    </row>
    <row r="1640" spans="1:16" x14ac:dyDescent="0.2">
      <c r="A1640" s="36"/>
      <c r="B1640" s="36"/>
      <c r="C1640" s="36"/>
      <c r="D1640" s="36"/>
      <c r="E1640" s="36"/>
      <c r="F1640" s="36"/>
      <c r="J1640" s="36"/>
      <c r="K1640" s="465" t="s">
        <v>160</v>
      </c>
      <c r="L1640" s="466"/>
      <c r="M1640" s="466"/>
      <c r="N1640" s="466"/>
      <c r="O1640" s="467"/>
    </row>
    <row r="1641" spans="1:16" x14ac:dyDescent="0.2">
      <c r="A1641" s="36"/>
      <c r="B1641" s="36"/>
      <c r="C1641" s="36"/>
      <c r="D1641" s="36"/>
      <c r="E1641" s="36"/>
      <c r="F1641" s="36"/>
      <c r="J1641" s="36"/>
      <c r="K1641" s="468"/>
      <c r="L1641" s="469"/>
      <c r="M1641" s="469"/>
      <c r="N1641" s="469"/>
      <c r="O1641" s="470"/>
    </row>
    <row r="1642" spans="1:16" ht="12.75" customHeight="1" x14ac:dyDescent="0.2">
      <c r="A1642" s="36"/>
      <c r="B1642" s="36"/>
      <c r="C1642" s="474" t="s">
        <v>94</v>
      </c>
      <c r="D1642" s="475"/>
      <c r="E1642" s="475"/>
      <c r="F1642" s="475"/>
      <c r="G1642" s="476"/>
      <c r="J1642" s="36"/>
      <c r="K1642" s="471"/>
      <c r="L1642" s="472"/>
      <c r="M1642" s="472"/>
      <c r="N1642" s="472"/>
      <c r="O1642" s="473"/>
    </row>
    <row r="1643" spans="1:16" x14ac:dyDescent="0.2">
      <c r="A1643" s="36"/>
      <c r="B1643" s="36"/>
      <c r="C1643" s="477" t="str">
        <f>IF('Prop F'!$D$221="","",'Prop F'!$D$221)</f>
        <v/>
      </c>
      <c r="D1643" s="478"/>
      <c r="E1643" s="478"/>
      <c r="F1643" s="478"/>
      <c r="G1643" s="478"/>
      <c r="H1643" s="479"/>
      <c r="J1643" s="36"/>
      <c r="K1643" s="486" t="str">
        <f>IF('Prop F'!$K$221="","",'Prop F'!$K$221)</f>
        <v/>
      </c>
      <c r="L1643" s="487"/>
      <c r="M1643" s="487"/>
      <c r="N1643" s="487"/>
      <c r="O1643" s="487"/>
      <c r="P1643" s="488"/>
    </row>
    <row r="1644" spans="1:16" x14ac:dyDescent="0.2">
      <c r="A1644" s="36"/>
      <c r="B1644" s="36"/>
      <c r="C1644" s="480"/>
      <c r="D1644" s="481"/>
      <c r="E1644" s="481"/>
      <c r="F1644" s="481"/>
      <c r="G1644" s="481"/>
      <c r="H1644" s="482"/>
      <c r="J1644" s="36"/>
      <c r="K1644" s="489"/>
      <c r="L1644" s="490"/>
      <c r="M1644" s="490"/>
      <c r="N1644" s="490"/>
      <c r="O1644" s="490"/>
      <c r="P1644" s="491"/>
    </row>
    <row r="1645" spans="1:16" x14ac:dyDescent="0.2">
      <c r="A1645" s="36"/>
      <c r="B1645" s="36"/>
      <c r="C1645" s="480"/>
      <c r="D1645" s="481"/>
      <c r="E1645" s="481"/>
      <c r="F1645" s="481"/>
      <c r="G1645" s="481"/>
      <c r="H1645" s="482"/>
      <c r="J1645" s="36"/>
      <c r="K1645" s="489"/>
      <c r="L1645" s="490"/>
      <c r="M1645" s="490"/>
      <c r="N1645" s="490"/>
      <c r="O1645" s="490"/>
      <c r="P1645" s="491"/>
    </row>
    <row r="1646" spans="1:16" x14ac:dyDescent="0.2">
      <c r="A1646" s="36"/>
      <c r="B1646" s="36"/>
      <c r="C1646" s="480"/>
      <c r="D1646" s="481"/>
      <c r="E1646" s="481"/>
      <c r="F1646" s="481"/>
      <c r="G1646" s="481"/>
      <c r="H1646" s="482"/>
      <c r="J1646" s="36"/>
      <c r="K1646" s="489"/>
      <c r="L1646" s="490"/>
      <c r="M1646" s="490"/>
      <c r="N1646" s="490"/>
      <c r="O1646" s="490"/>
      <c r="P1646" s="491"/>
    </row>
    <row r="1647" spans="1:16" x14ac:dyDescent="0.2">
      <c r="A1647" s="36"/>
      <c r="B1647" s="36"/>
      <c r="C1647" s="480"/>
      <c r="D1647" s="481"/>
      <c r="E1647" s="481"/>
      <c r="F1647" s="481"/>
      <c r="G1647" s="481"/>
      <c r="H1647" s="482"/>
      <c r="J1647" s="36"/>
      <c r="K1647" s="489"/>
      <c r="L1647" s="490"/>
      <c r="M1647" s="490"/>
      <c r="N1647" s="490"/>
      <c r="O1647" s="490"/>
      <c r="P1647" s="491"/>
    </row>
    <row r="1648" spans="1:16" x14ac:dyDescent="0.2">
      <c r="A1648" s="36"/>
      <c r="B1648" s="36"/>
      <c r="C1648" s="480"/>
      <c r="D1648" s="481"/>
      <c r="E1648" s="481"/>
      <c r="F1648" s="481"/>
      <c r="G1648" s="481"/>
      <c r="H1648" s="482"/>
      <c r="J1648" s="36"/>
      <c r="K1648" s="489"/>
      <c r="L1648" s="490"/>
      <c r="M1648" s="490"/>
      <c r="N1648" s="490"/>
      <c r="O1648" s="490"/>
      <c r="P1648" s="491"/>
    </row>
    <row r="1649" spans="1:16" x14ac:dyDescent="0.2">
      <c r="A1649" s="36"/>
      <c r="B1649" s="36"/>
      <c r="C1649" s="483"/>
      <c r="D1649" s="484"/>
      <c r="E1649" s="484"/>
      <c r="F1649" s="484"/>
      <c r="G1649" s="484"/>
      <c r="H1649" s="485"/>
      <c r="J1649" s="36"/>
      <c r="K1649" s="492"/>
      <c r="L1649" s="493"/>
      <c r="M1649" s="493"/>
      <c r="N1649" s="493"/>
      <c r="O1649" s="493"/>
      <c r="P1649" s="494"/>
    </row>
    <row r="1650" spans="1:16" x14ac:dyDescent="0.2">
      <c r="A1650" s="36"/>
      <c r="B1650" s="36"/>
      <c r="C1650" s="36"/>
      <c r="D1650" s="36"/>
      <c r="E1650" s="36"/>
      <c r="F1650" s="36"/>
      <c r="J1650" s="36"/>
      <c r="K1650" s="36"/>
      <c r="L1650" s="36"/>
    </row>
    <row r="1651" spans="1:16" x14ac:dyDescent="0.2">
      <c r="A1651" s="36"/>
      <c r="B1651" s="36"/>
      <c r="C1651" s="408" t="s">
        <v>97</v>
      </c>
      <c r="D1651" s="408"/>
      <c r="E1651" s="408"/>
      <c r="F1651" s="409"/>
      <c r="G1651" s="462" t="str">
        <f>IF('Prop F'!$D$227="","",'Prop F'!$D$227)</f>
        <v/>
      </c>
      <c r="J1651" s="349" t="s">
        <v>98</v>
      </c>
      <c r="K1651" s="349"/>
      <c r="L1651" s="349"/>
      <c r="M1651" s="350"/>
      <c r="N1651" s="462" t="str">
        <f>IF('Prop F'!$K$227="","",'Prop F'!$K$227)</f>
        <v/>
      </c>
    </row>
    <row r="1652" spans="1:16" x14ac:dyDescent="0.2">
      <c r="A1652" s="36"/>
      <c r="B1652" s="36"/>
      <c r="C1652" s="408"/>
      <c r="D1652" s="408"/>
      <c r="E1652" s="408"/>
      <c r="F1652" s="409"/>
      <c r="G1652" s="463"/>
      <c r="J1652" s="349"/>
      <c r="K1652" s="349"/>
      <c r="L1652" s="349"/>
      <c r="M1652" s="350"/>
      <c r="N1652" s="463"/>
    </row>
    <row r="1653" spans="1:16" x14ac:dyDescent="0.2">
      <c r="A1653" s="36"/>
      <c r="B1653" s="36"/>
      <c r="C1653" s="408"/>
      <c r="D1653" s="408"/>
      <c r="E1653" s="408"/>
      <c r="F1653" s="409"/>
      <c r="G1653" s="464"/>
      <c r="J1653" s="349"/>
      <c r="K1653" s="349"/>
      <c r="L1653" s="349"/>
      <c r="M1653" s="350"/>
      <c r="N1653" s="464"/>
    </row>
    <row r="1654" spans="1:16" x14ac:dyDescent="0.2">
      <c r="A1654" s="36"/>
      <c r="B1654" s="36"/>
      <c r="C1654" s="36"/>
      <c r="D1654" s="36"/>
      <c r="E1654" s="36"/>
      <c r="F1654" s="36"/>
      <c r="J1654" s="36"/>
      <c r="K1654" s="36"/>
      <c r="L1654" s="36"/>
    </row>
    <row r="1655" spans="1:16" x14ac:dyDescent="0.2">
      <c r="A1655" s="36"/>
      <c r="B1655" s="36"/>
      <c r="C1655" s="408" t="s">
        <v>204</v>
      </c>
      <c r="D1655" s="408"/>
      <c r="E1655" s="408"/>
      <c r="F1655" s="409"/>
      <c r="G1655" s="462" t="str">
        <f>IF('Prop F'!$D$229="","",'Prop F'!$D$229)</f>
        <v/>
      </c>
      <c r="J1655" s="349" t="s">
        <v>99</v>
      </c>
      <c r="K1655" s="349"/>
      <c r="L1655" s="349"/>
      <c r="M1655" s="350"/>
      <c r="N1655" s="462" t="str">
        <f>IF('Prop F'!$K$229="","",'Prop F'!$K$229)</f>
        <v/>
      </c>
    </row>
    <row r="1656" spans="1:16" x14ac:dyDescent="0.2">
      <c r="A1656" s="36"/>
      <c r="B1656" s="36"/>
      <c r="C1656" s="408"/>
      <c r="D1656" s="408"/>
      <c r="E1656" s="408"/>
      <c r="F1656" s="409"/>
      <c r="G1656" s="463"/>
      <c r="J1656" s="349"/>
      <c r="K1656" s="349"/>
      <c r="L1656" s="349"/>
      <c r="M1656" s="350"/>
      <c r="N1656" s="463"/>
    </row>
    <row r="1657" spans="1:16" x14ac:dyDescent="0.2">
      <c r="A1657" s="36"/>
      <c r="B1657" s="36"/>
      <c r="C1657" s="408"/>
      <c r="D1657" s="408"/>
      <c r="E1657" s="408"/>
      <c r="F1657" s="409"/>
      <c r="G1657" s="464"/>
      <c r="J1657" s="349"/>
      <c r="K1657" s="349"/>
      <c r="L1657" s="349"/>
      <c r="M1657" s="350"/>
      <c r="N1657" s="464"/>
    </row>
    <row r="1658" spans="1:16" x14ac:dyDescent="0.2">
      <c r="A1658" s="36"/>
      <c r="B1658" s="36"/>
      <c r="C1658" s="36"/>
      <c r="D1658" s="36"/>
      <c r="E1658" s="36"/>
      <c r="F1658" s="36"/>
      <c r="J1658" s="36"/>
      <c r="K1658" s="36"/>
      <c r="L1658" s="36"/>
    </row>
    <row r="1659" spans="1:16" ht="12.75" customHeight="1" x14ac:dyDescent="0.2">
      <c r="A1659" s="36"/>
      <c r="B1659" s="36"/>
      <c r="C1659" s="474" t="s">
        <v>126</v>
      </c>
      <c r="D1659" s="475"/>
      <c r="E1659" s="475"/>
      <c r="F1659" s="475"/>
      <c r="G1659" s="476"/>
      <c r="J1659" s="248"/>
      <c r="K1659" s="248"/>
      <c r="L1659" s="248"/>
    </row>
    <row r="1660" spans="1:16" x14ac:dyDescent="0.2">
      <c r="A1660" s="36"/>
      <c r="B1660" s="36"/>
      <c r="C1660" s="477" t="str">
        <f>IF('Prop F'!$D$231="","",'Prop F'!$D$231)</f>
        <v/>
      </c>
      <c r="D1660" s="478"/>
      <c r="E1660" s="478"/>
      <c r="F1660" s="478"/>
      <c r="G1660" s="478"/>
      <c r="H1660" s="479"/>
      <c r="J1660" s="248"/>
      <c r="K1660" s="248"/>
      <c r="L1660" s="248"/>
      <c r="M1660" s="246" t="s">
        <v>127</v>
      </c>
      <c r="N1660" s="495" t="str">
        <f>IF('Prop F'!$K$231="","",'Prop F'!$K$231)</f>
        <v/>
      </c>
      <c r="O1660" s="496"/>
    </row>
    <row r="1661" spans="1:16" x14ac:dyDescent="0.2">
      <c r="A1661" s="36"/>
      <c r="B1661" s="36"/>
      <c r="C1661" s="480"/>
      <c r="D1661" s="481"/>
      <c r="E1661" s="481"/>
      <c r="F1661" s="481"/>
      <c r="G1661" s="481"/>
      <c r="H1661" s="482"/>
      <c r="J1661" s="248"/>
      <c r="K1661" s="248"/>
      <c r="L1661" s="248"/>
      <c r="M1661" s="259"/>
      <c r="N1661" s="26"/>
    </row>
    <row r="1662" spans="1:16" x14ac:dyDescent="0.2">
      <c r="A1662" s="36"/>
      <c r="B1662" s="36"/>
      <c r="C1662" s="480"/>
      <c r="D1662" s="481"/>
      <c r="E1662" s="481"/>
      <c r="F1662" s="481"/>
      <c r="G1662" s="481"/>
      <c r="H1662" s="482"/>
      <c r="J1662" s="36"/>
      <c r="K1662" s="36"/>
      <c r="L1662" s="36"/>
      <c r="M1662" s="259"/>
      <c r="N1662" s="26"/>
    </row>
    <row r="1663" spans="1:16" ht="12.75" customHeight="1" x14ac:dyDescent="0.2">
      <c r="A1663" s="36"/>
      <c r="B1663" s="36"/>
      <c r="C1663" s="480"/>
      <c r="D1663" s="481"/>
      <c r="E1663" s="481"/>
      <c r="F1663" s="481"/>
      <c r="G1663" s="481"/>
      <c r="H1663" s="482"/>
      <c r="J1663" s="411" t="s">
        <v>128</v>
      </c>
      <c r="K1663" s="411"/>
      <c r="L1663" s="411"/>
      <c r="M1663" s="411"/>
      <c r="N1663" s="497" t="str">
        <f>IF('Prop F'!$D$237="","",'Prop F'!$D$237)</f>
        <v/>
      </c>
      <c r="O1663" s="498"/>
    </row>
    <row r="1664" spans="1:16" x14ac:dyDescent="0.2">
      <c r="A1664" s="36"/>
      <c r="B1664" s="36"/>
      <c r="C1664" s="480"/>
      <c r="D1664" s="481"/>
      <c r="E1664" s="481"/>
      <c r="F1664" s="481"/>
      <c r="G1664" s="481"/>
      <c r="H1664" s="482"/>
      <c r="J1664" s="411"/>
      <c r="K1664" s="411"/>
      <c r="L1664" s="411"/>
      <c r="M1664" s="411"/>
      <c r="N1664" s="499"/>
      <c r="O1664" s="500"/>
    </row>
    <row r="1665" spans="1:16" x14ac:dyDescent="0.2">
      <c r="A1665" s="36"/>
      <c r="B1665" s="36"/>
      <c r="C1665" s="480"/>
      <c r="D1665" s="481"/>
      <c r="E1665" s="481"/>
      <c r="F1665" s="481"/>
      <c r="G1665" s="481"/>
      <c r="H1665" s="482"/>
      <c r="J1665" s="36"/>
      <c r="K1665" s="36"/>
      <c r="L1665" s="36"/>
    </row>
    <row r="1666" spans="1:16" x14ac:dyDescent="0.2">
      <c r="A1666" s="36"/>
      <c r="B1666" s="36"/>
      <c r="C1666" s="483"/>
      <c r="D1666" s="484"/>
      <c r="E1666" s="484"/>
      <c r="F1666" s="484"/>
      <c r="G1666" s="484"/>
      <c r="H1666" s="485"/>
      <c r="J1666" s="36"/>
      <c r="K1666" s="36"/>
      <c r="L1666" s="36"/>
    </row>
    <row r="1667" spans="1:16" x14ac:dyDescent="0.2">
      <c r="A1667" s="36"/>
      <c r="B1667" s="36"/>
      <c r="C1667" s="36"/>
      <c r="D1667" s="36"/>
      <c r="E1667" s="36"/>
      <c r="F1667" s="36"/>
      <c r="J1667" s="36"/>
      <c r="K1667" s="36"/>
      <c r="L1667" s="36"/>
    </row>
    <row r="1668" spans="1:16" ht="12.75" customHeight="1" x14ac:dyDescent="0.2">
      <c r="A1668" s="36"/>
      <c r="C1668" s="411" t="s">
        <v>186</v>
      </c>
      <c r="D1668" s="411"/>
      <c r="E1668" s="411"/>
      <c r="F1668" s="350"/>
      <c r="G1668" s="497" t="str">
        <f>IF('Prop F'!$K$237="","",'Prop F'!$K$237)</f>
        <v/>
      </c>
      <c r="H1668" s="498"/>
      <c r="K1668" s="501" t="s">
        <v>187</v>
      </c>
      <c r="L1668" s="502"/>
      <c r="M1668" s="502"/>
      <c r="N1668" s="502"/>
      <c r="O1668" s="503"/>
    </row>
    <row r="1669" spans="1:16" ht="12.75" customHeight="1" x14ac:dyDescent="0.2">
      <c r="A1669" s="36"/>
      <c r="C1669" s="411"/>
      <c r="D1669" s="411"/>
      <c r="E1669" s="411"/>
      <c r="F1669" s="350"/>
      <c r="G1669" s="499"/>
      <c r="H1669" s="500"/>
      <c r="K1669" s="504"/>
      <c r="L1669" s="505"/>
      <c r="M1669" s="505"/>
      <c r="N1669" s="505"/>
      <c r="O1669" s="506"/>
    </row>
    <row r="1670" spans="1:16" x14ac:dyDescent="0.2">
      <c r="A1670" s="36"/>
      <c r="B1670" s="36"/>
      <c r="C1670" s="36"/>
      <c r="D1670" s="36"/>
      <c r="E1670" s="36"/>
      <c r="F1670" s="36"/>
      <c r="J1670" s="36"/>
      <c r="K1670" s="477" t="str">
        <f>IF('Prop F'!$D$243="","",'Prop F'!$D$243)</f>
        <v/>
      </c>
      <c r="L1670" s="478"/>
      <c r="M1670" s="478"/>
      <c r="N1670" s="478"/>
      <c r="O1670" s="478"/>
      <c r="P1670" s="479"/>
    </row>
    <row r="1671" spans="1:16" ht="12.75" customHeight="1" x14ac:dyDescent="0.2">
      <c r="A1671" s="36"/>
      <c r="B1671" s="36"/>
      <c r="C1671" s="36"/>
      <c r="D1671" s="36"/>
      <c r="E1671" s="36"/>
      <c r="F1671" s="36"/>
      <c r="J1671" s="36"/>
      <c r="K1671" s="480"/>
      <c r="L1671" s="481"/>
      <c r="M1671" s="481"/>
      <c r="N1671" s="481"/>
      <c r="O1671" s="481"/>
      <c r="P1671" s="482"/>
    </row>
    <row r="1672" spans="1:16" ht="12.75" customHeight="1" x14ac:dyDescent="0.2">
      <c r="A1672" s="36"/>
      <c r="B1672" s="507" t="s">
        <v>185</v>
      </c>
      <c r="C1672" s="507"/>
      <c r="D1672" s="507"/>
      <c r="E1672" s="507"/>
      <c r="F1672" s="508"/>
      <c r="G1672" s="462" t="str">
        <f>IF('Prop F'!$K$243="","",'Prop F'!$K$243)</f>
        <v/>
      </c>
      <c r="J1672" s="36"/>
      <c r="K1672" s="480"/>
      <c r="L1672" s="481"/>
      <c r="M1672" s="481"/>
      <c r="N1672" s="481"/>
      <c r="O1672" s="481"/>
      <c r="P1672" s="482"/>
    </row>
    <row r="1673" spans="1:16" x14ac:dyDescent="0.2">
      <c r="A1673" s="36"/>
      <c r="B1673" s="507"/>
      <c r="C1673" s="507"/>
      <c r="D1673" s="507"/>
      <c r="E1673" s="507"/>
      <c r="F1673" s="508"/>
      <c r="G1673" s="463"/>
      <c r="J1673" s="36"/>
      <c r="K1673" s="480"/>
      <c r="L1673" s="481"/>
      <c r="M1673" s="481"/>
      <c r="N1673" s="481"/>
      <c r="O1673" s="481"/>
      <c r="P1673" s="482"/>
    </row>
    <row r="1674" spans="1:16" x14ac:dyDescent="0.2">
      <c r="A1674" s="36"/>
      <c r="B1674" s="507"/>
      <c r="C1674" s="507"/>
      <c r="D1674" s="507"/>
      <c r="E1674" s="507"/>
      <c r="F1674" s="508"/>
      <c r="G1674" s="463"/>
      <c r="J1674" s="36"/>
      <c r="K1674" s="480"/>
      <c r="L1674" s="481"/>
      <c r="M1674" s="481"/>
      <c r="N1674" s="481"/>
      <c r="O1674" s="481"/>
      <c r="P1674" s="482"/>
    </row>
    <row r="1675" spans="1:16" x14ac:dyDescent="0.2">
      <c r="A1675" s="36"/>
      <c r="B1675" s="507"/>
      <c r="C1675" s="507"/>
      <c r="D1675" s="507"/>
      <c r="E1675" s="507"/>
      <c r="F1675" s="508"/>
      <c r="G1675" s="464"/>
      <c r="J1675" s="36"/>
      <c r="K1675" s="480"/>
      <c r="L1675" s="481"/>
      <c r="M1675" s="481"/>
      <c r="N1675" s="481"/>
      <c r="O1675" s="481"/>
      <c r="P1675" s="482"/>
    </row>
    <row r="1676" spans="1:16" x14ac:dyDescent="0.2">
      <c r="A1676" s="36"/>
      <c r="B1676" s="36"/>
      <c r="C1676" s="36"/>
      <c r="D1676" s="36"/>
      <c r="E1676" s="36"/>
      <c r="F1676" s="36"/>
      <c r="J1676" s="36"/>
      <c r="K1676" s="483"/>
      <c r="L1676" s="484"/>
      <c r="M1676" s="484"/>
      <c r="N1676" s="484"/>
      <c r="O1676" s="484"/>
      <c r="P1676" s="485"/>
    </row>
    <row r="1677" spans="1:16" x14ac:dyDescent="0.2">
      <c r="A1677" s="36"/>
      <c r="J1677" s="36"/>
    </row>
    <row r="1678" spans="1:16" ht="12.75" customHeight="1" x14ac:dyDescent="0.2">
      <c r="A1678" s="36"/>
      <c r="B1678" s="408" t="s">
        <v>188</v>
      </c>
      <c r="C1678" s="408"/>
      <c r="D1678" s="408"/>
      <c r="E1678" s="408"/>
      <c r="F1678" s="409"/>
      <c r="G1678" s="462" t="str">
        <f>IF('Prop F'!$D$249="","",'Prop F'!$D$249)</f>
        <v/>
      </c>
      <c r="I1678" s="408" t="s">
        <v>189</v>
      </c>
      <c r="J1678" s="408"/>
      <c r="K1678" s="408"/>
      <c r="L1678" s="408"/>
      <c r="M1678" s="409"/>
      <c r="N1678" s="462" t="str">
        <f>IF('Prop F'!$K$249="","",'Prop F'!$K$249)</f>
        <v/>
      </c>
    </row>
    <row r="1679" spans="1:16" x14ac:dyDescent="0.2">
      <c r="A1679" s="36"/>
      <c r="B1679" s="408"/>
      <c r="C1679" s="408"/>
      <c r="D1679" s="408"/>
      <c r="E1679" s="408"/>
      <c r="F1679" s="409"/>
      <c r="G1679" s="463"/>
      <c r="I1679" s="408"/>
      <c r="J1679" s="408"/>
      <c r="K1679" s="408"/>
      <c r="L1679" s="408"/>
      <c r="M1679" s="409"/>
      <c r="N1679" s="463"/>
    </row>
    <row r="1680" spans="1:16" x14ac:dyDescent="0.2">
      <c r="A1680" s="36"/>
      <c r="B1680" s="408"/>
      <c r="C1680" s="408"/>
      <c r="D1680" s="408"/>
      <c r="E1680" s="408"/>
      <c r="F1680" s="409"/>
      <c r="G1680" s="463"/>
      <c r="I1680" s="408"/>
      <c r="J1680" s="408"/>
      <c r="K1680" s="408"/>
      <c r="L1680" s="408"/>
      <c r="M1680" s="409"/>
      <c r="N1680" s="463"/>
    </row>
    <row r="1681" spans="1:15" x14ac:dyDescent="0.2">
      <c r="A1681" s="36"/>
      <c r="B1681" s="408"/>
      <c r="C1681" s="408"/>
      <c r="D1681" s="408"/>
      <c r="E1681" s="408"/>
      <c r="F1681" s="409"/>
      <c r="G1681" s="464"/>
      <c r="I1681" s="408"/>
      <c r="J1681" s="408"/>
      <c r="K1681" s="408"/>
      <c r="L1681" s="408"/>
      <c r="M1681" s="409"/>
      <c r="N1681" s="464"/>
    </row>
    <row r="1682" spans="1:15" x14ac:dyDescent="0.2">
      <c r="A1682" s="36"/>
      <c r="J1682" s="36"/>
    </row>
    <row r="1683" spans="1:15" ht="12.75" customHeight="1" x14ac:dyDescent="0.2">
      <c r="A1683" s="36"/>
      <c r="B1683" s="408" t="s">
        <v>224</v>
      </c>
      <c r="C1683" s="408"/>
      <c r="D1683" s="408"/>
      <c r="E1683" s="408"/>
      <c r="F1683" s="409"/>
      <c r="G1683" s="462" t="str">
        <f>IF('Prop F'!$D$251="","",'Prop F'!$D$251)</f>
        <v/>
      </c>
      <c r="J1683" s="36"/>
    </row>
    <row r="1684" spans="1:15" x14ac:dyDescent="0.2">
      <c r="A1684" s="36"/>
      <c r="B1684" s="408"/>
      <c r="C1684" s="408"/>
      <c r="D1684" s="408"/>
      <c r="E1684" s="408"/>
      <c r="F1684" s="409"/>
      <c r="G1684" s="463"/>
      <c r="J1684" s="36"/>
    </row>
    <row r="1685" spans="1:15" x14ac:dyDescent="0.2">
      <c r="A1685" s="36"/>
      <c r="B1685" s="408"/>
      <c r="C1685" s="408"/>
      <c r="D1685" s="408"/>
      <c r="E1685" s="408"/>
      <c r="F1685" s="409"/>
      <c r="G1685" s="463"/>
      <c r="J1685" s="36"/>
    </row>
    <row r="1686" spans="1:15" x14ac:dyDescent="0.2">
      <c r="A1686" s="36"/>
      <c r="B1686" s="408"/>
      <c r="C1686" s="408"/>
      <c r="D1686" s="408"/>
      <c r="E1686" s="408"/>
      <c r="F1686" s="409"/>
      <c r="G1686" s="464"/>
      <c r="J1686" s="36"/>
    </row>
    <row r="1687" spans="1:15" x14ac:dyDescent="0.2">
      <c r="A1687" s="36"/>
      <c r="J1687" s="36"/>
    </row>
    <row r="1688" spans="1:15" x14ac:dyDescent="0.2">
      <c r="A1688" s="36"/>
      <c r="B1688" s="36"/>
      <c r="C1688" s="36"/>
      <c r="D1688" s="36"/>
      <c r="E1688" s="36"/>
      <c r="F1688" s="36"/>
      <c r="J1688" s="36"/>
    </row>
    <row r="1689" spans="1:15" ht="15" x14ac:dyDescent="0.25">
      <c r="A1689" s="36"/>
      <c r="B1689" s="145" t="s">
        <v>156</v>
      </c>
      <c r="C1689" s="36"/>
      <c r="D1689" s="36"/>
      <c r="E1689" s="36"/>
      <c r="F1689" s="36"/>
      <c r="J1689" s="36"/>
      <c r="K1689" s="36"/>
      <c r="L1689" s="36"/>
    </row>
    <row r="1690" spans="1:15" x14ac:dyDescent="0.2">
      <c r="A1690" s="36"/>
      <c r="B1690" s="36"/>
      <c r="C1690" s="36"/>
      <c r="D1690" s="36"/>
      <c r="E1690" s="36"/>
      <c r="F1690" s="36"/>
      <c r="J1690" s="36"/>
      <c r="K1690" s="36"/>
      <c r="L1690" s="36"/>
    </row>
    <row r="1691" spans="1:15" x14ac:dyDescent="0.2">
      <c r="C1691" s="531" t="s">
        <v>52</v>
      </c>
      <c r="D1691" s="532"/>
      <c r="E1691" s="36"/>
      <c r="F1691" s="36"/>
      <c r="J1691" s="45" t="s">
        <v>53</v>
      </c>
      <c r="K1691" s="36"/>
      <c r="L1691" s="36"/>
      <c r="M1691" s="36"/>
      <c r="N1691" s="36"/>
    </row>
    <row r="1692" spans="1:15" x14ac:dyDescent="0.2">
      <c r="A1692" s="36"/>
      <c r="C1692" s="522" t="str">
        <f>IF('Prop F'!$B$257="","",'Prop F'!$B$257)</f>
        <v/>
      </c>
      <c r="D1692" s="523"/>
      <c r="E1692" s="523"/>
      <c r="F1692" s="523"/>
      <c r="G1692" s="523"/>
      <c r="H1692" s="524"/>
      <c r="J1692" s="522" t="str">
        <f>IF('Prop F'!$H$257="","",'Prop F'!$H$257)</f>
        <v/>
      </c>
      <c r="K1692" s="523"/>
      <c r="L1692" s="523"/>
      <c r="M1692" s="523"/>
      <c r="N1692" s="523"/>
      <c r="O1692" s="524"/>
    </row>
    <row r="1693" spans="1:15" x14ac:dyDescent="0.2">
      <c r="A1693" s="36"/>
      <c r="C1693" s="525"/>
      <c r="D1693" s="526"/>
      <c r="E1693" s="526"/>
      <c r="F1693" s="526"/>
      <c r="G1693" s="526"/>
      <c r="H1693" s="527"/>
      <c r="J1693" s="525"/>
      <c r="K1693" s="526"/>
      <c r="L1693" s="526"/>
      <c r="M1693" s="526"/>
      <c r="N1693" s="526"/>
      <c r="O1693" s="527"/>
    </row>
    <row r="1694" spans="1:15" x14ac:dyDescent="0.2">
      <c r="A1694" s="36"/>
      <c r="C1694" s="525"/>
      <c r="D1694" s="526"/>
      <c r="E1694" s="526"/>
      <c r="F1694" s="526"/>
      <c r="G1694" s="526"/>
      <c r="H1694" s="527"/>
      <c r="J1694" s="525"/>
      <c r="K1694" s="526"/>
      <c r="L1694" s="526"/>
      <c r="M1694" s="526"/>
      <c r="N1694" s="526"/>
      <c r="O1694" s="527"/>
    </row>
    <row r="1695" spans="1:15" x14ac:dyDescent="0.2">
      <c r="A1695" s="36"/>
      <c r="C1695" s="525"/>
      <c r="D1695" s="526"/>
      <c r="E1695" s="526"/>
      <c r="F1695" s="526"/>
      <c r="G1695" s="526"/>
      <c r="H1695" s="527"/>
      <c r="J1695" s="525"/>
      <c r="K1695" s="526"/>
      <c r="L1695" s="526"/>
      <c r="M1695" s="526"/>
      <c r="N1695" s="526"/>
      <c r="O1695" s="527"/>
    </row>
    <row r="1696" spans="1:15" x14ac:dyDescent="0.2">
      <c r="A1696" s="36"/>
      <c r="C1696" s="525"/>
      <c r="D1696" s="526"/>
      <c r="E1696" s="526"/>
      <c r="F1696" s="526"/>
      <c r="G1696" s="526"/>
      <c r="H1696" s="527"/>
      <c r="J1696" s="525"/>
      <c r="K1696" s="526"/>
      <c r="L1696" s="526"/>
      <c r="M1696" s="526"/>
      <c r="N1696" s="526"/>
      <c r="O1696" s="527"/>
    </row>
    <row r="1697" spans="1:17" x14ac:dyDescent="0.2">
      <c r="A1697" s="36"/>
      <c r="C1697" s="525"/>
      <c r="D1697" s="526"/>
      <c r="E1697" s="526"/>
      <c r="F1697" s="526"/>
      <c r="G1697" s="526"/>
      <c r="H1697" s="527"/>
      <c r="J1697" s="525"/>
      <c r="K1697" s="526"/>
      <c r="L1697" s="526"/>
      <c r="M1697" s="526"/>
      <c r="N1697" s="526"/>
      <c r="O1697" s="527"/>
    </row>
    <row r="1698" spans="1:17" x14ac:dyDescent="0.2">
      <c r="A1698" s="36"/>
      <c r="C1698" s="528"/>
      <c r="D1698" s="529"/>
      <c r="E1698" s="529"/>
      <c r="F1698" s="529"/>
      <c r="G1698" s="529"/>
      <c r="H1698" s="530"/>
      <c r="J1698" s="528"/>
      <c r="K1698" s="529"/>
      <c r="L1698" s="529"/>
      <c r="M1698" s="529"/>
      <c r="N1698" s="529"/>
      <c r="O1698" s="530"/>
    </row>
    <row r="1699" spans="1:17" x14ac:dyDescent="0.2">
      <c r="A1699" s="36"/>
      <c r="B1699" s="36"/>
      <c r="C1699" s="36"/>
      <c r="D1699" s="36"/>
      <c r="E1699" s="36"/>
      <c r="F1699" s="36"/>
      <c r="G1699" s="36"/>
      <c r="H1699" s="36"/>
      <c r="I1699" s="36"/>
      <c r="J1699" s="36"/>
      <c r="K1699" s="36"/>
      <c r="L1699" s="36"/>
    </row>
    <row r="1700" spans="1:17" x14ac:dyDescent="0.2">
      <c r="A1700" s="36"/>
      <c r="B1700" s="36"/>
      <c r="C1700" s="36"/>
      <c r="D1700" s="36"/>
      <c r="E1700" s="36"/>
      <c r="F1700" s="36"/>
      <c r="G1700" s="36"/>
      <c r="H1700" s="36"/>
      <c r="I1700" s="36"/>
      <c r="J1700" s="36"/>
      <c r="K1700" s="36"/>
      <c r="L1700" s="36"/>
    </row>
    <row r="1701" spans="1:17" ht="15.75" thickBot="1" x14ac:dyDescent="0.25">
      <c r="A1701" s="518" t="e">
        <f>CONCATENATE("Proponente: ",'Prop G'!$E$8)</f>
        <v>#REF!</v>
      </c>
      <c r="B1701" s="518"/>
      <c r="C1701" s="518"/>
      <c r="D1701" s="518"/>
      <c r="E1701" s="518"/>
      <c r="F1701" s="518"/>
      <c r="G1701" s="518"/>
      <c r="H1701" s="518"/>
      <c r="I1701" s="518"/>
      <c r="J1701" s="518"/>
      <c r="K1701" s="518"/>
      <c r="L1701" s="518"/>
      <c r="M1701" s="518"/>
      <c r="N1701" s="518"/>
      <c r="O1701" s="518"/>
      <c r="P1701" s="518"/>
      <c r="Q1701" s="518"/>
    </row>
    <row r="1703" spans="1:17" ht="15" x14ac:dyDescent="0.25">
      <c r="B1703" s="145" t="e">
        <f>#REF!</f>
        <v>#REF!</v>
      </c>
      <c r="E1703" s="64" t="str">
        <f>IF('Prop G'!$K$13="","",'Prop G'!$K$13)</f>
        <v/>
      </c>
    </row>
    <row r="1706" spans="1:17" ht="15" x14ac:dyDescent="0.25">
      <c r="B1706" s="145" t="e">
        <f>#REF!</f>
        <v>#REF!</v>
      </c>
    </row>
    <row r="1722" spans="2:16" ht="15" x14ac:dyDescent="0.25">
      <c r="B1722" s="145" t="e">
        <f>#REF!</f>
        <v>#REF!</v>
      </c>
    </row>
    <row r="1724" spans="2:16" ht="12.75" customHeight="1" x14ac:dyDescent="0.2">
      <c r="D1724" s="146"/>
      <c r="E1724" s="146"/>
      <c r="F1724" s="151" t="s">
        <v>159</v>
      </c>
      <c r="G1724" s="147" t="str">
        <f>IF('Prop G'!$I$32="","",'Prop G'!$I$32)</f>
        <v/>
      </c>
    </row>
    <row r="1726" spans="2:16" x14ac:dyDescent="0.2">
      <c r="C1726" s="152"/>
      <c r="D1726" s="153"/>
      <c r="E1726" s="153"/>
      <c r="F1726" s="153"/>
      <c r="G1726" s="153"/>
      <c r="H1726" s="153"/>
      <c r="I1726" s="153"/>
      <c r="J1726" s="153"/>
      <c r="K1726" s="153"/>
      <c r="L1726" s="153"/>
      <c r="M1726" s="153"/>
      <c r="N1726" s="153"/>
      <c r="O1726" s="153"/>
      <c r="P1726" s="154"/>
    </row>
    <row r="1727" spans="2:16" x14ac:dyDescent="0.2">
      <c r="C1727" s="155"/>
      <c r="D1727" s="26"/>
      <c r="E1727" s="26"/>
      <c r="F1727" s="26"/>
      <c r="G1727" s="26"/>
      <c r="H1727" s="26"/>
      <c r="I1727" s="26"/>
      <c r="J1727" s="26"/>
      <c r="K1727" s="26"/>
      <c r="L1727" s="26"/>
      <c r="M1727" s="26"/>
      <c r="N1727" s="26"/>
      <c r="O1727" s="26"/>
      <c r="P1727" s="156"/>
    </row>
    <row r="1728" spans="2:16" x14ac:dyDescent="0.2">
      <c r="C1728" s="155"/>
      <c r="D1728" s="26"/>
      <c r="E1728" s="26"/>
      <c r="F1728" s="26"/>
      <c r="G1728" s="26"/>
      <c r="H1728" s="26"/>
      <c r="I1728" s="26"/>
      <c r="J1728" s="26"/>
      <c r="K1728" s="26"/>
      <c r="L1728" s="26"/>
      <c r="M1728" s="26"/>
      <c r="N1728" s="26"/>
      <c r="O1728" s="26"/>
      <c r="P1728" s="156"/>
    </row>
    <row r="1729" spans="3:16" x14ac:dyDescent="0.2">
      <c r="C1729" s="155"/>
      <c r="D1729" s="26"/>
      <c r="E1729" s="26"/>
      <c r="F1729" s="26"/>
      <c r="G1729" s="26"/>
      <c r="H1729" s="26"/>
      <c r="I1729" s="26"/>
      <c r="J1729" s="26"/>
      <c r="K1729" s="26"/>
      <c r="L1729" s="26"/>
      <c r="M1729" s="26"/>
      <c r="N1729" s="26"/>
      <c r="O1729" s="26"/>
      <c r="P1729" s="156"/>
    </row>
    <row r="1730" spans="3:16" x14ac:dyDescent="0.2">
      <c r="C1730" s="155"/>
      <c r="D1730" s="26"/>
      <c r="E1730" s="26"/>
      <c r="F1730" s="26"/>
      <c r="G1730" s="26"/>
      <c r="H1730" s="26"/>
      <c r="I1730" s="26"/>
      <c r="J1730" s="26"/>
      <c r="K1730" s="26"/>
      <c r="L1730" s="26"/>
      <c r="M1730" s="26"/>
      <c r="N1730" s="26"/>
      <c r="O1730" s="26"/>
      <c r="P1730" s="156"/>
    </row>
    <row r="1731" spans="3:16" x14ac:dyDescent="0.2">
      <c r="C1731" s="155"/>
      <c r="D1731" s="26"/>
      <c r="E1731" s="26"/>
      <c r="F1731" s="26"/>
      <c r="G1731" s="26"/>
      <c r="H1731" s="26"/>
      <c r="I1731" s="26"/>
      <c r="J1731" s="26"/>
      <c r="K1731" s="26"/>
      <c r="L1731" s="26"/>
      <c r="M1731" s="26"/>
      <c r="N1731" s="26"/>
      <c r="O1731" s="26"/>
      <c r="P1731" s="156"/>
    </row>
    <row r="1732" spans="3:16" x14ac:dyDescent="0.2">
      <c r="C1732" s="155"/>
      <c r="D1732" s="26"/>
      <c r="E1732" s="26"/>
      <c r="F1732" s="26"/>
      <c r="G1732" s="26"/>
      <c r="H1732" s="26"/>
      <c r="I1732" s="26"/>
      <c r="J1732" s="26"/>
      <c r="K1732" s="26"/>
      <c r="L1732" s="26"/>
      <c r="M1732" s="26"/>
      <c r="N1732" s="26"/>
      <c r="O1732" s="26"/>
      <c r="P1732" s="156"/>
    </row>
    <row r="1733" spans="3:16" x14ac:dyDescent="0.2">
      <c r="C1733" s="155"/>
      <c r="D1733" s="26"/>
      <c r="E1733" s="26"/>
      <c r="F1733" s="26"/>
      <c r="G1733" s="26"/>
      <c r="H1733" s="26"/>
      <c r="I1733" s="26"/>
      <c r="J1733" s="26"/>
      <c r="K1733" s="26"/>
      <c r="L1733" s="26"/>
      <c r="M1733" s="26"/>
      <c r="N1733" s="26"/>
      <c r="O1733" s="26"/>
      <c r="P1733" s="156"/>
    </row>
    <row r="1734" spans="3:16" x14ac:dyDescent="0.2">
      <c r="C1734" s="155"/>
      <c r="D1734" s="26"/>
      <c r="E1734" s="26"/>
      <c r="F1734" s="26"/>
      <c r="G1734" s="26"/>
      <c r="H1734" s="26"/>
      <c r="I1734" s="26"/>
      <c r="J1734" s="26"/>
      <c r="K1734" s="26"/>
      <c r="L1734" s="26"/>
      <c r="M1734" s="26"/>
      <c r="N1734" s="26"/>
      <c r="O1734" s="26"/>
      <c r="P1734" s="156"/>
    </row>
    <row r="1735" spans="3:16" x14ac:dyDescent="0.2">
      <c r="C1735" s="155"/>
      <c r="D1735" s="26"/>
      <c r="E1735" s="26"/>
      <c r="F1735" s="26"/>
      <c r="G1735" s="26"/>
      <c r="H1735" s="26"/>
      <c r="I1735" s="26"/>
      <c r="J1735" s="26"/>
      <c r="K1735" s="26"/>
      <c r="L1735" s="26"/>
      <c r="M1735" s="26"/>
      <c r="N1735" s="26"/>
      <c r="O1735" s="26"/>
      <c r="P1735" s="156"/>
    </row>
    <row r="1736" spans="3:16" x14ac:dyDescent="0.2">
      <c r="C1736" s="155"/>
      <c r="D1736" s="26"/>
      <c r="E1736" s="26"/>
      <c r="F1736" s="26"/>
      <c r="G1736" s="26"/>
      <c r="H1736" s="26"/>
      <c r="I1736" s="26"/>
      <c r="J1736" s="26"/>
      <c r="K1736" s="26"/>
      <c r="L1736" s="26"/>
      <c r="M1736" s="26"/>
      <c r="N1736" s="26"/>
      <c r="O1736" s="26"/>
      <c r="P1736" s="156"/>
    </row>
    <row r="1737" spans="3:16" x14ac:dyDescent="0.2">
      <c r="C1737" s="155"/>
      <c r="D1737" s="26"/>
      <c r="E1737" s="26"/>
      <c r="F1737" s="26"/>
      <c r="G1737" s="26"/>
      <c r="H1737" s="26"/>
      <c r="I1737" s="26"/>
      <c r="J1737" s="26"/>
      <c r="K1737" s="26"/>
      <c r="L1737" s="26"/>
      <c r="M1737" s="26"/>
      <c r="N1737" s="26"/>
      <c r="O1737" s="26"/>
      <c r="P1737" s="156"/>
    </row>
    <row r="1738" spans="3:16" x14ac:dyDescent="0.2">
      <c r="C1738" s="155"/>
      <c r="D1738" s="26"/>
      <c r="E1738" s="26"/>
      <c r="F1738" s="26"/>
      <c r="G1738" s="26"/>
      <c r="H1738" s="26"/>
      <c r="I1738" s="26"/>
      <c r="J1738" s="26"/>
      <c r="K1738" s="26"/>
      <c r="L1738" s="26"/>
      <c r="M1738" s="26"/>
      <c r="N1738" s="26"/>
      <c r="O1738" s="26"/>
      <c r="P1738" s="156"/>
    </row>
    <row r="1739" spans="3:16" x14ac:dyDescent="0.2">
      <c r="C1739" s="155"/>
      <c r="D1739" s="26"/>
      <c r="E1739" s="26"/>
      <c r="F1739" s="26"/>
      <c r="G1739" s="26"/>
      <c r="H1739" s="26"/>
      <c r="I1739" s="26"/>
      <c r="J1739" s="26"/>
      <c r="K1739" s="26"/>
      <c r="L1739" s="26"/>
      <c r="M1739" s="26"/>
      <c r="N1739" s="26"/>
      <c r="O1739" s="26"/>
      <c r="P1739" s="156"/>
    </row>
    <row r="1740" spans="3:16" x14ac:dyDescent="0.2">
      <c r="C1740" s="155"/>
      <c r="D1740" s="26"/>
      <c r="E1740" s="26"/>
      <c r="F1740" s="26"/>
      <c r="G1740" s="26"/>
      <c r="H1740" s="26"/>
      <c r="I1740" s="26"/>
      <c r="J1740" s="26"/>
      <c r="K1740" s="26"/>
      <c r="L1740" s="26"/>
      <c r="M1740" s="26"/>
      <c r="N1740" s="26"/>
      <c r="O1740" s="26"/>
      <c r="P1740" s="156"/>
    </row>
    <row r="1741" spans="3:16" x14ac:dyDescent="0.2">
      <c r="C1741" s="155"/>
      <c r="D1741" s="26"/>
      <c r="E1741" s="26"/>
      <c r="F1741" s="26"/>
      <c r="G1741" s="26"/>
      <c r="H1741" s="26"/>
      <c r="I1741" s="26"/>
      <c r="J1741" s="26"/>
      <c r="K1741" s="26"/>
      <c r="L1741" s="26"/>
      <c r="M1741" s="26"/>
      <c r="N1741" s="26"/>
      <c r="O1741" s="26"/>
      <c r="P1741" s="156"/>
    </row>
    <row r="1742" spans="3:16" x14ac:dyDescent="0.2">
      <c r="C1742" s="155"/>
      <c r="D1742" s="26"/>
      <c r="E1742" s="26"/>
      <c r="F1742" s="26"/>
      <c r="G1742" s="26"/>
      <c r="H1742" s="26"/>
      <c r="I1742" s="26"/>
      <c r="J1742" s="26"/>
      <c r="K1742" s="26"/>
      <c r="L1742" s="26"/>
      <c r="M1742" s="26"/>
      <c r="N1742" s="26"/>
      <c r="O1742" s="26"/>
      <c r="P1742" s="156"/>
    </row>
    <row r="1743" spans="3:16" x14ac:dyDescent="0.2">
      <c r="C1743" s="155"/>
      <c r="D1743" s="26"/>
      <c r="E1743" s="26"/>
      <c r="F1743" s="26"/>
      <c r="G1743" s="26"/>
      <c r="H1743" s="26"/>
      <c r="I1743" s="26"/>
      <c r="J1743" s="26"/>
      <c r="K1743" s="26"/>
      <c r="L1743" s="26"/>
      <c r="M1743" s="26"/>
      <c r="N1743" s="26"/>
      <c r="O1743" s="26"/>
      <c r="P1743" s="156"/>
    </row>
    <row r="1744" spans="3:16" x14ac:dyDescent="0.2">
      <c r="C1744" s="155"/>
      <c r="D1744" s="26"/>
      <c r="E1744" s="26"/>
      <c r="F1744" s="26"/>
      <c r="G1744" s="26"/>
      <c r="H1744" s="26"/>
      <c r="I1744" s="26"/>
      <c r="J1744" s="26"/>
      <c r="K1744" s="26"/>
      <c r="L1744" s="26"/>
      <c r="M1744" s="26"/>
      <c r="N1744" s="26"/>
      <c r="O1744" s="26"/>
      <c r="P1744" s="156"/>
    </row>
    <row r="1745" spans="3:16" x14ac:dyDescent="0.2">
      <c r="C1745" s="155"/>
      <c r="D1745" s="26"/>
      <c r="E1745" s="26"/>
      <c r="F1745" s="26"/>
      <c r="G1745" s="26"/>
      <c r="H1745" s="26"/>
      <c r="I1745" s="26"/>
      <c r="J1745" s="26"/>
      <c r="K1745" s="26"/>
      <c r="L1745" s="26"/>
      <c r="M1745" s="26"/>
      <c r="N1745" s="26"/>
      <c r="O1745" s="26"/>
      <c r="P1745" s="156"/>
    </row>
    <row r="1746" spans="3:16" x14ac:dyDescent="0.2">
      <c r="C1746" s="155"/>
      <c r="D1746" s="26"/>
      <c r="E1746" s="26"/>
      <c r="F1746" s="26"/>
      <c r="G1746" s="26"/>
      <c r="H1746" s="26"/>
      <c r="I1746" s="26"/>
      <c r="J1746" s="26"/>
      <c r="K1746" s="26"/>
      <c r="L1746" s="26"/>
      <c r="M1746" s="26"/>
      <c r="N1746" s="26"/>
      <c r="O1746" s="26"/>
      <c r="P1746" s="156"/>
    </row>
    <row r="1747" spans="3:16" x14ac:dyDescent="0.2">
      <c r="C1747" s="155"/>
      <c r="D1747" s="26"/>
      <c r="E1747" s="26"/>
      <c r="F1747" s="26"/>
      <c r="G1747" s="26"/>
      <c r="H1747" s="26"/>
      <c r="I1747" s="26"/>
      <c r="J1747" s="26"/>
      <c r="K1747" s="26"/>
      <c r="L1747" s="26"/>
      <c r="M1747" s="26"/>
      <c r="N1747" s="26"/>
      <c r="O1747" s="26"/>
      <c r="P1747" s="156"/>
    </row>
    <row r="1748" spans="3:16" x14ac:dyDescent="0.2">
      <c r="C1748" s="155"/>
      <c r="D1748" s="26"/>
      <c r="E1748" s="26"/>
      <c r="F1748" s="26"/>
      <c r="G1748" s="26"/>
      <c r="H1748" s="26"/>
      <c r="I1748" s="26"/>
      <c r="J1748" s="26"/>
      <c r="K1748" s="26"/>
      <c r="L1748" s="26"/>
      <c r="M1748" s="26"/>
      <c r="N1748" s="26"/>
      <c r="O1748" s="26"/>
      <c r="P1748" s="156"/>
    </row>
    <row r="1749" spans="3:16" x14ac:dyDescent="0.2">
      <c r="C1749" s="155"/>
      <c r="D1749" s="26"/>
      <c r="E1749" s="26"/>
      <c r="F1749" s="26"/>
      <c r="G1749" s="26"/>
      <c r="H1749" s="26"/>
      <c r="I1749" s="26"/>
      <c r="J1749" s="26"/>
      <c r="K1749" s="26"/>
      <c r="L1749" s="26"/>
      <c r="M1749" s="26"/>
      <c r="N1749" s="26"/>
      <c r="O1749" s="26"/>
      <c r="P1749" s="156"/>
    </row>
    <row r="1750" spans="3:16" x14ac:dyDescent="0.2">
      <c r="C1750" s="155"/>
      <c r="D1750" s="26"/>
      <c r="E1750" s="26"/>
      <c r="F1750" s="26"/>
      <c r="G1750" s="26"/>
      <c r="H1750" s="26"/>
      <c r="I1750" s="26"/>
      <c r="J1750" s="26"/>
      <c r="K1750" s="26"/>
      <c r="L1750" s="26"/>
      <c r="M1750" s="26"/>
      <c r="N1750" s="26"/>
      <c r="O1750" s="26"/>
      <c r="P1750" s="156"/>
    </row>
    <row r="1751" spans="3:16" x14ac:dyDescent="0.2">
      <c r="C1751" s="155"/>
      <c r="D1751" s="26"/>
      <c r="E1751" s="26"/>
      <c r="F1751" s="26"/>
      <c r="G1751" s="26"/>
      <c r="H1751" s="26"/>
      <c r="I1751" s="26"/>
      <c r="J1751" s="26"/>
      <c r="K1751" s="26"/>
      <c r="L1751" s="26"/>
      <c r="M1751" s="26"/>
      <c r="N1751" s="26"/>
      <c r="O1751" s="26"/>
      <c r="P1751" s="156"/>
    </row>
    <row r="1752" spans="3:16" x14ac:dyDescent="0.2">
      <c r="C1752" s="155"/>
      <c r="D1752" s="26"/>
      <c r="E1752" s="26"/>
      <c r="F1752" s="26"/>
      <c r="G1752" s="26"/>
      <c r="H1752" s="26"/>
      <c r="I1752" s="26"/>
      <c r="J1752" s="26"/>
      <c r="K1752" s="26"/>
      <c r="L1752" s="26"/>
      <c r="M1752" s="26"/>
      <c r="N1752" s="26"/>
      <c r="O1752" s="26"/>
      <c r="P1752" s="156"/>
    </row>
    <row r="1753" spans="3:16" x14ac:dyDescent="0.2">
      <c r="C1753" s="155"/>
      <c r="D1753" s="26"/>
      <c r="E1753" s="26"/>
      <c r="F1753" s="26"/>
      <c r="G1753" s="26"/>
      <c r="H1753" s="26"/>
      <c r="I1753" s="26"/>
      <c r="J1753" s="26"/>
      <c r="K1753" s="26"/>
      <c r="L1753" s="26"/>
      <c r="M1753" s="26"/>
      <c r="N1753" s="26"/>
      <c r="O1753" s="26"/>
      <c r="P1753" s="156"/>
    </row>
    <row r="1754" spans="3:16" x14ac:dyDescent="0.2">
      <c r="C1754" s="155"/>
      <c r="D1754" s="26"/>
      <c r="E1754" s="26"/>
      <c r="F1754" s="26"/>
      <c r="G1754" s="26"/>
      <c r="H1754" s="26"/>
      <c r="I1754" s="26"/>
      <c r="J1754" s="26"/>
      <c r="K1754" s="26"/>
      <c r="L1754" s="26"/>
      <c r="M1754" s="26"/>
      <c r="N1754" s="26"/>
      <c r="O1754" s="26"/>
      <c r="P1754" s="156"/>
    </row>
    <row r="1755" spans="3:16" x14ac:dyDescent="0.2">
      <c r="C1755" s="155"/>
      <c r="D1755" s="26"/>
      <c r="E1755" s="26"/>
      <c r="F1755" s="26"/>
      <c r="G1755" s="26"/>
      <c r="H1755" s="26"/>
      <c r="I1755" s="26"/>
      <c r="J1755" s="26"/>
      <c r="K1755" s="26"/>
      <c r="L1755" s="26"/>
      <c r="M1755" s="26"/>
      <c r="N1755" s="26"/>
      <c r="O1755" s="26"/>
      <c r="P1755" s="156"/>
    </row>
    <row r="1756" spans="3:16" x14ac:dyDescent="0.2">
      <c r="C1756" s="155"/>
      <c r="D1756" s="26"/>
      <c r="E1756" s="26"/>
      <c r="F1756" s="26"/>
      <c r="G1756" s="26"/>
      <c r="H1756" s="26"/>
      <c r="I1756" s="26"/>
      <c r="J1756" s="26"/>
      <c r="K1756" s="26"/>
      <c r="L1756" s="26"/>
      <c r="M1756" s="26"/>
      <c r="N1756" s="26"/>
      <c r="O1756" s="26"/>
      <c r="P1756" s="156"/>
    </row>
    <row r="1757" spans="3:16" x14ac:dyDescent="0.2">
      <c r="C1757" s="155"/>
      <c r="D1757" s="26"/>
      <c r="E1757" s="26"/>
      <c r="F1757" s="26"/>
      <c r="G1757" s="26"/>
      <c r="H1757" s="26"/>
      <c r="I1757" s="26"/>
      <c r="J1757" s="26"/>
      <c r="K1757" s="26"/>
      <c r="L1757" s="26"/>
      <c r="M1757" s="26"/>
      <c r="N1757" s="26"/>
      <c r="O1757" s="26"/>
      <c r="P1757" s="156"/>
    </row>
    <row r="1758" spans="3:16" x14ac:dyDescent="0.2">
      <c r="C1758" s="155"/>
      <c r="D1758" s="26"/>
      <c r="E1758" s="26"/>
      <c r="F1758" s="26"/>
      <c r="G1758" s="26"/>
      <c r="H1758" s="26"/>
      <c r="I1758" s="26"/>
      <c r="J1758" s="26"/>
      <c r="K1758" s="26"/>
      <c r="L1758" s="26"/>
      <c r="M1758" s="26"/>
      <c r="N1758" s="26"/>
      <c r="O1758" s="26"/>
      <c r="P1758" s="156"/>
    </row>
    <row r="1759" spans="3:16" x14ac:dyDescent="0.2">
      <c r="C1759" s="155"/>
      <c r="D1759" s="26"/>
      <c r="E1759" s="26"/>
      <c r="F1759" s="26"/>
      <c r="G1759" s="26"/>
      <c r="H1759" s="26"/>
      <c r="I1759" s="26"/>
      <c r="J1759" s="26"/>
      <c r="K1759" s="26"/>
      <c r="L1759" s="26"/>
      <c r="M1759" s="26"/>
      <c r="N1759" s="26"/>
      <c r="O1759" s="26"/>
      <c r="P1759" s="156"/>
    </row>
    <row r="1760" spans="3:16" x14ac:dyDescent="0.2">
      <c r="C1760" s="155"/>
      <c r="D1760" s="26"/>
      <c r="E1760" s="26"/>
      <c r="F1760" s="26"/>
      <c r="G1760" s="26"/>
      <c r="H1760" s="26"/>
      <c r="I1760" s="26"/>
      <c r="J1760" s="26"/>
      <c r="K1760" s="26"/>
      <c r="L1760" s="26"/>
      <c r="M1760" s="26"/>
      <c r="N1760" s="26"/>
      <c r="O1760" s="26"/>
      <c r="P1760" s="156"/>
    </row>
    <row r="1761" spans="2:16" x14ac:dyDescent="0.2">
      <c r="C1761" s="157"/>
      <c r="D1761" s="158"/>
      <c r="E1761" s="158"/>
      <c r="F1761" s="158"/>
      <c r="G1761" s="158"/>
      <c r="H1761" s="158"/>
      <c r="I1761" s="158"/>
      <c r="J1761" s="158"/>
      <c r="K1761" s="158"/>
      <c r="L1761" s="158"/>
      <c r="M1761" s="158"/>
      <c r="N1761" s="158"/>
      <c r="O1761" s="158"/>
      <c r="P1761" s="159"/>
    </row>
    <row r="1764" spans="2:16" ht="15" x14ac:dyDescent="0.25">
      <c r="B1764" s="145" t="e">
        <f>#REF!</f>
        <v>#REF!</v>
      </c>
    </row>
    <row r="1781" spans="2:2" ht="15" x14ac:dyDescent="0.25">
      <c r="B1781" s="145" t="e">
        <f>#REF!</f>
        <v>#REF!</v>
      </c>
    </row>
    <row r="1798" spans="1:12" ht="15" x14ac:dyDescent="0.25">
      <c r="B1798" s="145" t="e">
        <f>#REF!</f>
        <v>#REF!</v>
      </c>
    </row>
    <row r="1800" spans="1:12" x14ac:dyDescent="0.2">
      <c r="C1800" s="533" t="s">
        <v>129</v>
      </c>
      <c r="D1800" s="534"/>
      <c r="E1800" s="534"/>
      <c r="F1800" s="534"/>
      <c r="G1800" s="535"/>
    </row>
    <row r="1801" spans="1:12" x14ac:dyDescent="0.2">
      <c r="A1801" s="36"/>
      <c r="C1801" s="477" t="str">
        <f>IF('Prop G'!$E$62="","",'Prop G'!$E$62)</f>
        <v/>
      </c>
      <c r="D1801" s="478"/>
      <c r="E1801" s="478"/>
      <c r="F1801" s="478"/>
      <c r="G1801" s="478"/>
      <c r="H1801" s="478"/>
      <c r="I1801" s="478"/>
      <c r="J1801" s="478"/>
      <c r="K1801" s="478"/>
      <c r="L1801" s="479"/>
    </row>
    <row r="1802" spans="1:12" x14ac:dyDescent="0.2">
      <c r="A1802" s="36"/>
      <c r="C1802" s="480"/>
      <c r="D1802" s="481"/>
      <c r="E1802" s="481"/>
      <c r="F1802" s="481"/>
      <c r="G1802" s="481"/>
      <c r="H1802" s="481"/>
      <c r="I1802" s="481"/>
      <c r="J1802" s="481"/>
      <c r="K1802" s="481"/>
      <c r="L1802" s="482"/>
    </row>
    <row r="1803" spans="1:12" x14ac:dyDescent="0.2">
      <c r="A1803" s="36"/>
      <c r="C1803" s="480"/>
      <c r="D1803" s="481"/>
      <c r="E1803" s="481"/>
      <c r="F1803" s="481"/>
      <c r="G1803" s="481"/>
      <c r="H1803" s="481"/>
      <c r="I1803" s="481"/>
      <c r="J1803" s="481"/>
      <c r="K1803" s="481"/>
      <c r="L1803" s="482"/>
    </row>
    <row r="1804" spans="1:12" x14ac:dyDescent="0.2">
      <c r="A1804" s="36"/>
      <c r="C1804" s="480"/>
      <c r="D1804" s="481"/>
      <c r="E1804" s="481"/>
      <c r="F1804" s="481"/>
      <c r="G1804" s="481"/>
      <c r="H1804" s="481"/>
      <c r="I1804" s="481"/>
      <c r="J1804" s="481"/>
      <c r="K1804" s="481"/>
      <c r="L1804" s="482"/>
    </row>
    <row r="1805" spans="1:12" x14ac:dyDescent="0.2">
      <c r="A1805" s="36"/>
      <c r="C1805" s="480"/>
      <c r="D1805" s="481"/>
      <c r="E1805" s="481"/>
      <c r="F1805" s="481"/>
      <c r="G1805" s="481"/>
      <c r="H1805" s="481"/>
      <c r="I1805" s="481"/>
      <c r="J1805" s="481"/>
      <c r="K1805" s="481"/>
      <c r="L1805" s="482"/>
    </row>
    <row r="1806" spans="1:12" x14ac:dyDescent="0.2">
      <c r="A1806" s="36"/>
      <c r="C1806" s="480"/>
      <c r="D1806" s="481"/>
      <c r="E1806" s="481"/>
      <c r="F1806" s="481"/>
      <c r="G1806" s="481"/>
      <c r="H1806" s="481"/>
      <c r="I1806" s="481"/>
      <c r="J1806" s="481"/>
      <c r="K1806" s="481"/>
      <c r="L1806" s="482"/>
    </row>
    <row r="1807" spans="1:12" x14ac:dyDescent="0.2">
      <c r="A1807" s="36"/>
      <c r="C1807" s="483"/>
      <c r="D1807" s="484"/>
      <c r="E1807" s="484"/>
      <c r="F1807" s="484"/>
      <c r="G1807" s="484"/>
      <c r="H1807" s="484"/>
      <c r="I1807" s="484"/>
      <c r="J1807" s="484"/>
      <c r="K1807" s="484"/>
      <c r="L1807" s="485"/>
    </row>
    <row r="1808" spans="1:12" ht="12.75" customHeight="1" x14ac:dyDescent="0.2"/>
    <row r="1809" spans="2:16" ht="12.75" customHeight="1" x14ac:dyDescent="0.2"/>
    <row r="1810" spans="2:16" ht="12.75" customHeight="1" x14ac:dyDescent="0.25">
      <c r="B1810" s="145" t="e">
        <f>#REF!</f>
        <v>#REF!</v>
      </c>
    </row>
    <row r="1811" spans="2:16" ht="12.75" customHeight="1" x14ac:dyDescent="0.2"/>
    <row r="1812" spans="2:16" x14ac:dyDescent="0.2">
      <c r="B1812" s="146"/>
      <c r="C1812" s="406" t="s">
        <v>68</v>
      </c>
      <c r="D1812" s="406"/>
      <c r="E1812" s="406"/>
      <c r="F1812" s="407"/>
      <c r="G1812" s="147" t="str">
        <f>IF('Prop G'!$E$70="","",'Prop G'!$E$70)</f>
        <v/>
      </c>
      <c r="K1812" s="474" t="s">
        <v>69</v>
      </c>
      <c r="L1812" s="475"/>
      <c r="M1812" s="476"/>
      <c r="N1812" s="36"/>
      <c r="O1812" s="36"/>
    </row>
    <row r="1813" spans="2:16" x14ac:dyDescent="0.2">
      <c r="K1813" s="477" t="str">
        <f>IF('Prop G'!$K$70="","",'Prop G'!$K$70)</f>
        <v/>
      </c>
      <c r="L1813" s="478"/>
      <c r="M1813" s="478"/>
      <c r="N1813" s="478"/>
      <c r="O1813" s="478"/>
      <c r="P1813" s="479"/>
    </row>
    <row r="1814" spans="2:16" ht="28.5" customHeight="1" x14ac:dyDescent="0.2">
      <c r="C1814" s="406" t="s">
        <v>70</v>
      </c>
      <c r="D1814" s="406"/>
      <c r="E1814" s="406"/>
      <c r="F1814" s="407"/>
      <c r="G1814" s="147" t="str">
        <f>IF('Prop G'!$E$74="","",'Prop G'!$E$74)</f>
        <v/>
      </c>
      <c r="K1814" s="480"/>
      <c r="L1814" s="481"/>
      <c r="M1814" s="481"/>
      <c r="N1814" s="481"/>
      <c r="O1814" s="481"/>
      <c r="P1814" s="482"/>
    </row>
    <row r="1815" spans="2:16" x14ac:dyDescent="0.2">
      <c r="K1815" s="480"/>
      <c r="L1815" s="481"/>
      <c r="M1815" s="481"/>
      <c r="N1815" s="481"/>
      <c r="O1815" s="481"/>
      <c r="P1815" s="482"/>
    </row>
    <row r="1816" spans="2:16" ht="36" customHeight="1" x14ac:dyDescent="0.2">
      <c r="C1816" s="406" t="s">
        <v>87</v>
      </c>
      <c r="D1816" s="406"/>
      <c r="E1816" s="406"/>
      <c r="F1816" s="407"/>
      <c r="G1816" s="147" t="str">
        <f>IF('Prop G'!$K$74="","",'Prop G'!$K$74)</f>
        <v/>
      </c>
      <c r="K1816" s="483"/>
      <c r="L1816" s="484"/>
      <c r="M1816" s="484"/>
      <c r="N1816" s="484"/>
      <c r="O1816" s="484"/>
      <c r="P1816" s="485"/>
    </row>
    <row r="1819" spans="2:16" ht="15" x14ac:dyDescent="0.25">
      <c r="B1819" s="145" t="e">
        <f>#REF!</f>
        <v>#REF!</v>
      </c>
    </row>
    <row r="1821" spans="2:16" x14ac:dyDescent="0.2">
      <c r="D1821" s="143"/>
      <c r="E1821" s="143"/>
      <c r="F1821" s="150" t="s">
        <v>50</v>
      </c>
      <c r="G1821" s="147" t="str">
        <f>IF('Prop G'!$I$97="","",'Prop G'!$I$97)</f>
        <v/>
      </c>
      <c r="L1821" s="150" t="s">
        <v>51</v>
      </c>
      <c r="M1821" s="495" t="str">
        <f>IF('Prop G'!$I$116="","",'Prop G'!$I$116)</f>
        <v/>
      </c>
      <c r="N1821" s="496"/>
    </row>
    <row r="1824" spans="2:16" ht="15" x14ac:dyDescent="0.25">
      <c r="B1824" s="145" t="e">
        <f>#REF!</f>
        <v>#REF!</v>
      </c>
    </row>
    <row r="1826" spans="1:16" ht="12.75" customHeight="1" x14ac:dyDescent="0.2">
      <c r="C1826" s="536" t="s">
        <v>88</v>
      </c>
      <c r="D1826" s="537"/>
      <c r="E1826" s="537"/>
      <c r="F1826" s="537"/>
      <c r="G1826" s="537"/>
      <c r="H1826" s="537"/>
      <c r="I1826" s="538"/>
    </row>
    <row r="1827" spans="1:16" x14ac:dyDescent="0.2">
      <c r="C1827" s="477" t="str">
        <f>IF('Prop G'!$F$124="","",'Prop G'!$F$124)</f>
        <v/>
      </c>
      <c r="D1827" s="478"/>
      <c r="E1827" s="478"/>
      <c r="F1827" s="478"/>
      <c r="G1827" s="478"/>
      <c r="H1827" s="478"/>
      <c r="I1827" s="478"/>
      <c r="J1827" s="478"/>
      <c r="K1827" s="478"/>
      <c r="L1827" s="479"/>
    </row>
    <row r="1828" spans="1:16" x14ac:dyDescent="0.2">
      <c r="C1828" s="480"/>
      <c r="D1828" s="481"/>
      <c r="E1828" s="481"/>
      <c r="F1828" s="481"/>
      <c r="G1828" s="481"/>
      <c r="H1828" s="481"/>
      <c r="I1828" s="481"/>
      <c r="J1828" s="481"/>
      <c r="K1828" s="481"/>
      <c r="L1828" s="482"/>
    </row>
    <row r="1829" spans="1:16" x14ac:dyDescent="0.2">
      <c r="C1829" s="480"/>
      <c r="D1829" s="481"/>
      <c r="E1829" s="481"/>
      <c r="F1829" s="481"/>
      <c r="G1829" s="481"/>
      <c r="H1829" s="481"/>
      <c r="I1829" s="481"/>
      <c r="J1829" s="481"/>
      <c r="K1829" s="481"/>
      <c r="L1829" s="482"/>
    </row>
    <row r="1830" spans="1:16" x14ac:dyDescent="0.2">
      <c r="C1830" s="480"/>
      <c r="D1830" s="481"/>
      <c r="E1830" s="481"/>
      <c r="F1830" s="481"/>
      <c r="G1830" s="481"/>
      <c r="H1830" s="481"/>
      <c r="I1830" s="481"/>
      <c r="J1830" s="481"/>
      <c r="K1830" s="481"/>
      <c r="L1830" s="482"/>
    </row>
    <row r="1831" spans="1:16" x14ac:dyDescent="0.2">
      <c r="C1831" s="480"/>
      <c r="D1831" s="481"/>
      <c r="E1831" s="481"/>
      <c r="F1831" s="481"/>
      <c r="G1831" s="481"/>
      <c r="H1831" s="481"/>
      <c r="I1831" s="481"/>
      <c r="J1831" s="481"/>
      <c r="K1831" s="481"/>
      <c r="L1831" s="482"/>
    </row>
    <row r="1832" spans="1:16" x14ac:dyDescent="0.2">
      <c r="C1832" s="480"/>
      <c r="D1832" s="481"/>
      <c r="E1832" s="481"/>
      <c r="F1832" s="481"/>
      <c r="G1832" s="481"/>
      <c r="H1832" s="481"/>
      <c r="I1832" s="481"/>
      <c r="J1832" s="481"/>
      <c r="K1832" s="481"/>
      <c r="L1832" s="482"/>
    </row>
    <row r="1833" spans="1:16" x14ac:dyDescent="0.2">
      <c r="A1833" s="36"/>
      <c r="B1833" s="36"/>
      <c r="C1833" s="483"/>
      <c r="D1833" s="484"/>
      <c r="E1833" s="484"/>
      <c r="F1833" s="484"/>
      <c r="G1833" s="484"/>
      <c r="H1833" s="484"/>
      <c r="I1833" s="484"/>
      <c r="J1833" s="484"/>
      <c r="K1833" s="484"/>
      <c r="L1833" s="485"/>
      <c r="M1833" s="36"/>
      <c r="N1833" s="36"/>
    </row>
    <row r="1834" spans="1:16" x14ac:dyDescent="0.2">
      <c r="A1834" s="36"/>
      <c r="B1834" s="36"/>
      <c r="C1834" s="36"/>
      <c r="D1834" s="36"/>
      <c r="E1834" s="36"/>
      <c r="F1834" s="36"/>
      <c r="J1834" s="36"/>
      <c r="K1834" s="36"/>
      <c r="L1834" s="36"/>
      <c r="M1834" s="36"/>
      <c r="N1834" s="36"/>
    </row>
    <row r="1835" spans="1:16" x14ac:dyDescent="0.2">
      <c r="A1835" s="36"/>
      <c r="B1835" s="36"/>
      <c r="C1835" s="36"/>
      <c r="D1835" s="36"/>
      <c r="E1835" s="36"/>
      <c r="F1835" s="36"/>
      <c r="J1835" s="36"/>
      <c r="K1835" s="36"/>
      <c r="L1835" s="36"/>
      <c r="M1835" s="36"/>
      <c r="N1835" s="36"/>
    </row>
    <row r="1836" spans="1:16" ht="15" x14ac:dyDescent="0.25">
      <c r="A1836" s="36"/>
      <c r="B1836" s="145" t="e">
        <f>#REF!</f>
        <v>#REF!</v>
      </c>
      <c r="C1836" s="36"/>
      <c r="D1836" s="36"/>
      <c r="E1836" s="36"/>
      <c r="F1836" s="36"/>
      <c r="J1836" s="36"/>
      <c r="K1836" s="36"/>
      <c r="L1836" s="36"/>
      <c r="M1836" s="36"/>
      <c r="N1836" s="36"/>
    </row>
    <row r="1837" spans="1:16" x14ac:dyDescent="0.2">
      <c r="A1837" s="36"/>
      <c r="B1837" s="36"/>
      <c r="C1837" s="36"/>
      <c r="D1837" s="36"/>
      <c r="E1837" s="36"/>
      <c r="F1837" s="36"/>
      <c r="J1837" s="36"/>
      <c r="K1837" s="36"/>
      <c r="L1837" s="36"/>
      <c r="M1837" s="36"/>
      <c r="N1837" s="36"/>
    </row>
    <row r="1838" spans="1:16" x14ac:dyDescent="0.2">
      <c r="D1838" s="143"/>
      <c r="E1838" s="143"/>
      <c r="F1838" s="150" t="s">
        <v>149</v>
      </c>
      <c r="G1838" s="147" t="str">
        <f>IF('Prop G'!$D$134="","",'Prop G'!$D$134)</f>
        <v/>
      </c>
      <c r="H1838" s="36"/>
      <c r="L1838" s="150" t="s">
        <v>90</v>
      </c>
      <c r="M1838" s="495" t="str">
        <f>IF('Prop G'!$K$134="","",'Prop G'!$K$134)</f>
        <v/>
      </c>
      <c r="N1838" s="496"/>
      <c r="O1838" s="36"/>
      <c r="P1838" s="36"/>
    </row>
    <row r="1839" spans="1:16" x14ac:dyDescent="0.2">
      <c r="D1839" s="36"/>
      <c r="E1839" s="36"/>
      <c r="F1839" s="150"/>
      <c r="G1839" s="36"/>
      <c r="H1839" s="36"/>
      <c r="L1839" s="36"/>
      <c r="M1839" s="36"/>
      <c r="N1839" s="36"/>
      <c r="O1839" s="36"/>
      <c r="P1839" s="36"/>
    </row>
    <row r="1840" spans="1:16" x14ac:dyDescent="0.2">
      <c r="D1840" s="143"/>
      <c r="E1840" s="143"/>
      <c r="F1840" s="150" t="s">
        <v>91</v>
      </c>
      <c r="G1840" s="147" t="str">
        <f>IF('Prop G'!$D$136="","",'Prop G'!$D$136)</f>
        <v/>
      </c>
      <c r="H1840" s="36"/>
      <c r="L1840" s="150" t="s">
        <v>92</v>
      </c>
      <c r="M1840" s="495" t="str">
        <f>IF('Prop G'!$K$136="","",'Prop G'!$K$136)</f>
        <v/>
      </c>
      <c r="N1840" s="496"/>
      <c r="O1840" s="36"/>
      <c r="P1840" s="36"/>
    </row>
    <row r="1841" spans="1:16" x14ac:dyDescent="0.2">
      <c r="A1841" s="36"/>
      <c r="B1841" s="36"/>
      <c r="C1841" s="36"/>
      <c r="D1841" s="36"/>
      <c r="E1841" s="36"/>
      <c r="F1841" s="150"/>
      <c r="J1841" s="36"/>
      <c r="K1841" s="36"/>
      <c r="L1841" s="36"/>
      <c r="M1841" s="36"/>
      <c r="N1841" s="36"/>
    </row>
    <row r="1842" spans="1:16" ht="12.75" customHeight="1" x14ac:dyDescent="0.2">
      <c r="A1842" s="36"/>
      <c r="B1842" s="36"/>
      <c r="C1842" s="474" t="s">
        <v>153</v>
      </c>
      <c r="D1842" s="475"/>
      <c r="E1842" s="476"/>
      <c r="F1842" s="36"/>
      <c r="G1842" s="36"/>
      <c r="J1842" s="36"/>
      <c r="K1842" s="474" t="s">
        <v>109</v>
      </c>
      <c r="L1842" s="475"/>
      <c r="M1842" s="476"/>
      <c r="N1842" s="36"/>
      <c r="O1842" s="36"/>
    </row>
    <row r="1843" spans="1:16" x14ac:dyDescent="0.2">
      <c r="A1843" s="36"/>
      <c r="B1843" s="36"/>
      <c r="C1843" s="477" t="str">
        <f>IF('Prop G'!$D$144="","",'Prop G'!$D$144)</f>
        <v/>
      </c>
      <c r="D1843" s="478"/>
      <c r="E1843" s="478"/>
      <c r="F1843" s="478"/>
      <c r="G1843" s="478"/>
      <c r="H1843" s="479"/>
      <c r="J1843" s="36"/>
      <c r="K1843" s="477" t="str">
        <f>IF('Prop G'!$K$144="","",'Prop G'!$K$144)</f>
        <v/>
      </c>
      <c r="L1843" s="478"/>
      <c r="M1843" s="478"/>
      <c r="N1843" s="478"/>
      <c r="O1843" s="478"/>
      <c r="P1843" s="479"/>
    </row>
    <row r="1844" spans="1:16" x14ac:dyDescent="0.2">
      <c r="A1844" s="36"/>
      <c r="B1844" s="36"/>
      <c r="C1844" s="480"/>
      <c r="D1844" s="481"/>
      <c r="E1844" s="481"/>
      <c r="F1844" s="481"/>
      <c r="G1844" s="481"/>
      <c r="H1844" s="482"/>
      <c r="J1844" s="36"/>
      <c r="K1844" s="480"/>
      <c r="L1844" s="481"/>
      <c r="M1844" s="481"/>
      <c r="N1844" s="481"/>
      <c r="O1844" s="481"/>
      <c r="P1844" s="482"/>
    </row>
    <row r="1845" spans="1:16" x14ac:dyDescent="0.2">
      <c r="A1845" s="36"/>
      <c r="B1845" s="36"/>
      <c r="C1845" s="480"/>
      <c r="D1845" s="481"/>
      <c r="E1845" s="481"/>
      <c r="F1845" s="481"/>
      <c r="G1845" s="481"/>
      <c r="H1845" s="482"/>
      <c r="J1845" s="36"/>
      <c r="K1845" s="480"/>
      <c r="L1845" s="481"/>
      <c r="M1845" s="481"/>
      <c r="N1845" s="481"/>
      <c r="O1845" s="481"/>
      <c r="P1845" s="482"/>
    </row>
    <row r="1846" spans="1:16" x14ac:dyDescent="0.2">
      <c r="A1846" s="36"/>
      <c r="B1846" s="36"/>
      <c r="C1846" s="480"/>
      <c r="D1846" s="481"/>
      <c r="E1846" s="481"/>
      <c r="F1846" s="481"/>
      <c r="G1846" s="481"/>
      <c r="H1846" s="482"/>
      <c r="J1846" s="36"/>
      <c r="K1846" s="480"/>
      <c r="L1846" s="481"/>
      <c r="M1846" s="481"/>
      <c r="N1846" s="481"/>
      <c r="O1846" s="481"/>
      <c r="P1846" s="482"/>
    </row>
    <row r="1847" spans="1:16" x14ac:dyDescent="0.2">
      <c r="A1847" s="36"/>
      <c r="B1847" s="36"/>
      <c r="C1847" s="480"/>
      <c r="D1847" s="481"/>
      <c r="E1847" s="481"/>
      <c r="F1847" s="481"/>
      <c r="G1847" s="481"/>
      <c r="H1847" s="482"/>
      <c r="J1847" s="36"/>
      <c r="K1847" s="480"/>
      <c r="L1847" s="481"/>
      <c r="M1847" s="481"/>
      <c r="N1847" s="481"/>
      <c r="O1847" s="481"/>
      <c r="P1847" s="482"/>
    </row>
    <row r="1848" spans="1:16" x14ac:dyDescent="0.2">
      <c r="A1848" s="36"/>
      <c r="B1848" s="36"/>
      <c r="C1848" s="480"/>
      <c r="D1848" s="481"/>
      <c r="E1848" s="481"/>
      <c r="F1848" s="481"/>
      <c r="G1848" s="481"/>
      <c r="H1848" s="482"/>
      <c r="J1848" s="36"/>
      <c r="K1848" s="480"/>
      <c r="L1848" s="481"/>
      <c r="M1848" s="481"/>
      <c r="N1848" s="481"/>
      <c r="O1848" s="481"/>
      <c r="P1848" s="482"/>
    </row>
    <row r="1849" spans="1:16" x14ac:dyDescent="0.2">
      <c r="A1849" s="36"/>
      <c r="B1849" s="36"/>
      <c r="C1849" s="483"/>
      <c r="D1849" s="484"/>
      <c r="E1849" s="484"/>
      <c r="F1849" s="484"/>
      <c r="G1849" s="484"/>
      <c r="H1849" s="485"/>
      <c r="J1849" s="36"/>
      <c r="K1849" s="483"/>
      <c r="L1849" s="484"/>
      <c r="M1849" s="484"/>
      <c r="N1849" s="484"/>
      <c r="O1849" s="484"/>
      <c r="P1849" s="485"/>
    </row>
    <row r="1850" spans="1:16" x14ac:dyDescent="0.2">
      <c r="A1850" s="36"/>
      <c r="B1850" s="36"/>
      <c r="C1850" s="36"/>
      <c r="D1850" s="36"/>
      <c r="E1850" s="36"/>
      <c r="F1850" s="36"/>
      <c r="J1850" s="36"/>
      <c r="K1850" s="36"/>
      <c r="L1850" s="36"/>
      <c r="M1850" s="36"/>
      <c r="N1850" s="36"/>
    </row>
    <row r="1851" spans="1:16" ht="26.25" customHeight="1" x14ac:dyDescent="0.2">
      <c r="C1851" s="406" t="s">
        <v>111</v>
      </c>
      <c r="D1851" s="406"/>
      <c r="E1851" s="406"/>
      <c r="F1851" s="407"/>
      <c r="G1851" s="160" t="str">
        <f>IF('Prop G'!$D$153="","",'Prop G'!$D$153)</f>
        <v/>
      </c>
      <c r="H1851" s="36"/>
      <c r="L1851" s="36"/>
      <c r="M1851" s="36"/>
      <c r="N1851" s="36"/>
      <c r="O1851" s="36"/>
      <c r="P1851" s="36"/>
    </row>
    <row r="1852" spans="1:16" x14ac:dyDescent="0.2">
      <c r="A1852" s="36"/>
      <c r="B1852" s="36"/>
      <c r="C1852" s="36"/>
      <c r="D1852" s="36"/>
      <c r="E1852" s="36"/>
      <c r="F1852" s="36"/>
      <c r="J1852" s="36"/>
      <c r="K1852" s="36"/>
      <c r="L1852" s="36"/>
      <c r="M1852" s="36"/>
      <c r="N1852" s="36"/>
    </row>
    <row r="1853" spans="1:16" ht="12.75" customHeight="1" x14ac:dyDescent="0.2">
      <c r="A1853" s="36"/>
      <c r="B1853" s="36"/>
      <c r="C1853" s="474" t="s">
        <v>108</v>
      </c>
      <c r="D1853" s="475"/>
      <c r="E1853" s="475"/>
      <c r="F1853" s="476"/>
      <c r="G1853" s="36"/>
      <c r="J1853" s="36"/>
      <c r="K1853" s="36"/>
      <c r="L1853" s="36"/>
      <c r="M1853" s="36"/>
      <c r="N1853" s="36"/>
    </row>
    <row r="1854" spans="1:16" x14ac:dyDescent="0.2">
      <c r="A1854" s="36"/>
      <c r="B1854" s="36"/>
      <c r="C1854" s="477" t="str">
        <f>IF('Prop G'!$D$157="","",'Prop G'!$D$157)</f>
        <v/>
      </c>
      <c r="D1854" s="478"/>
      <c r="E1854" s="478"/>
      <c r="F1854" s="478"/>
      <c r="G1854" s="478"/>
      <c r="H1854" s="478"/>
      <c r="I1854" s="478"/>
      <c r="J1854" s="478"/>
      <c r="K1854" s="478"/>
      <c r="L1854" s="479"/>
      <c r="M1854" s="36"/>
      <c r="N1854" s="36"/>
    </row>
    <row r="1855" spans="1:16" x14ac:dyDescent="0.2">
      <c r="A1855" s="36"/>
      <c r="B1855" s="36"/>
      <c r="C1855" s="480"/>
      <c r="D1855" s="481"/>
      <c r="E1855" s="481"/>
      <c r="F1855" s="481"/>
      <c r="G1855" s="481"/>
      <c r="H1855" s="481"/>
      <c r="I1855" s="481"/>
      <c r="J1855" s="481"/>
      <c r="K1855" s="481"/>
      <c r="L1855" s="482"/>
      <c r="M1855" s="36"/>
      <c r="N1855" s="36"/>
    </row>
    <row r="1856" spans="1:16" x14ac:dyDescent="0.2">
      <c r="A1856" s="36"/>
      <c r="B1856" s="36"/>
      <c r="C1856" s="480"/>
      <c r="D1856" s="481"/>
      <c r="E1856" s="481"/>
      <c r="F1856" s="481"/>
      <c r="G1856" s="481"/>
      <c r="H1856" s="481"/>
      <c r="I1856" s="481"/>
      <c r="J1856" s="481"/>
      <c r="K1856" s="481"/>
      <c r="L1856" s="482"/>
      <c r="M1856" s="36"/>
      <c r="N1856" s="36"/>
    </row>
    <row r="1857" spans="1:15" x14ac:dyDescent="0.2">
      <c r="A1857" s="36"/>
      <c r="B1857" s="36"/>
      <c r="C1857" s="480"/>
      <c r="D1857" s="481"/>
      <c r="E1857" s="481"/>
      <c r="F1857" s="481"/>
      <c r="G1857" s="481"/>
      <c r="H1857" s="481"/>
      <c r="I1857" s="481"/>
      <c r="J1857" s="481"/>
      <c r="K1857" s="481"/>
      <c r="L1857" s="482"/>
      <c r="M1857" s="36"/>
      <c r="N1857" s="36"/>
    </row>
    <row r="1858" spans="1:15" x14ac:dyDescent="0.2">
      <c r="A1858" s="36"/>
      <c r="B1858" s="36"/>
      <c r="C1858" s="480"/>
      <c r="D1858" s="481"/>
      <c r="E1858" s="481"/>
      <c r="F1858" s="481"/>
      <c r="G1858" s="481"/>
      <c r="H1858" s="481"/>
      <c r="I1858" s="481"/>
      <c r="J1858" s="481"/>
      <c r="K1858" s="481"/>
      <c r="L1858" s="482"/>
      <c r="M1858" s="36"/>
      <c r="N1858" s="36"/>
    </row>
    <row r="1859" spans="1:15" x14ac:dyDescent="0.2">
      <c r="A1859" s="36"/>
      <c r="B1859" s="36"/>
      <c r="C1859" s="480"/>
      <c r="D1859" s="481"/>
      <c r="E1859" s="481"/>
      <c r="F1859" s="481"/>
      <c r="G1859" s="481"/>
      <c r="H1859" s="481"/>
      <c r="I1859" s="481"/>
      <c r="J1859" s="481"/>
      <c r="K1859" s="481"/>
      <c r="L1859" s="482"/>
      <c r="M1859" s="36"/>
      <c r="N1859" s="36"/>
    </row>
    <row r="1860" spans="1:15" x14ac:dyDescent="0.2">
      <c r="A1860" s="36"/>
      <c r="B1860" s="36"/>
      <c r="C1860" s="483"/>
      <c r="D1860" s="484"/>
      <c r="E1860" s="484"/>
      <c r="F1860" s="484"/>
      <c r="G1860" s="484"/>
      <c r="H1860" s="484"/>
      <c r="I1860" s="484"/>
      <c r="J1860" s="484"/>
      <c r="K1860" s="484"/>
      <c r="L1860" s="485"/>
      <c r="M1860" s="36"/>
      <c r="N1860" s="36"/>
    </row>
    <row r="1861" spans="1:15" x14ac:dyDescent="0.2">
      <c r="A1861" s="36"/>
      <c r="B1861" s="36"/>
      <c r="C1861" s="36"/>
      <c r="D1861" s="36"/>
      <c r="E1861" s="36"/>
      <c r="F1861" s="36"/>
      <c r="J1861" s="36"/>
      <c r="K1861" s="36"/>
      <c r="L1861" s="36"/>
      <c r="M1861" s="36"/>
      <c r="N1861" s="36"/>
    </row>
    <row r="1862" spans="1:15" x14ac:dyDescent="0.2">
      <c r="A1862" s="36"/>
      <c r="B1862" s="36"/>
      <c r="C1862" s="36"/>
      <c r="D1862" s="36"/>
      <c r="E1862" s="36"/>
      <c r="F1862" s="36"/>
      <c r="J1862" s="36"/>
      <c r="K1862" s="36"/>
      <c r="L1862" s="36"/>
      <c r="M1862" s="36"/>
      <c r="N1862" s="36"/>
    </row>
    <row r="1863" spans="1:15" ht="15" x14ac:dyDescent="0.25">
      <c r="A1863" s="36"/>
      <c r="B1863" s="145" t="s">
        <v>150</v>
      </c>
      <c r="C1863" s="36"/>
      <c r="D1863" s="36"/>
      <c r="E1863" s="36"/>
      <c r="F1863" s="36"/>
      <c r="J1863" s="36"/>
      <c r="K1863" s="36"/>
      <c r="L1863" s="36"/>
      <c r="M1863" s="36"/>
      <c r="N1863" s="36"/>
    </row>
    <row r="1864" spans="1:15" ht="15" x14ac:dyDescent="0.25">
      <c r="A1864" s="36"/>
      <c r="B1864" s="145"/>
      <c r="C1864" s="36"/>
      <c r="D1864" s="36"/>
      <c r="E1864" s="36"/>
      <c r="F1864" s="36"/>
      <c r="J1864" s="36"/>
      <c r="K1864" s="36"/>
      <c r="L1864" s="36"/>
      <c r="M1864" s="36"/>
      <c r="N1864" s="36"/>
    </row>
    <row r="1865" spans="1:15" ht="30" customHeight="1" x14ac:dyDescent="0.2">
      <c r="A1865" s="36"/>
      <c r="B1865" s="36"/>
      <c r="C1865" s="358" t="s">
        <v>118</v>
      </c>
      <c r="D1865" s="359"/>
      <c r="E1865" s="358" t="s">
        <v>119</v>
      </c>
      <c r="F1865" s="359"/>
      <c r="G1865" s="358" t="s">
        <v>120</v>
      </c>
      <c r="H1865" s="359"/>
      <c r="I1865" s="358" t="s">
        <v>121</v>
      </c>
      <c r="J1865" s="359"/>
      <c r="K1865" s="101" t="s">
        <v>122</v>
      </c>
      <c r="L1865" s="101" t="s">
        <v>123</v>
      </c>
      <c r="M1865" s="358" t="s">
        <v>124</v>
      </c>
      <c r="N1865" s="359"/>
      <c r="O1865" s="101" t="s">
        <v>125</v>
      </c>
    </row>
    <row r="1866" spans="1:15" x14ac:dyDescent="0.2">
      <c r="A1866" s="36"/>
      <c r="B1866" s="36"/>
      <c r="C1866" s="509" t="str">
        <f>IF('Prop G'!$B170="","",'Prop G'!$B170)</f>
        <v/>
      </c>
      <c r="D1866" s="510"/>
      <c r="E1866" s="509" t="str">
        <f>IF('Prop G'!$C170="","",'Prop G'!$C170)</f>
        <v/>
      </c>
      <c r="F1866" s="510"/>
      <c r="G1866" s="509" t="str">
        <f>IF('Prop G'!$D170="","",'Prop G'!$D170)</f>
        <v/>
      </c>
      <c r="H1866" s="510"/>
      <c r="I1866" s="509" t="str">
        <f>IF('Prop G'!$E170="","",'Prop G'!$E170)</f>
        <v/>
      </c>
      <c r="J1866" s="510"/>
      <c r="K1866" s="172" t="str">
        <f>IF('Prop G'!$F170="","",'Prop G'!$F170)</f>
        <v/>
      </c>
      <c r="L1866" s="172" t="str">
        <f>IF('Prop G'!$G170="","",'Prop G'!$G170)</f>
        <v/>
      </c>
      <c r="M1866" s="509" t="str">
        <f>IF('Prop G'!$H170="","",'Prop G'!$H170)</f>
        <v/>
      </c>
      <c r="N1866" s="510"/>
      <c r="O1866" s="172" t="str">
        <f>IF('Prop G'!$I170="","",'Prop G'!$I170)</f>
        <v/>
      </c>
    </row>
    <row r="1867" spans="1:15" ht="12.75" customHeight="1" x14ac:dyDescent="0.2">
      <c r="A1867" s="36"/>
      <c r="B1867" s="36"/>
      <c r="C1867" s="509" t="str">
        <f>IF('Prop G'!$B171="","",'Prop G'!$B171)</f>
        <v/>
      </c>
      <c r="D1867" s="510"/>
      <c r="E1867" s="509" t="str">
        <f>IF('Prop G'!$C171="","",'Prop G'!$C171)</f>
        <v/>
      </c>
      <c r="F1867" s="510"/>
      <c r="G1867" s="509" t="str">
        <f>IF('Prop G'!$D171="","",'Prop G'!$D171)</f>
        <v/>
      </c>
      <c r="H1867" s="510"/>
      <c r="I1867" s="509" t="str">
        <f>IF('Prop G'!$E171="","",'Prop G'!$E171)</f>
        <v/>
      </c>
      <c r="J1867" s="510"/>
      <c r="K1867" s="172" t="str">
        <f>IF('Prop G'!$F171="","",'Prop G'!$F171)</f>
        <v/>
      </c>
      <c r="L1867" s="172" t="str">
        <f>IF('Prop G'!$G171="","",'Prop G'!$G171)</f>
        <v/>
      </c>
      <c r="M1867" s="509" t="str">
        <f>IF('Prop G'!$H171="","",'Prop G'!$H171)</f>
        <v/>
      </c>
      <c r="N1867" s="510"/>
      <c r="O1867" s="172" t="str">
        <f>IF('Prop G'!$I171="","",'Prop G'!$I171)</f>
        <v/>
      </c>
    </row>
    <row r="1868" spans="1:15" x14ac:dyDescent="0.2">
      <c r="A1868" s="36"/>
      <c r="B1868" s="36"/>
      <c r="C1868" s="509" t="str">
        <f>IF('Prop G'!$B172="","",'Prop G'!$B172)</f>
        <v/>
      </c>
      <c r="D1868" s="510"/>
      <c r="E1868" s="509" t="str">
        <f>IF('Prop G'!$C172="","",'Prop G'!$C172)</f>
        <v/>
      </c>
      <c r="F1868" s="510"/>
      <c r="G1868" s="509" t="str">
        <f>IF('Prop G'!$D172="","",'Prop G'!$D172)</f>
        <v/>
      </c>
      <c r="H1868" s="510"/>
      <c r="I1868" s="509" t="str">
        <f>IF('Prop G'!$E172="","",'Prop G'!$E172)</f>
        <v/>
      </c>
      <c r="J1868" s="510"/>
      <c r="K1868" s="172" t="str">
        <f>IF('Prop G'!$F172="","",'Prop G'!$F172)</f>
        <v/>
      </c>
      <c r="L1868" s="172" t="str">
        <f>IF('Prop G'!$G172="","",'Prop G'!$G172)</f>
        <v/>
      </c>
      <c r="M1868" s="509" t="str">
        <f>IF('Prop G'!$H172="","",'Prop G'!$H172)</f>
        <v/>
      </c>
      <c r="N1868" s="510"/>
      <c r="O1868" s="172" t="str">
        <f>IF('Prop G'!$I172="","",'Prop G'!$I172)</f>
        <v/>
      </c>
    </row>
    <row r="1869" spans="1:15" x14ac:dyDescent="0.2">
      <c r="A1869" s="36"/>
      <c r="B1869" s="36"/>
      <c r="C1869" s="509" t="str">
        <f>IF('Prop G'!$B173="","",'Prop G'!$B173)</f>
        <v/>
      </c>
      <c r="D1869" s="510"/>
      <c r="E1869" s="509" t="str">
        <f>IF('Prop G'!$C173="","",'Prop G'!$C173)</f>
        <v/>
      </c>
      <c r="F1869" s="510"/>
      <c r="G1869" s="509" t="str">
        <f>IF('Prop G'!$D173="","",'Prop G'!$D173)</f>
        <v/>
      </c>
      <c r="H1869" s="510"/>
      <c r="I1869" s="509" t="str">
        <f>IF('Prop G'!$E173="","",'Prop G'!$E173)</f>
        <v/>
      </c>
      <c r="J1869" s="510"/>
      <c r="K1869" s="172" t="str">
        <f>IF('Prop G'!$F173="","",'Prop G'!$F173)</f>
        <v/>
      </c>
      <c r="L1869" s="172" t="str">
        <f>IF('Prop G'!$G173="","",'Prop G'!$G173)</f>
        <v/>
      </c>
      <c r="M1869" s="509" t="str">
        <f>IF('Prop G'!$H173="","",'Prop G'!$H173)</f>
        <v/>
      </c>
      <c r="N1869" s="510"/>
      <c r="O1869" s="172" t="str">
        <f>IF('Prop G'!$I173="","",'Prop G'!$I173)</f>
        <v/>
      </c>
    </row>
    <row r="1870" spans="1:15" x14ac:dyDescent="0.2">
      <c r="A1870" s="36"/>
      <c r="B1870" s="36"/>
      <c r="C1870" s="509" t="str">
        <f>IF('Prop G'!$B174="","",'Prop G'!$B174)</f>
        <v/>
      </c>
      <c r="D1870" s="510"/>
      <c r="E1870" s="509" t="str">
        <f>IF('Prop G'!$C174="","",'Prop G'!$C174)</f>
        <v/>
      </c>
      <c r="F1870" s="510"/>
      <c r="G1870" s="509" t="str">
        <f>IF('Prop G'!$D174="","",'Prop G'!$D174)</f>
        <v/>
      </c>
      <c r="H1870" s="510"/>
      <c r="I1870" s="509" t="str">
        <f>IF('Prop G'!$E174="","",'Prop G'!$E174)</f>
        <v/>
      </c>
      <c r="J1870" s="510"/>
      <c r="K1870" s="172" t="str">
        <f>IF('Prop G'!$F174="","",'Prop G'!$F174)</f>
        <v/>
      </c>
      <c r="L1870" s="172" t="str">
        <f>IF('Prop G'!$G174="","",'Prop G'!$G174)</f>
        <v/>
      </c>
      <c r="M1870" s="509" t="str">
        <f>IF('Prop G'!$H174="","",'Prop G'!$H174)</f>
        <v/>
      </c>
      <c r="N1870" s="510"/>
      <c r="O1870" s="172" t="str">
        <f>IF('Prop G'!$I174="","",'Prop G'!$I174)</f>
        <v/>
      </c>
    </row>
    <row r="1871" spans="1:15" x14ac:dyDescent="0.2">
      <c r="A1871" s="36"/>
      <c r="B1871" s="36"/>
      <c r="C1871" s="509" t="str">
        <f>IF('Prop G'!$B175="","",'Prop G'!$B175)</f>
        <v/>
      </c>
      <c r="D1871" s="510"/>
      <c r="E1871" s="509" t="str">
        <f>IF('Prop G'!$C175="","",'Prop G'!$C175)</f>
        <v/>
      </c>
      <c r="F1871" s="510"/>
      <c r="G1871" s="509" t="str">
        <f>IF('Prop G'!$D175="","",'Prop G'!$D175)</f>
        <v/>
      </c>
      <c r="H1871" s="510"/>
      <c r="I1871" s="509" t="str">
        <f>IF('Prop G'!$E175="","",'Prop G'!$E175)</f>
        <v/>
      </c>
      <c r="J1871" s="510"/>
      <c r="K1871" s="172" t="str">
        <f>IF('Prop G'!$F175="","",'Prop G'!$F175)</f>
        <v/>
      </c>
      <c r="L1871" s="172" t="str">
        <f>IF('Prop G'!$G175="","",'Prop G'!$G175)</f>
        <v/>
      </c>
      <c r="M1871" s="509" t="str">
        <f>IF('Prop G'!$H175="","",'Prop G'!$H175)</f>
        <v/>
      </c>
      <c r="N1871" s="510"/>
      <c r="O1871" s="172" t="str">
        <f>IF('Prop G'!$I175="","",'Prop G'!$I175)</f>
        <v/>
      </c>
    </row>
    <row r="1872" spans="1:15" x14ac:dyDescent="0.2">
      <c r="A1872" s="36"/>
      <c r="B1872" s="36"/>
      <c r="C1872" s="509" t="str">
        <f>IF('Prop G'!$B176="","",'Prop G'!$B176)</f>
        <v/>
      </c>
      <c r="D1872" s="510"/>
      <c r="E1872" s="509" t="str">
        <f>IF('Prop G'!$C176="","",'Prop G'!$C176)</f>
        <v/>
      </c>
      <c r="F1872" s="510"/>
      <c r="G1872" s="509" t="str">
        <f>IF('Prop G'!$D176="","",'Prop G'!$D176)</f>
        <v/>
      </c>
      <c r="H1872" s="510"/>
      <c r="I1872" s="509" t="str">
        <f>IF('Prop G'!$E176="","",'Prop G'!$E176)</f>
        <v/>
      </c>
      <c r="J1872" s="510"/>
      <c r="K1872" s="172" t="str">
        <f>IF('Prop G'!$F176="","",'Prop G'!$F176)</f>
        <v/>
      </c>
      <c r="L1872" s="172" t="str">
        <f>IF('Prop G'!$G176="","",'Prop G'!$G176)</f>
        <v/>
      </c>
      <c r="M1872" s="509" t="str">
        <f>IF('Prop G'!$H176="","",'Prop G'!$H176)</f>
        <v/>
      </c>
      <c r="N1872" s="510"/>
      <c r="O1872" s="172" t="str">
        <f>IF('Prop G'!$I176="","",'Prop G'!$I176)</f>
        <v/>
      </c>
    </row>
    <row r="1873" spans="1:16" x14ac:dyDescent="0.2">
      <c r="A1873" s="36"/>
      <c r="B1873" s="36"/>
      <c r="C1873" s="509" t="str">
        <f>IF('Prop G'!$B177="","",'Prop G'!$B177)</f>
        <v/>
      </c>
      <c r="D1873" s="510"/>
      <c r="E1873" s="509" t="str">
        <f>IF('Prop G'!$C177="","",'Prop G'!$C177)</f>
        <v/>
      </c>
      <c r="F1873" s="510"/>
      <c r="G1873" s="509" t="str">
        <f>IF('Prop G'!$D177="","",'Prop G'!$D177)</f>
        <v/>
      </c>
      <c r="H1873" s="510"/>
      <c r="I1873" s="509" t="str">
        <f>IF('Prop G'!$E177="","",'Prop G'!$E177)</f>
        <v/>
      </c>
      <c r="J1873" s="510"/>
      <c r="K1873" s="172" t="str">
        <f>IF('Prop G'!$F177="","",'Prop G'!$F177)</f>
        <v/>
      </c>
      <c r="L1873" s="172" t="str">
        <f>IF('Prop G'!$G177="","",'Prop G'!$G177)</f>
        <v/>
      </c>
      <c r="M1873" s="509" t="str">
        <f>IF('Prop G'!$H177="","",'Prop G'!$H177)</f>
        <v/>
      </c>
      <c r="N1873" s="510"/>
      <c r="O1873" s="172" t="str">
        <f>IF('Prop G'!$I177="","",'Prop G'!$I177)</f>
        <v/>
      </c>
    </row>
    <row r="1874" spans="1:16" x14ac:dyDescent="0.2">
      <c r="A1874" s="36"/>
      <c r="B1874" s="36"/>
      <c r="C1874" s="509" t="str">
        <f>IF('Prop G'!$B178="","",'Prop G'!$B178)</f>
        <v/>
      </c>
      <c r="D1874" s="510"/>
      <c r="E1874" s="509" t="str">
        <f>IF('Prop G'!$C178="","",'Prop G'!$C178)</f>
        <v/>
      </c>
      <c r="F1874" s="510"/>
      <c r="G1874" s="509" t="str">
        <f>IF('Prop G'!$D178="","",'Prop G'!$D178)</f>
        <v/>
      </c>
      <c r="H1874" s="510"/>
      <c r="I1874" s="509" t="str">
        <f>IF('Prop G'!$E178="","",'Prop G'!$E178)</f>
        <v/>
      </c>
      <c r="J1874" s="510"/>
      <c r="K1874" s="172" t="str">
        <f>IF('Prop G'!$F178="","",'Prop G'!$F178)</f>
        <v/>
      </c>
      <c r="L1874" s="172" t="str">
        <f>IF('Prop G'!$G178="","",'Prop G'!$G178)</f>
        <v/>
      </c>
      <c r="M1874" s="509" t="str">
        <f>IF('Prop G'!$H178="","",'Prop G'!$H178)</f>
        <v/>
      </c>
      <c r="N1874" s="510"/>
      <c r="O1874" s="172" t="str">
        <f>IF('Prop G'!$I178="","",'Prop G'!$I178)</f>
        <v/>
      </c>
    </row>
    <row r="1875" spans="1:16" x14ac:dyDescent="0.2">
      <c r="A1875" s="36"/>
      <c r="B1875" s="36"/>
      <c r="C1875" s="509" t="str">
        <f>IF('Prop G'!$B179="","",'Prop G'!$B179)</f>
        <v/>
      </c>
      <c r="D1875" s="510"/>
      <c r="E1875" s="509" t="str">
        <f>IF('Prop G'!$C179="","",'Prop G'!$C179)</f>
        <v/>
      </c>
      <c r="F1875" s="510"/>
      <c r="G1875" s="509" t="str">
        <f>IF('Prop G'!$D179="","",'Prop G'!$D179)</f>
        <v/>
      </c>
      <c r="H1875" s="510"/>
      <c r="I1875" s="509" t="str">
        <f>IF('Prop G'!$E179="","",'Prop G'!$E179)</f>
        <v/>
      </c>
      <c r="J1875" s="510"/>
      <c r="K1875" s="172" t="str">
        <f>IF('Prop G'!$F179="","",'Prop G'!$F179)</f>
        <v/>
      </c>
      <c r="L1875" s="172" t="str">
        <f>IF('Prop G'!$G179="","",'Prop G'!$G179)</f>
        <v/>
      </c>
      <c r="M1875" s="509" t="str">
        <f>IF('Prop G'!$H179="","",'Prop G'!$H179)</f>
        <v/>
      </c>
      <c r="N1875" s="510"/>
      <c r="O1875" s="172" t="str">
        <f>IF('Prop G'!$I179="","",'Prop G'!$I179)</f>
        <v/>
      </c>
    </row>
    <row r="1876" spans="1:16" x14ac:dyDescent="0.2">
      <c r="A1876" s="36"/>
      <c r="B1876" s="36"/>
      <c r="C1876" s="509" t="str">
        <f>IF('Prop G'!$B180="","",'Prop G'!$B180)</f>
        <v/>
      </c>
      <c r="D1876" s="510"/>
      <c r="E1876" s="509" t="str">
        <f>IF('Prop G'!$C180="","",'Prop G'!$C180)</f>
        <v/>
      </c>
      <c r="F1876" s="510"/>
      <c r="G1876" s="509" t="str">
        <f>IF('Prop G'!$D180="","",'Prop G'!$D180)</f>
        <v/>
      </c>
      <c r="H1876" s="510"/>
      <c r="I1876" s="509" t="str">
        <f>IF('Prop G'!$E180="","",'Prop G'!$E180)</f>
        <v/>
      </c>
      <c r="J1876" s="510"/>
      <c r="K1876" s="172" t="str">
        <f>IF('Prop G'!$F180="","",'Prop G'!$F180)</f>
        <v/>
      </c>
      <c r="L1876" s="172" t="str">
        <f>IF('Prop G'!$G180="","",'Prop G'!$G180)</f>
        <v/>
      </c>
      <c r="M1876" s="509" t="str">
        <f>IF('Prop G'!$H180="","",'Prop G'!$H180)</f>
        <v/>
      </c>
      <c r="N1876" s="510"/>
      <c r="O1876" s="172" t="str">
        <f>IF('Prop G'!$I180="","",'Prop G'!$I180)</f>
        <v/>
      </c>
    </row>
    <row r="1877" spans="1:16" x14ac:dyDescent="0.2">
      <c r="A1877" s="36"/>
      <c r="B1877" s="36"/>
      <c r="C1877" s="36"/>
      <c r="D1877" s="36"/>
      <c r="E1877" s="36"/>
      <c r="F1877" s="36"/>
      <c r="G1877" s="36"/>
      <c r="H1877" s="36"/>
      <c r="I1877" s="36"/>
      <c r="J1877" s="36"/>
      <c r="K1877" s="36"/>
      <c r="L1877" s="36"/>
    </row>
    <row r="1878" spans="1:16" x14ac:dyDescent="0.2">
      <c r="A1878" s="36"/>
      <c r="B1878" s="36"/>
      <c r="C1878" s="36"/>
      <c r="D1878" s="36"/>
      <c r="E1878" s="36"/>
      <c r="F1878" s="36"/>
      <c r="G1878" s="36"/>
      <c r="H1878" s="36"/>
      <c r="I1878" s="36"/>
      <c r="J1878" s="36"/>
      <c r="K1878" s="36"/>
      <c r="L1878" s="36"/>
    </row>
    <row r="1879" spans="1:16" ht="15" x14ac:dyDescent="0.25">
      <c r="A1879" s="36"/>
      <c r="B1879" s="145" t="s">
        <v>154</v>
      </c>
      <c r="C1879" s="36"/>
      <c r="D1879" s="36"/>
      <c r="E1879" s="36"/>
      <c r="F1879" s="36"/>
      <c r="G1879" s="36"/>
      <c r="H1879" s="36"/>
      <c r="I1879" s="36"/>
      <c r="J1879" s="36"/>
      <c r="K1879" s="36"/>
      <c r="L1879" s="36"/>
    </row>
    <row r="1880" spans="1:16" ht="15" x14ac:dyDescent="0.25">
      <c r="A1880" s="36"/>
      <c r="B1880" s="145"/>
      <c r="C1880" s="36"/>
      <c r="D1880" s="36"/>
      <c r="E1880" s="36"/>
      <c r="F1880" s="36"/>
      <c r="G1880" s="36"/>
      <c r="H1880" s="36"/>
      <c r="I1880" s="36"/>
      <c r="J1880" s="36"/>
      <c r="K1880" s="36"/>
      <c r="L1880" s="36"/>
    </row>
    <row r="1881" spans="1:16" ht="27.75" customHeight="1" x14ac:dyDescent="0.2">
      <c r="B1881" s="146"/>
      <c r="C1881" s="406" t="s">
        <v>199</v>
      </c>
      <c r="D1881" s="406"/>
      <c r="E1881" s="406"/>
      <c r="F1881" s="407"/>
      <c r="G1881" s="462" t="str">
        <f>IF('Prop G'!$D$184="","",'Prop G'!$D$184)</f>
        <v/>
      </c>
      <c r="K1881" s="519" t="s">
        <v>181</v>
      </c>
      <c r="L1881" s="520"/>
      <c r="M1881" s="520"/>
      <c r="N1881" s="520"/>
      <c r="O1881" s="521"/>
    </row>
    <row r="1882" spans="1:16" x14ac:dyDescent="0.2">
      <c r="C1882" s="406"/>
      <c r="D1882" s="406"/>
      <c r="E1882" s="406"/>
      <c r="F1882" s="407"/>
      <c r="G1882" s="464"/>
      <c r="K1882" s="477" t="str">
        <f>IF('Prop G'!$K$184="","",'Prop G'!$K$184)</f>
        <v/>
      </c>
      <c r="L1882" s="478"/>
      <c r="M1882" s="478"/>
      <c r="N1882" s="478"/>
      <c r="O1882" s="478"/>
      <c r="P1882" s="479"/>
    </row>
    <row r="1883" spans="1:16" x14ac:dyDescent="0.2">
      <c r="C1883" s="146"/>
      <c r="D1883" s="146"/>
      <c r="E1883" s="146"/>
      <c r="F1883" s="257"/>
      <c r="G1883" s="258"/>
      <c r="H1883" s="89"/>
      <c r="K1883" s="480"/>
      <c r="L1883" s="481"/>
      <c r="M1883" s="481"/>
      <c r="N1883" s="481"/>
      <c r="O1883" s="481"/>
      <c r="P1883" s="482"/>
    </row>
    <row r="1884" spans="1:16" x14ac:dyDescent="0.2">
      <c r="C1884" s="89"/>
      <c r="D1884" s="89"/>
      <c r="E1884" s="89"/>
      <c r="F1884" s="89"/>
      <c r="G1884" s="89"/>
      <c r="H1884" s="89"/>
      <c r="K1884" s="483"/>
      <c r="L1884" s="484"/>
      <c r="M1884" s="484"/>
      <c r="N1884" s="484"/>
      <c r="O1884" s="484"/>
      <c r="P1884" s="485"/>
    </row>
    <row r="1885" spans="1:16" ht="15" x14ac:dyDescent="0.25">
      <c r="A1885" s="36"/>
      <c r="B1885" s="145"/>
      <c r="C1885" s="36"/>
      <c r="D1885" s="36"/>
      <c r="E1885" s="36"/>
      <c r="F1885" s="36"/>
      <c r="G1885" s="36"/>
      <c r="H1885" s="36"/>
      <c r="I1885" s="36"/>
      <c r="J1885" s="36"/>
      <c r="K1885" s="36"/>
      <c r="L1885" s="36"/>
    </row>
    <row r="1886" spans="1:16" ht="51" x14ac:dyDescent="0.2">
      <c r="A1886" s="36"/>
      <c r="B1886" s="516" t="s">
        <v>201</v>
      </c>
      <c r="C1886" s="517"/>
      <c r="D1886" s="249" t="s">
        <v>27</v>
      </c>
      <c r="E1886" s="249" t="s">
        <v>173</v>
      </c>
      <c r="F1886" s="249" t="s">
        <v>174</v>
      </c>
      <c r="G1886" s="249" t="s">
        <v>175</v>
      </c>
      <c r="H1886" s="249" t="s">
        <v>176</v>
      </c>
      <c r="I1886" s="249" t="s">
        <v>182</v>
      </c>
      <c r="J1886" s="249" t="s">
        <v>169</v>
      </c>
      <c r="K1886" s="249" t="s">
        <v>183</v>
      </c>
      <c r="L1886" s="249" t="s">
        <v>170</v>
      </c>
      <c r="M1886" s="249" t="s">
        <v>177</v>
      </c>
      <c r="N1886" s="249" t="s">
        <v>178</v>
      </c>
      <c r="O1886" s="249" t="s">
        <v>179</v>
      </c>
      <c r="P1886" s="249" t="s">
        <v>180</v>
      </c>
    </row>
    <row r="1887" spans="1:16" x14ac:dyDescent="0.2">
      <c r="A1887" s="36"/>
      <c r="B1887" s="511" t="str">
        <f>IF('Prop G'!B192="","",'Prop G'!B192)</f>
        <v/>
      </c>
      <c r="C1887" s="512"/>
      <c r="D1887" s="231" t="str">
        <f>IF('Prop G'!C192="","",'Prop G'!C192)</f>
        <v/>
      </c>
      <c r="E1887" s="231" t="str">
        <f>IF('Prop G'!D192="","",'Prop G'!D192)</f>
        <v/>
      </c>
      <c r="F1887" s="231" t="str">
        <f>IF('Prop G'!E192="","",'Prop G'!E192)</f>
        <v/>
      </c>
      <c r="G1887" s="231" t="str">
        <f>IF('Prop G'!F192="","",'Prop G'!F192)</f>
        <v/>
      </c>
      <c r="H1887" s="231" t="str">
        <f>IF('Prop G'!G192="","",'Prop G'!G192)</f>
        <v/>
      </c>
      <c r="I1887" s="231" t="str">
        <f>IF('Prop G'!H192="","",'Prop G'!H192)</f>
        <v/>
      </c>
      <c r="J1887" s="231" t="str">
        <f>IF('Prop G'!I192="","",'Prop G'!I192)</f>
        <v/>
      </c>
      <c r="K1887" s="231" t="str">
        <f>IF('Prop G'!J192="","",'Prop G'!J192)</f>
        <v/>
      </c>
      <c r="L1887" s="231" t="str">
        <f>IF('Prop G'!K192="","",'Prop G'!K192)</f>
        <v/>
      </c>
      <c r="M1887" s="231" t="str">
        <f>IF('Prop G'!L192="","",'Prop G'!L192)</f>
        <v/>
      </c>
      <c r="N1887" s="231" t="str">
        <f>IF('Prop G'!M192="","",'Prop G'!M192)</f>
        <v/>
      </c>
      <c r="O1887" s="231" t="str">
        <f>IF('Prop G'!N192="","",'Prop G'!N192)</f>
        <v/>
      </c>
      <c r="P1887" s="231" t="str">
        <f>IF('Prop G'!O192="","",'Prop G'!O192)</f>
        <v/>
      </c>
    </row>
    <row r="1888" spans="1:16" x14ac:dyDescent="0.2">
      <c r="A1888" s="36"/>
      <c r="B1888" s="511" t="str">
        <f>IF('Prop G'!B193="","",'Prop G'!B193)</f>
        <v/>
      </c>
      <c r="C1888" s="512"/>
      <c r="D1888" s="231" t="str">
        <f>IF('Prop G'!C193="","",'Prop G'!C193)</f>
        <v/>
      </c>
      <c r="E1888" s="231" t="str">
        <f>IF('Prop G'!D193="","",'Prop G'!D193)</f>
        <v/>
      </c>
      <c r="F1888" s="231" t="str">
        <f>IF('Prop G'!E193="","",'Prop G'!E193)</f>
        <v/>
      </c>
      <c r="G1888" s="231" t="str">
        <f>IF('Prop G'!F193="","",'Prop G'!F193)</f>
        <v/>
      </c>
      <c r="H1888" s="231" t="str">
        <f>IF('Prop G'!G193="","",'Prop G'!G193)</f>
        <v/>
      </c>
      <c r="I1888" s="231" t="str">
        <f>IF('Prop G'!H193="","",'Prop G'!H193)</f>
        <v/>
      </c>
      <c r="J1888" s="231" t="str">
        <f>IF('Prop G'!I193="","",'Prop G'!I193)</f>
        <v/>
      </c>
      <c r="K1888" s="231" t="str">
        <f>IF('Prop G'!J193="","",'Prop G'!J193)</f>
        <v/>
      </c>
      <c r="L1888" s="231" t="str">
        <f>IF('Prop G'!K193="","",'Prop G'!K193)</f>
        <v/>
      </c>
      <c r="M1888" s="231" t="str">
        <f>IF('Prop G'!L193="","",'Prop G'!L193)</f>
        <v/>
      </c>
      <c r="N1888" s="231" t="str">
        <f>IF('Prop G'!M193="","",'Prop G'!M193)</f>
        <v/>
      </c>
      <c r="O1888" s="231" t="str">
        <f>IF('Prop G'!N193="","",'Prop G'!N193)</f>
        <v/>
      </c>
      <c r="P1888" s="231" t="str">
        <f>IF('Prop G'!O193="","",'Prop G'!O193)</f>
        <v/>
      </c>
    </row>
    <row r="1889" spans="1:16" x14ac:dyDescent="0.2">
      <c r="A1889" s="36"/>
      <c r="B1889" s="511" t="str">
        <f>IF('Prop G'!B194="","",'Prop G'!B194)</f>
        <v/>
      </c>
      <c r="C1889" s="512"/>
      <c r="D1889" s="231" t="str">
        <f>IF('Prop G'!C194="","",'Prop G'!C194)</f>
        <v/>
      </c>
      <c r="E1889" s="231" t="str">
        <f>IF('Prop G'!D194="","",'Prop G'!D194)</f>
        <v/>
      </c>
      <c r="F1889" s="231" t="str">
        <f>IF('Prop G'!E194="","",'Prop G'!E194)</f>
        <v/>
      </c>
      <c r="G1889" s="231" t="str">
        <f>IF('Prop G'!F194="","",'Prop G'!F194)</f>
        <v/>
      </c>
      <c r="H1889" s="231" t="str">
        <f>IF('Prop G'!G194="","",'Prop G'!G194)</f>
        <v/>
      </c>
      <c r="I1889" s="231" t="str">
        <f>IF('Prop G'!H194="","",'Prop G'!H194)</f>
        <v/>
      </c>
      <c r="J1889" s="231" t="str">
        <f>IF('Prop G'!I194="","",'Prop G'!I194)</f>
        <v/>
      </c>
      <c r="K1889" s="231" t="str">
        <f>IF('Prop G'!J194="","",'Prop G'!J194)</f>
        <v/>
      </c>
      <c r="L1889" s="231" t="str">
        <f>IF('Prop G'!K194="","",'Prop G'!K194)</f>
        <v/>
      </c>
      <c r="M1889" s="231" t="str">
        <f>IF('Prop G'!L194="","",'Prop G'!L194)</f>
        <v/>
      </c>
      <c r="N1889" s="231" t="str">
        <f>IF('Prop G'!M194="","",'Prop G'!M194)</f>
        <v/>
      </c>
      <c r="O1889" s="231" t="str">
        <f>IF('Prop G'!N194="","",'Prop G'!N194)</f>
        <v/>
      </c>
      <c r="P1889" s="231" t="str">
        <f>IF('Prop G'!O194="","",'Prop G'!O194)</f>
        <v/>
      </c>
    </row>
    <row r="1890" spans="1:16" x14ac:dyDescent="0.2">
      <c r="A1890" s="36"/>
      <c r="B1890" s="511" t="str">
        <f>IF('Prop G'!B195="","",'Prop G'!B195)</f>
        <v/>
      </c>
      <c r="C1890" s="512"/>
      <c r="D1890" s="231" t="str">
        <f>IF('Prop G'!C195="","",'Prop G'!C195)</f>
        <v/>
      </c>
      <c r="E1890" s="231" t="str">
        <f>IF('Prop G'!D195="","",'Prop G'!D195)</f>
        <v/>
      </c>
      <c r="F1890" s="231" t="str">
        <f>IF('Prop G'!E195="","",'Prop G'!E195)</f>
        <v/>
      </c>
      <c r="G1890" s="231" t="str">
        <f>IF('Prop G'!F195="","",'Prop G'!F195)</f>
        <v/>
      </c>
      <c r="H1890" s="231" t="str">
        <f>IF('Prop G'!G195="","",'Prop G'!G195)</f>
        <v/>
      </c>
      <c r="I1890" s="231" t="str">
        <f>IF('Prop G'!H195="","",'Prop G'!H195)</f>
        <v/>
      </c>
      <c r="J1890" s="231" t="str">
        <f>IF('Prop G'!I195="","",'Prop G'!I195)</f>
        <v/>
      </c>
      <c r="K1890" s="231" t="str">
        <f>IF('Prop G'!J195="","",'Prop G'!J195)</f>
        <v/>
      </c>
      <c r="L1890" s="231" t="str">
        <f>IF('Prop G'!K195="","",'Prop G'!K195)</f>
        <v/>
      </c>
      <c r="M1890" s="231" t="str">
        <f>IF('Prop G'!L195="","",'Prop G'!L195)</f>
        <v/>
      </c>
      <c r="N1890" s="231" t="str">
        <f>IF('Prop G'!M195="","",'Prop G'!M195)</f>
        <v/>
      </c>
      <c r="O1890" s="231" t="str">
        <f>IF('Prop G'!N195="","",'Prop G'!N195)</f>
        <v/>
      </c>
      <c r="P1890" s="231" t="str">
        <f>IF('Prop G'!O195="","",'Prop G'!O195)</f>
        <v/>
      </c>
    </row>
    <row r="1891" spans="1:16" x14ac:dyDescent="0.2">
      <c r="A1891" s="36"/>
      <c r="B1891" s="511" t="str">
        <f>IF('Prop G'!B196="","",'Prop G'!B196)</f>
        <v/>
      </c>
      <c r="C1891" s="512"/>
      <c r="D1891" s="231" t="str">
        <f>IF('Prop G'!C196="","",'Prop G'!C196)</f>
        <v/>
      </c>
      <c r="E1891" s="231" t="str">
        <f>IF('Prop G'!D196="","",'Prop G'!D196)</f>
        <v/>
      </c>
      <c r="F1891" s="231" t="str">
        <f>IF('Prop G'!E196="","",'Prop G'!E196)</f>
        <v/>
      </c>
      <c r="G1891" s="231" t="str">
        <f>IF('Prop G'!F196="","",'Prop G'!F196)</f>
        <v/>
      </c>
      <c r="H1891" s="231" t="str">
        <f>IF('Prop G'!G196="","",'Prop G'!G196)</f>
        <v/>
      </c>
      <c r="I1891" s="231" t="str">
        <f>IF('Prop G'!H196="","",'Prop G'!H196)</f>
        <v/>
      </c>
      <c r="J1891" s="231" t="str">
        <f>IF('Prop G'!I196="","",'Prop G'!I196)</f>
        <v/>
      </c>
      <c r="K1891" s="231" t="str">
        <f>IF('Prop G'!J196="","",'Prop G'!J196)</f>
        <v/>
      </c>
      <c r="L1891" s="231" t="str">
        <f>IF('Prop G'!K196="","",'Prop G'!K196)</f>
        <v/>
      </c>
      <c r="M1891" s="231" t="str">
        <f>IF('Prop G'!L196="","",'Prop G'!L196)</f>
        <v/>
      </c>
      <c r="N1891" s="231" t="str">
        <f>IF('Prop G'!M196="","",'Prop G'!M196)</f>
        <v/>
      </c>
      <c r="O1891" s="231" t="str">
        <f>IF('Prop G'!N196="","",'Prop G'!N196)</f>
        <v/>
      </c>
      <c r="P1891" s="231" t="str">
        <f>IF('Prop G'!O196="","",'Prop G'!O196)</f>
        <v/>
      </c>
    </row>
    <row r="1892" spans="1:16" x14ac:dyDescent="0.2">
      <c r="A1892" s="36"/>
      <c r="B1892" s="511" t="str">
        <f>IF('Prop G'!B197="","",'Prop G'!B197)</f>
        <v/>
      </c>
      <c r="C1892" s="512"/>
      <c r="D1892" s="231" t="str">
        <f>IF('Prop G'!C197="","",'Prop G'!C197)</f>
        <v/>
      </c>
      <c r="E1892" s="231" t="str">
        <f>IF('Prop G'!D197="","",'Prop G'!D197)</f>
        <v/>
      </c>
      <c r="F1892" s="231" t="str">
        <f>IF('Prop G'!E197="","",'Prop G'!E197)</f>
        <v/>
      </c>
      <c r="G1892" s="231" t="str">
        <f>IF('Prop G'!F197="","",'Prop G'!F197)</f>
        <v/>
      </c>
      <c r="H1892" s="231" t="str">
        <f>IF('Prop G'!G197="","",'Prop G'!G197)</f>
        <v/>
      </c>
      <c r="I1892" s="231" t="str">
        <f>IF('Prop G'!H197="","",'Prop G'!H197)</f>
        <v/>
      </c>
      <c r="J1892" s="231" t="str">
        <f>IF('Prop G'!I197="","",'Prop G'!I197)</f>
        <v/>
      </c>
      <c r="K1892" s="231" t="str">
        <f>IF('Prop G'!J197="","",'Prop G'!J197)</f>
        <v/>
      </c>
      <c r="L1892" s="231" t="str">
        <f>IF('Prop G'!K197="","",'Prop G'!K197)</f>
        <v/>
      </c>
      <c r="M1892" s="231" t="str">
        <f>IF('Prop G'!L197="","",'Prop G'!L197)</f>
        <v/>
      </c>
      <c r="N1892" s="231" t="str">
        <f>IF('Prop G'!M197="","",'Prop G'!M197)</f>
        <v/>
      </c>
      <c r="O1892" s="231" t="str">
        <f>IF('Prop G'!N197="","",'Prop G'!N197)</f>
        <v/>
      </c>
      <c r="P1892" s="231" t="str">
        <f>IF('Prop G'!O197="","",'Prop G'!O197)</f>
        <v/>
      </c>
    </row>
    <row r="1893" spans="1:16" x14ac:dyDescent="0.2">
      <c r="A1893" s="36"/>
      <c r="B1893" s="511" t="str">
        <f>IF('Prop G'!B198="","",'Prop G'!B198)</f>
        <v/>
      </c>
      <c r="C1893" s="512"/>
      <c r="D1893" s="231" t="str">
        <f>IF('Prop G'!C198="","",'Prop G'!C198)</f>
        <v/>
      </c>
      <c r="E1893" s="231" t="str">
        <f>IF('Prop G'!D198="","",'Prop G'!D198)</f>
        <v/>
      </c>
      <c r="F1893" s="231" t="str">
        <f>IF('Prop G'!E198="","",'Prop G'!E198)</f>
        <v/>
      </c>
      <c r="G1893" s="231" t="str">
        <f>IF('Prop G'!F198="","",'Prop G'!F198)</f>
        <v/>
      </c>
      <c r="H1893" s="231" t="str">
        <f>IF('Prop G'!G198="","",'Prop G'!G198)</f>
        <v/>
      </c>
      <c r="I1893" s="231" t="str">
        <f>IF('Prop G'!H198="","",'Prop G'!H198)</f>
        <v/>
      </c>
      <c r="J1893" s="231" t="str">
        <f>IF('Prop G'!I198="","",'Prop G'!I198)</f>
        <v/>
      </c>
      <c r="K1893" s="231" t="str">
        <f>IF('Prop G'!J198="","",'Prop G'!J198)</f>
        <v/>
      </c>
      <c r="L1893" s="231" t="str">
        <f>IF('Prop G'!K198="","",'Prop G'!K198)</f>
        <v/>
      </c>
      <c r="M1893" s="231" t="str">
        <f>IF('Prop G'!L198="","",'Prop G'!L198)</f>
        <v/>
      </c>
      <c r="N1893" s="231" t="str">
        <f>IF('Prop G'!M198="","",'Prop G'!M198)</f>
        <v/>
      </c>
      <c r="O1893" s="231" t="str">
        <f>IF('Prop G'!N198="","",'Prop G'!N198)</f>
        <v/>
      </c>
      <c r="P1893" s="231" t="str">
        <f>IF('Prop G'!O198="","",'Prop G'!O198)</f>
        <v/>
      </c>
    </row>
    <row r="1894" spans="1:16" x14ac:dyDescent="0.2">
      <c r="A1894" s="36"/>
      <c r="B1894" s="511" t="str">
        <f>IF('Prop G'!B199="","",'Prop G'!B199)</f>
        <v/>
      </c>
      <c r="C1894" s="512"/>
      <c r="D1894" s="231" t="str">
        <f>IF('Prop G'!C199="","",'Prop G'!C199)</f>
        <v/>
      </c>
      <c r="E1894" s="231" t="str">
        <f>IF('Prop G'!D199="","",'Prop G'!D199)</f>
        <v/>
      </c>
      <c r="F1894" s="231" t="str">
        <f>IF('Prop G'!E199="","",'Prop G'!E199)</f>
        <v/>
      </c>
      <c r="G1894" s="231" t="str">
        <f>IF('Prop G'!F199="","",'Prop G'!F199)</f>
        <v/>
      </c>
      <c r="H1894" s="231" t="str">
        <f>IF('Prop G'!G199="","",'Prop G'!G199)</f>
        <v/>
      </c>
      <c r="I1894" s="231" t="str">
        <f>IF('Prop G'!H199="","",'Prop G'!H199)</f>
        <v/>
      </c>
      <c r="J1894" s="231" t="str">
        <f>IF('Prop G'!I199="","",'Prop G'!I199)</f>
        <v/>
      </c>
      <c r="K1894" s="231" t="str">
        <f>IF('Prop G'!J199="","",'Prop G'!J199)</f>
        <v/>
      </c>
      <c r="L1894" s="231" t="str">
        <f>IF('Prop G'!K199="","",'Prop G'!K199)</f>
        <v/>
      </c>
      <c r="M1894" s="231" t="str">
        <f>IF('Prop G'!L199="","",'Prop G'!L199)</f>
        <v/>
      </c>
      <c r="N1894" s="231" t="str">
        <f>IF('Prop G'!M199="","",'Prop G'!M199)</f>
        <v/>
      </c>
      <c r="O1894" s="231" t="str">
        <f>IF('Prop G'!N199="","",'Prop G'!N199)</f>
        <v/>
      </c>
      <c r="P1894" s="231" t="str">
        <f>IF('Prop G'!O199="","",'Prop G'!O199)</f>
        <v/>
      </c>
    </row>
    <row r="1895" spans="1:16" x14ac:dyDescent="0.2">
      <c r="A1895" s="36"/>
      <c r="B1895" s="511" t="str">
        <f>IF('Prop G'!B200="","",'Prop G'!B200)</f>
        <v/>
      </c>
      <c r="C1895" s="512"/>
      <c r="D1895" s="231" t="str">
        <f>IF('Prop G'!C200="","",'Prop G'!C200)</f>
        <v/>
      </c>
      <c r="E1895" s="231" t="str">
        <f>IF('Prop G'!D200="","",'Prop G'!D200)</f>
        <v/>
      </c>
      <c r="F1895" s="231" t="str">
        <f>IF('Prop G'!E200="","",'Prop G'!E200)</f>
        <v/>
      </c>
      <c r="G1895" s="231" t="str">
        <f>IF('Prop G'!F200="","",'Prop G'!F200)</f>
        <v/>
      </c>
      <c r="H1895" s="231" t="str">
        <f>IF('Prop G'!G200="","",'Prop G'!G200)</f>
        <v/>
      </c>
      <c r="I1895" s="231" t="str">
        <f>IF('Prop G'!H200="","",'Prop G'!H200)</f>
        <v/>
      </c>
      <c r="J1895" s="231" t="str">
        <f>IF('Prop G'!I200="","",'Prop G'!I200)</f>
        <v/>
      </c>
      <c r="K1895" s="231" t="str">
        <f>IF('Prop G'!J200="","",'Prop G'!J200)</f>
        <v/>
      </c>
      <c r="L1895" s="231" t="str">
        <f>IF('Prop G'!K200="","",'Prop G'!K200)</f>
        <v/>
      </c>
      <c r="M1895" s="231" t="str">
        <f>IF('Prop G'!L200="","",'Prop G'!L200)</f>
        <v/>
      </c>
      <c r="N1895" s="231" t="str">
        <f>IF('Prop G'!M200="","",'Prop G'!M200)</f>
        <v/>
      </c>
      <c r="O1895" s="231" t="str">
        <f>IF('Prop G'!N200="","",'Prop G'!N200)</f>
        <v/>
      </c>
      <c r="P1895" s="231" t="str">
        <f>IF('Prop G'!O200="","",'Prop G'!O200)</f>
        <v/>
      </c>
    </row>
    <row r="1896" spans="1:16" x14ac:dyDescent="0.2">
      <c r="A1896" s="36"/>
      <c r="B1896" s="511" t="str">
        <f>IF('Prop G'!B201="","",'Prop G'!B201)</f>
        <v/>
      </c>
      <c r="C1896" s="512"/>
      <c r="D1896" s="231" t="str">
        <f>IF('Prop G'!C201="","",'Prop G'!C201)</f>
        <v/>
      </c>
      <c r="E1896" s="231" t="str">
        <f>IF('Prop G'!D201="","",'Prop G'!D201)</f>
        <v/>
      </c>
      <c r="F1896" s="231" t="str">
        <f>IF('Prop G'!E201="","",'Prop G'!E201)</f>
        <v/>
      </c>
      <c r="G1896" s="231" t="str">
        <f>IF('Prop G'!F201="","",'Prop G'!F201)</f>
        <v/>
      </c>
      <c r="H1896" s="231" t="str">
        <f>IF('Prop G'!G201="","",'Prop G'!G201)</f>
        <v/>
      </c>
      <c r="I1896" s="231" t="str">
        <f>IF('Prop G'!H201="","",'Prop G'!H201)</f>
        <v/>
      </c>
      <c r="J1896" s="231" t="str">
        <f>IF('Prop G'!I201="","",'Prop G'!I201)</f>
        <v/>
      </c>
      <c r="K1896" s="231" t="str">
        <f>IF('Prop G'!J201="","",'Prop G'!J201)</f>
        <v/>
      </c>
      <c r="L1896" s="231" t="str">
        <f>IF('Prop G'!K201="","",'Prop G'!K201)</f>
        <v/>
      </c>
      <c r="M1896" s="231" t="str">
        <f>IF('Prop G'!L201="","",'Prop G'!L201)</f>
        <v/>
      </c>
      <c r="N1896" s="231" t="str">
        <f>IF('Prop G'!M201="","",'Prop G'!M201)</f>
        <v/>
      </c>
      <c r="O1896" s="231" t="str">
        <f>IF('Prop G'!N201="","",'Prop G'!N201)</f>
        <v/>
      </c>
      <c r="P1896" s="231" t="str">
        <f>IF('Prop G'!O201="","",'Prop G'!O201)</f>
        <v/>
      </c>
    </row>
    <row r="1897" spans="1:16" x14ac:dyDescent="0.2">
      <c r="A1897" s="36"/>
      <c r="B1897" s="36"/>
      <c r="C1897" s="36"/>
      <c r="D1897" s="36"/>
      <c r="E1897" s="36"/>
      <c r="F1897" s="36"/>
      <c r="G1897" s="36"/>
      <c r="H1897" s="36"/>
      <c r="I1897" s="36"/>
      <c r="J1897" s="36"/>
      <c r="K1897" s="36"/>
      <c r="L1897" s="36"/>
    </row>
    <row r="1898" spans="1:16" x14ac:dyDescent="0.2">
      <c r="A1898" s="36"/>
      <c r="B1898" s="36"/>
      <c r="C1898" s="36"/>
      <c r="D1898" s="36"/>
      <c r="E1898" s="36"/>
      <c r="F1898" s="36"/>
      <c r="G1898" s="36"/>
      <c r="H1898" s="36"/>
      <c r="I1898" s="36"/>
      <c r="J1898" s="36"/>
      <c r="K1898" s="36"/>
      <c r="L1898" s="36"/>
    </row>
    <row r="1899" spans="1:16" ht="12.75" customHeight="1" x14ac:dyDescent="0.2">
      <c r="C1899" s="406" t="s">
        <v>184</v>
      </c>
      <c r="D1899" s="406"/>
      <c r="E1899" s="406"/>
      <c r="F1899" s="406"/>
      <c r="G1899" s="462" t="str">
        <f>IF('Prop G'!$D$204="","",'Prop G'!$D$204)</f>
        <v/>
      </c>
      <c r="H1899" s="36"/>
      <c r="K1899" s="513" t="s">
        <v>202</v>
      </c>
      <c r="L1899" s="514"/>
      <c r="M1899" s="514"/>
      <c r="N1899" s="514"/>
      <c r="O1899" s="515"/>
    </row>
    <row r="1900" spans="1:16" x14ac:dyDescent="0.2">
      <c r="A1900" s="36"/>
      <c r="B1900" s="36"/>
      <c r="C1900" s="406"/>
      <c r="D1900" s="406"/>
      <c r="E1900" s="406"/>
      <c r="F1900" s="406"/>
      <c r="G1900" s="463"/>
      <c r="K1900" s="477" t="str">
        <f>IF('Prop G'!$K$204="","",'Prop G'!$K$204)</f>
        <v/>
      </c>
      <c r="L1900" s="478"/>
      <c r="M1900" s="478"/>
      <c r="N1900" s="478"/>
      <c r="O1900" s="478"/>
      <c r="P1900" s="479"/>
    </row>
    <row r="1901" spans="1:16" x14ac:dyDescent="0.2">
      <c r="A1901" s="36"/>
      <c r="B1901" s="36"/>
      <c r="C1901" s="406"/>
      <c r="D1901" s="406"/>
      <c r="E1901" s="406"/>
      <c r="F1901" s="406"/>
      <c r="G1901" s="463"/>
      <c r="K1901" s="480"/>
      <c r="L1901" s="481"/>
      <c r="M1901" s="481"/>
      <c r="N1901" s="481"/>
      <c r="O1901" s="481"/>
      <c r="P1901" s="482"/>
    </row>
    <row r="1902" spans="1:16" x14ac:dyDescent="0.2">
      <c r="A1902" s="36"/>
      <c r="B1902" s="36"/>
      <c r="C1902" s="406"/>
      <c r="D1902" s="406"/>
      <c r="E1902" s="406"/>
      <c r="F1902" s="406"/>
      <c r="G1902" s="464"/>
      <c r="K1902" s="483"/>
      <c r="L1902" s="484"/>
      <c r="M1902" s="484"/>
      <c r="N1902" s="484"/>
      <c r="O1902" s="484"/>
      <c r="P1902" s="485"/>
    </row>
    <row r="1903" spans="1:16" x14ac:dyDescent="0.2">
      <c r="A1903" s="36"/>
      <c r="B1903" s="36"/>
      <c r="C1903" s="36"/>
      <c r="D1903" s="36"/>
      <c r="E1903" s="36"/>
      <c r="F1903" s="36"/>
    </row>
    <row r="1904" spans="1:16" ht="12.75" customHeight="1" x14ac:dyDescent="0.2">
      <c r="A1904" s="36"/>
      <c r="B1904" s="36"/>
      <c r="C1904" s="474" t="s">
        <v>116</v>
      </c>
      <c r="D1904" s="475"/>
      <c r="E1904" s="475"/>
      <c r="F1904" s="475"/>
      <c r="G1904" s="476"/>
      <c r="K1904" s="474" t="s">
        <v>117</v>
      </c>
      <c r="L1904" s="475"/>
      <c r="M1904" s="476"/>
      <c r="N1904" s="36"/>
      <c r="O1904" s="36"/>
    </row>
    <row r="1905" spans="1:16" x14ac:dyDescent="0.2">
      <c r="A1905" s="36"/>
      <c r="B1905" s="36"/>
      <c r="C1905" s="477" t="str">
        <f>IF('Prop G'!$D$210="","",'Prop G'!$D$210)</f>
        <v/>
      </c>
      <c r="D1905" s="478"/>
      <c r="E1905" s="478"/>
      <c r="F1905" s="478"/>
      <c r="G1905" s="478"/>
      <c r="H1905" s="479"/>
      <c r="K1905" s="477" t="str">
        <f>IF('Prop G'!$K$210="","",'Prop G'!$K$210)</f>
        <v/>
      </c>
      <c r="L1905" s="478"/>
      <c r="M1905" s="478"/>
      <c r="N1905" s="478"/>
      <c r="O1905" s="478"/>
      <c r="P1905" s="479"/>
    </row>
    <row r="1906" spans="1:16" x14ac:dyDescent="0.2">
      <c r="A1906" s="36"/>
      <c r="B1906" s="36"/>
      <c r="C1906" s="480"/>
      <c r="D1906" s="481"/>
      <c r="E1906" s="481"/>
      <c r="F1906" s="481"/>
      <c r="G1906" s="481"/>
      <c r="H1906" s="482"/>
      <c r="K1906" s="480"/>
      <c r="L1906" s="481"/>
      <c r="M1906" s="481"/>
      <c r="N1906" s="481"/>
      <c r="O1906" s="481"/>
      <c r="P1906" s="482"/>
    </row>
    <row r="1907" spans="1:16" x14ac:dyDescent="0.2">
      <c r="A1907" s="36"/>
      <c r="B1907" s="36"/>
      <c r="C1907" s="480"/>
      <c r="D1907" s="481"/>
      <c r="E1907" s="481"/>
      <c r="F1907" s="481"/>
      <c r="G1907" s="481"/>
      <c r="H1907" s="482"/>
      <c r="K1907" s="480"/>
      <c r="L1907" s="481"/>
      <c r="M1907" s="481"/>
      <c r="N1907" s="481"/>
      <c r="O1907" s="481"/>
      <c r="P1907" s="482"/>
    </row>
    <row r="1908" spans="1:16" x14ac:dyDescent="0.2">
      <c r="A1908" s="36"/>
      <c r="B1908" s="36"/>
      <c r="C1908" s="480"/>
      <c r="D1908" s="481"/>
      <c r="E1908" s="481"/>
      <c r="F1908" s="481"/>
      <c r="G1908" s="481"/>
      <c r="H1908" s="482"/>
      <c r="K1908" s="480"/>
      <c r="L1908" s="481"/>
      <c r="M1908" s="481"/>
      <c r="N1908" s="481"/>
      <c r="O1908" s="481"/>
      <c r="P1908" s="482"/>
    </row>
    <row r="1909" spans="1:16" x14ac:dyDescent="0.2">
      <c r="A1909" s="36"/>
      <c r="B1909" s="36"/>
      <c r="C1909" s="480"/>
      <c r="D1909" s="481"/>
      <c r="E1909" s="481"/>
      <c r="F1909" s="481"/>
      <c r="G1909" s="481"/>
      <c r="H1909" s="482"/>
      <c r="K1909" s="480"/>
      <c r="L1909" s="481"/>
      <c r="M1909" s="481"/>
      <c r="N1909" s="481"/>
      <c r="O1909" s="481"/>
      <c r="P1909" s="482"/>
    </row>
    <row r="1910" spans="1:16" ht="12.75" customHeight="1" x14ac:dyDescent="0.2">
      <c r="A1910" s="36"/>
      <c r="B1910" s="36"/>
      <c r="C1910" s="480"/>
      <c r="D1910" s="481"/>
      <c r="E1910" s="481"/>
      <c r="F1910" s="481"/>
      <c r="G1910" s="481"/>
      <c r="H1910" s="482"/>
      <c r="J1910" s="36"/>
      <c r="K1910" s="480"/>
      <c r="L1910" s="481"/>
      <c r="M1910" s="481"/>
      <c r="N1910" s="481"/>
      <c r="O1910" s="481"/>
      <c r="P1910" s="482"/>
    </row>
    <row r="1911" spans="1:16" ht="12.75" customHeight="1" x14ac:dyDescent="0.2">
      <c r="A1911" s="36"/>
      <c r="B1911" s="36"/>
      <c r="C1911" s="483"/>
      <c r="D1911" s="484"/>
      <c r="E1911" s="484"/>
      <c r="F1911" s="484"/>
      <c r="G1911" s="484"/>
      <c r="H1911" s="485"/>
      <c r="K1911" s="483"/>
      <c r="L1911" s="484"/>
      <c r="M1911" s="484"/>
      <c r="N1911" s="484"/>
      <c r="O1911" s="484"/>
      <c r="P1911" s="485"/>
    </row>
    <row r="1912" spans="1:16" x14ac:dyDescent="0.2">
      <c r="A1912" s="36"/>
      <c r="B1912" s="36"/>
      <c r="J1912" s="36"/>
    </row>
    <row r="1913" spans="1:16" x14ac:dyDescent="0.2">
      <c r="A1913" s="36"/>
      <c r="B1913" s="36"/>
      <c r="C1913" s="36"/>
      <c r="D1913" s="36"/>
      <c r="E1913" s="36"/>
      <c r="F1913" s="36"/>
      <c r="J1913" s="36"/>
      <c r="K1913" s="36"/>
      <c r="L1913" s="36"/>
    </row>
    <row r="1914" spans="1:16" ht="15" x14ac:dyDescent="0.25">
      <c r="A1914" s="36"/>
      <c r="B1914" s="145" t="s">
        <v>155</v>
      </c>
      <c r="C1914" s="36"/>
      <c r="D1914" s="36"/>
      <c r="E1914" s="36"/>
      <c r="F1914" s="36"/>
      <c r="J1914" s="36"/>
      <c r="K1914" s="36"/>
      <c r="L1914" s="36"/>
    </row>
    <row r="1915" spans="1:16" ht="12.75" customHeight="1" x14ac:dyDescent="0.2">
      <c r="A1915" s="36"/>
      <c r="B1915" s="36"/>
      <c r="C1915" s="36"/>
      <c r="D1915" s="36"/>
      <c r="E1915" s="36"/>
      <c r="F1915" s="36"/>
      <c r="J1915" s="36"/>
      <c r="K1915" s="36"/>
      <c r="L1915" s="36"/>
    </row>
    <row r="1916" spans="1:16" ht="12.75" customHeight="1" x14ac:dyDescent="0.2">
      <c r="A1916" s="36"/>
      <c r="B1916" s="36"/>
      <c r="C1916" s="408" t="s">
        <v>95</v>
      </c>
      <c r="D1916" s="408"/>
      <c r="E1916" s="408"/>
      <c r="F1916" s="409"/>
      <c r="G1916" s="462" t="str">
        <f>IF('Prop G'!$D$219="","",'Prop G'!$D$219)</f>
        <v/>
      </c>
      <c r="J1916" s="349" t="s">
        <v>96</v>
      </c>
      <c r="K1916" s="349"/>
      <c r="L1916" s="349"/>
      <c r="M1916" s="350"/>
      <c r="N1916" s="462" t="str">
        <f>IF('Prop G'!$K$219="","",'Prop G'!$K$219)</f>
        <v/>
      </c>
    </row>
    <row r="1917" spans="1:16" x14ac:dyDescent="0.2">
      <c r="A1917" s="36"/>
      <c r="B1917" s="36"/>
      <c r="C1917" s="408"/>
      <c r="D1917" s="408"/>
      <c r="E1917" s="408"/>
      <c r="F1917" s="409"/>
      <c r="G1917" s="463"/>
      <c r="J1917" s="349"/>
      <c r="K1917" s="349"/>
      <c r="L1917" s="349"/>
      <c r="M1917" s="350"/>
      <c r="N1917" s="463"/>
    </row>
    <row r="1918" spans="1:16" x14ac:dyDescent="0.2">
      <c r="A1918" s="36"/>
      <c r="B1918" s="36"/>
      <c r="C1918" s="408"/>
      <c r="D1918" s="408"/>
      <c r="E1918" s="408"/>
      <c r="F1918" s="409"/>
      <c r="G1918" s="464"/>
      <c r="J1918" s="349"/>
      <c r="K1918" s="349"/>
      <c r="L1918" s="349"/>
      <c r="M1918" s="350"/>
      <c r="N1918" s="464"/>
    </row>
    <row r="1919" spans="1:16" x14ac:dyDescent="0.2">
      <c r="A1919" s="36"/>
      <c r="B1919" s="36"/>
      <c r="C1919" s="36"/>
      <c r="D1919" s="36"/>
      <c r="E1919" s="36"/>
      <c r="F1919" s="36"/>
      <c r="J1919" s="36"/>
      <c r="K1919" s="36"/>
      <c r="L1919" s="36"/>
    </row>
    <row r="1920" spans="1:16" x14ac:dyDescent="0.2">
      <c r="A1920" s="36"/>
      <c r="B1920" s="36"/>
      <c r="C1920" s="36"/>
      <c r="D1920" s="36"/>
      <c r="E1920" s="36"/>
      <c r="F1920" s="36"/>
      <c r="J1920" s="36"/>
      <c r="K1920" s="465" t="s">
        <v>160</v>
      </c>
      <c r="L1920" s="466"/>
      <c r="M1920" s="466"/>
      <c r="N1920" s="466"/>
      <c r="O1920" s="467"/>
    </row>
    <row r="1921" spans="1:16" x14ac:dyDescent="0.2">
      <c r="A1921" s="36"/>
      <c r="B1921" s="36"/>
      <c r="C1921" s="36"/>
      <c r="D1921" s="36"/>
      <c r="E1921" s="36"/>
      <c r="F1921" s="36"/>
      <c r="J1921" s="36"/>
      <c r="K1921" s="468"/>
      <c r="L1921" s="469"/>
      <c r="M1921" s="469"/>
      <c r="N1921" s="469"/>
      <c r="O1921" s="470"/>
    </row>
    <row r="1922" spans="1:16" ht="12.75" customHeight="1" x14ac:dyDescent="0.2">
      <c r="A1922" s="36"/>
      <c r="B1922" s="36"/>
      <c r="C1922" s="474" t="s">
        <v>94</v>
      </c>
      <c r="D1922" s="475"/>
      <c r="E1922" s="475"/>
      <c r="F1922" s="475"/>
      <c r="G1922" s="476"/>
      <c r="J1922" s="36"/>
      <c r="K1922" s="471"/>
      <c r="L1922" s="472"/>
      <c r="M1922" s="472"/>
      <c r="N1922" s="472"/>
      <c r="O1922" s="473"/>
    </row>
    <row r="1923" spans="1:16" x14ac:dyDescent="0.2">
      <c r="A1923" s="36"/>
      <c r="B1923" s="36"/>
      <c r="C1923" s="477" t="str">
        <f>IF('Prop G'!$D$221="","",'Prop G'!$D$221)</f>
        <v/>
      </c>
      <c r="D1923" s="478"/>
      <c r="E1923" s="478"/>
      <c r="F1923" s="478"/>
      <c r="G1923" s="478"/>
      <c r="H1923" s="479"/>
      <c r="J1923" s="36"/>
      <c r="K1923" s="486" t="str">
        <f>IF('Prop G'!$K$221="","",'Prop G'!$K$221)</f>
        <v/>
      </c>
      <c r="L1923" s="487"/>
      <c r="M1923" s="487"/>
      <c r="N1923" s="487"/>
      <c r="O1923" s="487"/>
      <c r="P1923" s="488"/>
    </row>
    <row r="1924" spans="1:16" x14ac:dyDescent="0.2">
      <c r="A1924" s="36"/>
      <c r="B1924" s="36"/>
      <c r="C1924" s="480"/>
      <c r="D1924" s="481"/>
      <c r="E1924" s="481"/>
      <c r="F1924" s="481"/>
      <c r="G1924" s="481"/>
      <c r="H1924" s="482"/>
      <c r="J1924" s="36"/>
      <c r="K1924" s="489"/>
      <c r="L1924" s="490"/>
      <c r="M1924" s="490"/>
      <c r="N1924" s="490"/>
      <c r="O1924" s="490"/>
      <c r="P1924" s="491"/>
    </row>
    <row r="1925" spans="1:16" x14ac:dyDescent="0.2">
      <c r="A1925" s="36"/>
      <c r="B1925" s="36"/>
      <c r="C1925" s="480"/>
      <c r="D1925" s="481"/>
      <c r="E1925" s="481"/>
      <c r="F1925" s="481"/>
      <c r="G1925" s="481"/>
      <c r="H1925" s="482"/>
      <c r="J1925" s="36"/>
      <c r="K1925" s="489"/>
      <c r="L1925" s="490"/>
      <c r="M1925" s="490"/>
      <c r="N1925" s="490"/>
      <c r="O1925" s="490"/>
      <c r="P1925" s="491"/>
    </row>
    <row r="1926" spans="1:16" x14ac:dyDescent="0.2">
      <c r="A1926" s="36"/>
      <c r="B1926" s="36"/>
      <c r="C1926" s="480"/>
      <c r="D1926" s="481"/>
      <c r="E1926" s="481"/>
      <c r="F1926" s="481"/>
      <c r="G1926" s="481"/>
      <c r="H1926" s="482"/>
      <c r="J1926" s="36"/>
      <c r="K1926" s="489"/>
      <c r="L1926" s="490"/>
      <c r="M1926" s="490"/>
      <c r="N1926" s="490"/>
      <c r="O1926" s="490"/>
      <c r="P1926" s="491"/>
    </row>
    <row r="1927" spans="1:16" x14ac:dyDescent="0.2">
      <c r="A1927" s="36"/>
      <c r="B1927" s="36"/>
      <c r="C1927" s="480"/>
      <c r="D1927" s="481"/>
      <c r="E1927" s="481"/>
      <c r="F1927" s="481"/>
      <c r="G1927" s="481"/>
      <c r="H1927" s="482"/>
      <c r="J1927" s="36"/>
      <c r="K1927" s="489"/>
      <c r="L1927" s="490"/>
      <c r="M1927" s="490"/>
      <c r="N1927" s="490"/>
      <c r="O1927" s="490"/>
      <c r="P1927" s="491"/>
    </row>
    <row r="1928" spans="1:16" x14ac:dyDescent="0.2">
      <c r="A1928" s="36"/>
      <c r="B1928" s="36"/>
      <c r="C1928" s="480"/>
      <c r="D1928" s="481"/>
      <c r="E1928" s="481"/>
      <c r="F1928" s="481"/>
      <c r="G1928" s="481"/>
      <c r="H1928" s="482"/>
      <c r="J1928" s="36"/>
      <c r="K1928" s="489"/>
      <c r="L1928" s="490"/>
      <c r="M1928" s="490"/>
      <c r="N1928" s="490"/>
      <c r="O1928" s="490"/>
      <c r="P1928" s="491"/>
    </row>
    <row r="1929" spans="1:16" x14ac:dyDescent="0.2">
      <c r="A1929" s="36"/>
      <c r="B1929" s="36"/>
      <c r="C1929" s="483"/>
      <c r="D1929" s="484"/>
      <c r="E1929" s="484"/>
      <c r="F1929" s="484"/>
      <c r="G1929" s="484"/>
      <c r="H1929" s="485"/>
      <c r="J1929" s="36"/>
      <c r="K1929" s="492"/>
      <c r="L1929" s="493"/>
      <c r="M1929" s="493"/>
      <c r="N1929" s="493"/>
      <c r="O1929" s="493"/>
      <c r="P1929" s="494"/>
    </row>
    <row r="1930" spans="1:16" x14ac:dyDescent="0.2">
      <c r="A1930" s="36"/>
      <c r="B1930" s="36"/>
      <c r="C1930" s="36"/>
      <c r="D1930" s="36"/>
      <c r="E1930" s="36"/>
      <c r="F1930" s="36"/>
      <c r="J1930" s="36"/>
      <c r="K1930" s="36"/>
      <c r="L1930" s="36"/>
    </row>
    <row r="1931" spans="1:16" x14ac:dyDescent="0.2">
      <c r="A1931" s="36"/>
      <c r="B1931" s="36"/>
      <c r="C1931" s="408" t="s">
        <v>97</v>
      </c>
      <c r="D1931" s="408"/>
      <c r="E1931" s="408"/>
      <c r="F1931" s="409"/>
      <c r="G1931" s="462" t="str">
        <f>IF('Prop G'!$D$227="","",'Prop G'!$D$227)</f>
        <v/>
      </c>
      <c r="J1931" s="349" t="s">
        <v>98</v>
      </c>
      <c r="K1931" s="349"/>
      <c r="L1931" s="349"/>
      <c r="M1931" s="350"/>
      <c r="N1931" s="462" t="str">
        <f>IF('Prop G'!$K$227="","",'Prop G'!$K$227)</f>
        <v/>
      </c>
    </row>
    <row r="1932" spans="1:16" x14ac:dyDescent="0.2">
      <c r="A1932" s="36"/>
      <c r="B1932" s="36"/>
      <c r="C1932" s="408"/>
      <c r="D1932" s="408"/>
      <c r="E1932" s="408"/>
      <c r="F1932" s="409"/>
      <c r="G1932" s="463"/>
      <c r="J1932" s="349"/>
      <c r="K1932" s="349"/>
      <c r="L1932" s="349"/>
      <c r="M1932" s="350"/>
      <c r="N1932" s="463"/>
    </row>
    <row r="1933" spans="1:16" x14ac:dyDescent="0.2">
      <c r="A1933" s="36"/>
      <c r="B1933" s="36"/>
      <c r="C1933" s="408"/>
      <c r="D1933" s="408"/>
      <c r="E1933" s="408"/>
      <c r="F1933" s="409"/>
      <c r="G1933" s="464"/>
      <c r="J1933" s="349"/>
      <c r="K1933" s="349"/>
      <c r="L1933" s="349"/>
      <c r="M1933" s="350"/>
      <c r="N1933" s="464"/>
    </row>
    <row r="1934" spans="1:16" x14ac:dyDescent="0.2">
      <c r="A1934" s="36"/>
      <c r="B1934" s="36"/>
      <c r="C1934" s="36"/>
      <c r="D1934" s="36"/>
      <c r="E1934" s="36"/>
      <c r="F1934" s="36"/>
      <c r="J1934" s="36"/>
      <c r="K1934" s="36"/>
      <c r="L1934" s="36"/>
    </row>
    <row r="1935" spans="1:16" x14ac:dyDescent="0.2">
      <c r="A1935" s="36"/>
      <c r="B1935" s="36"/>
      <c r="C1935" s="408" t="s">
        <v>204</v>
      </c>
      <c r="D1935" s="408"/>
      <c r="E1935" s="408"/>
      <c r="F1935" s="409"/>
      <c r="G1935" s="462" t="str">
        <f>IF('Prop G'!$D$229="","",'Prop G'!$D$229)</f>
        <v/>
      </c>
      <c r="J1935" s="349" t="s">
        <v>99</v>
      </c>
      <c r="K1935" s="349"/>
      <c r="L1935" s="349"/>
      <c r="M1935" s="350"/>
      <c r="N1935" s="462" t="str">
        <f>IF('Prop G'!$K$229="","",'Prop G'!$K$229)</f>
        <v/>
      </c>
    </row>
    <row r="1936" spans="1:16" x14ac:dyDescent="0.2">
      <c r="A1936" s="36"/>
      <c r="B1936" s="36"/>
      <c r="C1936" s="408"/>
      <c r="D1936" s="408"/>
      <c r="E1936" s="408"/>
      <c r="F1936" s="409"/>
      <c r="G1936" s="463"/>
      <c r="J1936" s="349"/>
      <c r="K1936" s="349"/>
      <c r="L1936" s="349"/>
      <c r="M1936" s="350"/>
      <c r="N1936" s="463"/>
    </row>
    <row r="1937" spans="1:16" x14ac:dyDescent="0.2">
      <c r="A1937" s="36"/>
      <c r="B1937" s="36"/>
      <c r="C1937" s="408"/>
      <c r="D1937" s="408"/>
      <c r="E1937" s="408"/>
      <c r="F1937" s="409"/>
      <c r="G1937" s="464"/>
      <c r="J1937" s="349"/>
      <c r="K1937" s="349"/>
      <c r="L1937" s="349"/>
      <c r="M1937" s="350"/>
      <c r="N1937" s="464"/>
    </row>
    <row r="1938" spans="1:16" x14ac:dyDescent="0.2">
      <c r="A1938" s="36"/>
      <c r="B1938" s="36"/>
      <c r="C1938" s="36"/>
      <c r="D1938" s="36"/>
      <c r="E1938" s="36"/>
      <c r="F1938" s="36"/>
      <c r="J1938" s="36"/>
      <c r="K1938" s="36"/>
      <c r="L1938" s="36"/>
    </row>
    <row r="1939" spans="1:16" ht="12.75" customHeight="1" x14ac:dyDescent="0.2">
      <c r="A1939" s="36"/>
      <c r="B1939" s="36"/>
      <c r="C1939" s="474" t="s">
        <v>126</v>
      </c>
      <c r="D1939" s="475"/>
      <c r="E1939" s="475"/>
      <c r="F1939" s="475"/>
      <c r="G1939" s="476"/>
      <c r="J1939" s="248"/>
      <c r="K1939" s="248"/>
      <c r="L1939" s="248"/>
    </row>
    <row r="1940" spans="1:16" x14ac:dyDescent="0.2">
      <c r="A1940" s="36"/>
      <c r="B1940" s="36"/>
      <c r="C1940" s="477" t="str">
        <f>IF('Prop G'!$D$231="","",'Prop G'!$D$231)</f>
        <v/>
      </c>
      <c r="D1940" s="478"/>
      <c r="E1940" s="478"/>
      <c r="F1940" s="478"/>
      <c r="G1940" s="478"/>
      <c r="H1940" s="479"/>
      <c r="J1940" s="248"/>
      <c r="K1940" s="248"/>
      <c r="L1940" s="248"/>
      <c r="M1940" s="246" t="s">
        <v>127</v>
      </c>
      <c r="N1940" s="495" t="str">
        <f>IF('Prop G'!$K$231="","",'Prop G'!$K$231)</f>
        <v/>
      </c>
      <c r="O1940" s="496"/>
    </row>
    <row r="1941" spans="1:16" x14ac:dyDescent="0.2">
      <c r="A1941" s="36"/>
      <c r="B1941" s="36"/>
      <c r="C1941" s="480"/>
      <c r="D1941" s="481"/>
      <c r="E1941" s="481"/>
      <c r="F1941" s="481"/>
      <c r="G1941" s="481"/>
      <c r="H1941" s="482"/>
      <c r="J1941" s="248"/>
      <c r="K1941" s="248"/>
      <c r="L1941" s="248"/>
      <c r="M1941" s="259"/>
      <c r="N1941" s="26"/>
    </row>
    <row r="1942" spans="1:16" x14ac:dyDescent="0.2">
      <c r="A1942" s="36"/>
      <c r="B1942" s="36"/>
      <c r="C1942" s="480"/>
      <c r="D1942" s="481"/>
      <c r="E1942" s="481"/>
      <c r="F1942" s="481"/>
      <c r="G1942" s="481"/>
      <c r="H1942" s="482"/>
      <c r="J1942" s="36"/>
      <c r="K1942" s="36"/>
      <c r="L1942" s="36"/>
      <c r="M1942" s="259"/>
      <c r="N1942" s="26"/>
    </row>
    <row r="1943" spans="1:16" ht="12.75" customHeight="1" x14ac:dyDescent="0.2">
      <c r="A1943" s="36"/>
      <c r="B1943" s="36"/>
      <c r="C1943" s="480"/>
      <c r="D1943" s="481"/>
      <c r="E1943" s="481"/>
      <c r="F1943" s="481"/>
      <c r="G1943" s="481"/>
      <c r="H1943" s="482"/>
      <c r="J1943" s="411" t="s">
        <v>128</v>
      </c>
      <c r="K1943" s="411"/>
      <c r="L1943" s="411"/>
      <c r="M1943" s="411"/>
      <c r="N1943" s="497" t="str">
        <f>IF('Prop G'!$D$237="","",'Prop G'!$D$237)</f>
        <v/>
      </c>
      <c r="O1943" s="498"/>
    </row>
    <row r="1944" spans="1:16" x14ac:dyDescent="0.2">
      <c r="A1944" s="36"/>
      <c r="B1944" s="36"/>
      <c r="C1944" s="480"/>
      <c r="D1944" s="481"/>
      <c r="E1944" s="481"/>
      <c r="F1944" s="481"/>
      <c r="G1944" s="481"/>
      <c r="H1944" s="482"/>
      <c r="J1944" s="411"/>
      <c r="K1944" s="411"/>
      <c r="L1944" s="411"/>
      <c r="M1944" s="411"/>
      <c r="N1944" s="499"/>
      <c r="O1944" s="500"/>
    </row>
    <row r="1945" spans="1:16" x14ac:dyDescent="0.2">
      <c r="A1945" s="36"/>
      <c r="B1945" s="36"/>
      <c r="C1945" s="480"/>
      <c r="D1945" s="481"/>
      <c r="E1945" s="481"/>
      <c r="F1945" s="481"/>
      <c r="G1945" s="481"/>
      <c r="H1945" s="482"/>
      <c r="J1945" s="36"/>
      <c r="K1945" s="36"/>
      <c r="L1945" s="36"/>
    </row>
    <row r="1946" spans="1:16" x14ac:dyDescent="0.2">
      <c r="A1946" s="36"/>
      <c r="B1946" s="36"/>
      <c r="C1946" s="483"/>
      <c r="D1946" s="484"/>
      <c r="E1946" s="484"/>
      <c r="F1946" s="484"/>
      <c r="G1946" s="484"/>
      <c r="H1946" s="485"/>
      <c r="J1946" s="36"/>
      <c r="K1946" s="36"/>
      <c r="L1946" s="36"/>
    </row>
    <row r="1947" spans="1:16" x14ac:dyDescent="0.2">
      <c r="A1947" s="36"/>
      <c r="B1947" s="36"/>
      <c r="C1947" s="36"/>
      <c r="D1947" s="36"/>
      <c r="E1947" s="36"/>
      <c r="F1947" s="36"/>
      <c r="J1947" s="36"/>
      <c r="K1947" s="36"/>
      <c r="L1947" s="36"/>
    </row>
    <row r="1948" spans="1:16" ht="12.75" customHeight="1" x14ac:dyDescent="0.2">
      <c r="A1948" s="36"/>
      <c r="C1948" s="411" t="s">
        <v>186</v>
      </c>
      <c r="D1948" s="411"/>
      <c r="E1948" s="411"/>
      <c r="F1948" s="350"/>
      <c r="G1948" s="497" t="str">
        <f>IF('Prop G'!$K$237="","",'Prop G'!$K$237)</f>
        <v/>
      </c>
      <c r="H1948" s="498"/>
      <c r="K1948" s="501" t="s">
        <v>187</v>
      </c>
      <c r="L1948" s="502"/>
      <c r="M1948" s="502"/>
      <c r="N1948" s="502"/>
      <c r="O1948" s="503"/>
    </row>
    <row r="1949" spans="1:16" ht="12.75" customHeight="1" x14ac:dyDescent="0.2">
      <c r="A1949" s="36"/>
      <c r="C1949" s="411"/>
      <c r="D1949" s="411"/>
      <c r="E1949" s="411"/>
      <c r="F1949" s="350"/>
      <c r="G1949" s="499"/>
      <c r="H1949" s="500"/>
      <c r="K1949" s="504"/>
      <c r="L1949" s="505"/>
      <c r="M1949" s="505"/>
      <c r="N1949" s="505"/>
      <c r="O1949" s="506"/>
    </row>
    <row r="1950" spans="1:16" x14ac:dyDescent="0.2">
      <c r="A1950" s="36"/>
      <c r="B1950" s="36"/>
      <c r="C1950" s="36"/>
      <c r="D1950" s="36"/>
      <c r="E1950" s="36"/>
      <c r="F1950" s="36"/>
      <c r="J1950" s="36"/>
      <c r="K1950" s="477" t="str">
        <f>IF('Prop G'!$D$243="","",'Prop G'!$D$243)</f>
        <v/>
      </c>
      <c r="L1950" s="478"/>
      <c r="M1950" s="478"/>
      <c r="N1950" s="478"/>
      <c r="O1950" s="478"/>
      <c r="P1950" s="479"/>
    </row>
    <row r="1951" spans="1:16" ht="12.75" customHeight="1" x14ac:dyDescent="0.2">
      <c r="A1951" s="36"/>
      <c r="B1951" s="36"/>
      <c r="C1951" s="36"/>
      <c r="D1951" s="36"/>
      <c r="E1951" s="36"/>
      <c r="F1951" s="36"/>
      <c r="J1951" s="36"/>
      <c r="K1951" s="480"/>
      <c r="L1951" s="481"/>
      <c r="M1951" s="481"/>
      <c r="N1951" s="481"/>
      <c r="O1951" s="481"/>
      <c r="P1951" s="482"/>
    </row>
    <row r="1952" spans="1:16" ht="12.75" customHeight="1" x14ac:dyDescent="0.2">
      <c r="A1952" s="36"/>
      <c r="B1952" s="507" t="s">
        <v>185</v>
      </c>
      <c r="C1952" s="507"/>
      <c r="D1952" s="507"/>
      <c r="E1952" s="507"/>
      <c r="F1952" s="508"/>
      <c r="G1952" s="462" t="str">
        <f>IF('Prop G'!$K$243="","",'Prop G'!$K$243)</f>
        <v/>
      </c>
      <c r="J1952" s="36"/>
      <c r="K1952" s="480"/>
      <c r="L1952" s="481"/>
      <c r="M1952" s="481"/>
      <c r="N1952" s="481"/>
      <c r="O1952" s="481"/>
      <c r="P1952" s="482"/>
    </row>
    <row r="1953" spans="1:16" x14ac:dyDescent="0.2">
      <c r="A1953" s="36"/>
      <c r="B1953" s="507"/>
      <c r="C1953" s="507"/>
      <c r="D1953" s="507"/>
      <c r="E1953" s="507"/>
      <c r="F1953" s="508"/>
      <c r="G1953" s="463"/>
      <c r="J1953" s="36"/>
      <c r="K1953" s="480"/>
      <c r="L1953" s="481"/>
      <c r="M1953" s="481"/>
      <c r="N1953" s="481"/>
      <c r="O1953" s="481"/>
      <c r="P1953" s="482"/>
    </row>
    <row r="1954" spans="1:16" x14ac:dyDescent="0.2">
      <c r="A1954" s="36"/>
      <c r="B1954" s="507"/>
      <c r="C1954" s="507"/>
      <c r="D1954" s="507"/>
      <c r="E1954" s="507"/>
      <c r="F1954" s="508"/>
      <c r="G1954" s="463"/>
      <c r="J1954" s="36"/>
      <c r="K1954" s="480"/>
      <c r="L1954" s="481"/>
      <c r="M1954" s="481"/>
      <c r="N1954" s="481"/>
      <c r="O1954" s="481"/>
      <c r="P1954" s="482"/>
    </row>
    <row r="1955" spans="1:16" x14ac:dyDescent="0.2">
      <c r="A1955" s="36"/>
      <c r="B1955" s="507"/>
      <c r="C1955" s="507"/>
      <c r="D1955" s="507"/>
      <c r="E1955" s="507"/>
      <c r="F1955" s="508"/>
      <c r="G1955" s="464"/>
      <c r="J1955" s="36"/>
      <c r="K1955" s="480"/>
      <c r="L1955" s="481"/>
      <c r="M1955" s="481"/>
      <c r="N1955" s="481"/>
      <c r="O1955" s="481"/>
      <c r="P1955" s="482"/>
    </row>
    <row r="1956" spans="1:16" x14ac:dyDescent="0.2">
      <c r="A1956" s="36"/>
      <c r="B1956" s="36"/>
      <c r="C1956" s="36"/>
      <c r="D1956" s="36"/>
      <c r="E1956" s="36"/>
      <c r="F1956" s="36"/>
      <c r="J1956" s="36"/>
      <c r="K1956" s="483"/>
      <c r="L1956" s="484"/>
      <c r="M1956" s="484"/>
      <c r="N1956" s="484"/>
      <c r="O1956" s="484"/>
      <c r="P1956" s="485"/>
    </row>
    <row r="1957" spans="1:16" x14ac:dyDescent="0.2">
      <c r="A1957" s="36"/>
      <c r="J1957" s="36"/>
    </row>
    <row r="1958" spans="1:16" ht="12.75" customHeight="1" x14ac:dyDescent="0.2">
      <c r="A1958" s="36"/>
      <c r="B1958" s="408" t="s">
        <v>188</v>
      </c>
      <c r="C1958" s="408"/>
      <c r="D1958" s="408"/>
      <c r="E1958" s="408"/>
      <c r="F1958" s="409"/>
      <c r="G1958" s="462" t="str">
        <f>IF('Prop G'!$D$249="","",'Prop G'!$D$249)</f>
        <v/>
      </c>
      <c r="I1958" s="408" t="s">
        <v>189</v>
      </c>
      <c r="J1958" s="408"/>
      <c r="K1958" s="408"/>
      <c r="L1958" s="408"/>
      <c r="M1958" s="409"/>
      <c r="N1958" s="462" t="str">
        <f>IF('Prop G'!$K$249="","",'Prop G'!$K$249)</f>
        <v/>
      </c>
    </row>
    <row r="1959" spans="1:16" x14ac:dyDescent="0.2">
      <c r="A1959" s="36"/>
      <c r="B1959" s="408"/>
      <c r="C1959" s="408"/>
      <c r="D1959" s="408"/>
      <c r="E1959" s="408"/>
      <c r="F1959" s="409"/>
      <c r="G1959" s="463"/>
      <c r="I1959" s="408"/>
      <c r="J1959" s="408"/>
      <c r="K1959" s="408"/>
      <c r="L1959" s="408"/>
      <c r="M1959" s="409"/>
      <c r="N1959" s="463"/>
    </row>
    <row r="1960" spans="1:16" x14ac:dyDescent="0.2">
      <c r="A1960" s="36"/>
      <c r="B1960" s="408"/>
      <c r="C1960" s="408"/>
      <c r="D1960" s="408"/>
      <c r="E1960" s="408"/>
      <c r="F1960" s="409"/>
      <c r="G1960" s="463"/>
      <c r="I1960" s="408"/>
      <c r="J1960" s="408"/>
      <c r="K1960" s="408"/>
      <c r="L1960" s="408"/>
      <c r="M1960" s="409"/>
      <c r="N1960" s="463"/>
    </row>
    <row r="1961" spans="1:16" x14ac:dyDescent="0.2">
      <c r="A1961" s="36"/>
      <c r="B1961" s="408"/>
      <c r="C1961" s="408"/>
      <c r="D1961" s="408"/>
      <c r="E1961" s="408"/>
      <c r="F1961" s="409"/>
      <c r="G1961" s="464"/>
      <c r="I1961" s="408"/>
      <c r="J1961" s="408"/>
      <c r="K1961" s="408"/>
      <c r="L1961" s="408"/>
      <c r="M1961" s="409"/>
      <c r="N1961" s="464"/>
    </row>
    <row r="1962" spans="1:16" x14ac:dyDescent="0.2">
      <c r="A1962" s="36"/>
      <c r="J1962" s="36"/>
    </row>
    <row r="1963" spans="1:16" ht="12.75" customHeight="1" x14ac:dyDescent="0.2">
      <c r="A1963" s="36"/>
      <c r="B1963" s="408" t="s">
        <v>224</v>
      </c>
      <c r="C1963" s="408"/>
      <c r="D1963" s="408"/>
      <c r="E1963" s="408"/>
      <c r="F1963" s="409"/>
      <c r="G1963" s="462" t="str">
        <f>IF('Prop G'!$D$251="","",'Prop G'!$D$251)</f>
        <v/>
      </c>
      <c r="J1963" s="36"/>
    </row>
    <row r="1964" spans="1:16" x14ac:dyDescent="0.2">
      <c r="A1964" s="36"/>
      <c r="B1964" s="408"/>
      <c r="C1964" s="408"/>
      <c r="D1964" s="408"/>
      <c r="E1964" s="408"/>
      <c r="F1964" s="409"/>
      <c r="G1964" s="463"/>
      <c r="J1964" s="36"/>
    </row>
    <row r="1965" spans="1:16" x14ac:dyDescent="0.2">
      <c r="A1965" s="36"/>
      <c r="B1965" s="408"/>
      <c r="C1965" s="408"/>
      <c r="D1965" s="408"/>
      <c r="E1965" s="408"/>
      <c r="F1965" s="409"/>
      <c r="G1965" s="463"/>
      <c r="J1965" s="36"/>
    </row>
    <row r="1966" spans="1:16" x14ac:dyDescent="0.2">
      <c r="A1966" s="36"/>
      <c r="B1966" s="408"/>
      <c r="C1966" s="408"/>
      <c r="D1966" s="408"/>
      <c r="E1966" s="408"/>
      <c r="F1966" s="409"/>
      <c r="G1966" s="464"/>
      <c r="J1966" s="36"/>
    </row>
    <row r="1967" spans="1:16" x14ac:dyDescent="0.2">
      <c r="A1967" s="36"/>
      <c r="J1967" s="36"/>
    </row>
    <row r="1968" spans="1:16" x14ac:dyDescent="0.2">
      <c r="A1968" s="36"/>
      <c r="B1968" s="36"/>
      <c r="C1968" s="36"/>
      <c r="D1968" s="36"/>
      <c r="E1968" s="36"/>
      <c r="F1968" s="36"/>
      <c r="J1968" s="36"/>
    </row>
    <row r="1969" spans="1:17" ht="15" x14ac:dyDescent="0.25">
      <c r="A1969" s="36"/>
      <c r="B1969" s="145" t="s">
        <v>156</v>
      </c>
      <c r="C1969" s="36"/>
      <c r="D1969" s="36"/>
      <c r="E1969" s="36"/>
      <c r="F1969" s="36"/>
      <c r="J1969" s="36"/>
      <c r="K1969" s="36"/>
      <c r="L1969" s="36"/>
    </row>
    <row r="1970" spans="1:17" x14ac:dyDescent="0.2">
      <c r="A1970" s="36"/>
      <c r="B1970" s="36"/>
      <c r="C1970" s="36"/>
      <c r="D1970" s="36"/>
      <c r="E1970" s="36"/>
      <c r="F1970" s="36"/>
      <c r="J1970" s="36"/>
      <c r="K1970" s="36"/>
      <c r="L1970" s="36"/>
    </row>
    <row r="1971" spans="1:17" x14ac:dyDescent="0.2">
      <c r="C1971" s="531" t="s">
        <v>52</v>
      </c>
      <c r="D1971" s="532"/>
      <c r="E1971" s="36"/>
      <c r="F1971" s="36"/>
      <c r="J1971" s="45" t="s">
        <v>53</v>
      </c>
      <c r="K1971" s="36"/>
      <c r="L1971" s="36"/>
      <c r="M1971" s="36"/>
      <c r="N1971" s="36"/>
    </row>
    <row r="1972" spans="1:17" x14ac:dyDescent="0.2">
      <c r="A1972" s="36"/>
      <c r="C1972" s="522" t="str">
        <f>IF('Prop G'!$B$257="","",'Prop G'!$B$257)</f>
        <v/>
      </c>
      <c r="D1972" s="523"/>
      <c r="E1972" s="523"/>
      <c r="F1972" s="523"/>
      <c r="G1972" s="523"/>
      <c r="H1972" s="524"/>
      <c r="J1972" s="522" t="str">
        <f>IF('Prop G'!$H$257="","",'Prop G'!$H$257)</f>
        <v/>
      </c>
      <c r="K1972" s="523"/>
      <c r="L1972" s="523"/>
      <c r="M1972" s="523"/>
      <c r="N1972" s="523"/>
      <c r="O1972" s="524"/>
    </row>
    <row r="1973" spans="1:17" x14ac:dyDescent="0.2">
      <c r="A1973" s="36"/>
      <c r="C1973" s="525"/>
      <c r="D1973" s="526"/>
      <c r="E1973" s="526"/>
      <c r="F1973" s="526"/>
      <c r="G1973" s="526"/>
      <c r="H1973" s="527"/>
      <c r="J1973" s="525"/>
      <c r="K1973" s="526"/>
      <c r="L1973" s="526"/>
      <c r="M1973" s="526"/>
      <c r="N1973" s="526"/>
      <c r="O1973" s="527"/>
    </row>
    <row r="1974" spans="1:17" x14ac:dyDescent="0.2">
      <c r="A1974" s="36"/>
      <c r="C1974" s="525"/>
      <c r="D1974" s="526"/>
      <c r="E1974" s="526"/>
      <c r="F1974" s="526"/>
      <c r="G1974" s="526"/>
      <c r="H1974" s="527"/>
      <c r="J1974" s="525"/>
      <c r="K1974" s="526"/>
      <c r="L1974" s="526"/>
      <c r="M1974" s="526"/>
      <c r="N1974" s="526"/>
      <c r="O1974" s="527"/>
    </row>
    <row r="1975" spans="1:17" x14ac:dyDescent="0.2">
      <c r="A1975" s="36"/>
      <c r="C1975" s="525"/>
      <c r="D1975" s="526"/>
      <c r="E1975" s="526"/>
      <c r="F1975" s="526"/>
      <c r="G1975" s="526"/>
      <c r="H1975" s="527"/>
      <c r="J1975" s="525"/>
      <c r="K1975" s="526"/>
      <c r="L1975" s="526"/>
      <c r="M1975" s="526"/>
      <c r="N1975" s="526"/>
      <c r="O1975" s="527"/>
    </row>
    <row r="1976" spans="1:17" x14ac:dyDescent="0.2">
      <c r="A1976" s="36"/>
      <c r="C1976" s="525"/>
      <c r="D1976" s="526"/>
      <c r="E1976" s="526"/>
      <c r="F1976" s="526"/>
      <c r="G1976" s="526"/>
      <c r="H1976" s="527"/>
      <c r="J1976" s="525"/>
      <c r="K1976" s="526"/>
      <c r="L1976" s="526"/>
      <c r="M1976" s="526"/>
      <c r="N1976" s="526"/>
      <c r="O1976" s="527"/>
    </row>
    <row r="1977" spans="1:17" x14ac:dyDescent="0.2">
      <c r="A1977" s="36"/>
      <c r="C1977" s="525"/>
      <c r="D1977" s="526"/>
      <c r="E1977" s="526"/>
      <c r="F1977" s="526"/>
      <c r="G1977" s="526"/>
      <c r="H1977" s="527"/>
      <c r="J1977" s="525"/>
      <c r="K1977" s="526"/>
      <c r="L1977" s="526"/>
      <c r="M1977" s="526"/>
      <c r="N1977" s="526"/>
      <c r="O1977" s="527"/>
    </row>
    <row r="1978" spans="1:17" x14ac:dyDescent="0.2">
      <c r="A1978" s="36"/>
      <c r="C1978" s="528"/>
      <c r="D1978" s="529"/>
      <c r="E1978" s="529"/>
      <c r="F1978" s="529"/>
      <c r="G1978" s="529"/>
      <c r="H1978" s="530"/>
      <c r="J1978" s="528"/>
      <c r="K1978" s="529"/>
      <c r="L1978" s="529"/>
      <c r="M1978" s="529"/>
      <c r="N1978" s="529"/>
      <c r="O1978" s="530"/>
    </row>
    <row r="1979" spans="1:17" x14ac:dyDescent="0.2">
      <c r="A1979" s="36"/>
      <c r="B1979" s="36"/>
      <c r="C1979" s="36"/>
      <c r="D1979" s="36"/>
      <c r="E1979" s="36"/>
      <c r="F1979" s="36"/>
      <c r="G1979" s="36"/>
      <c r="H1979" s="36"/>
      <c r="I1979" s="36"/>
      <c r="J1979" s="36"/>
      <c r="K1979" s="36"/>
      <c r="L1979" s="36"/>
    </row>
    <row r="1980" spans="1:17" x14ac:dyDescent="0.2">
      <c r="A1980" s="36"/>
      <c r="B1980" s="36"/>
      <c r="C1980" s="36"/>
      <c r="D1980" s="36"/>
      <c r="E1980" s="36"/>
      <c r="F1980" s="36"/>
      <c r="G1980" s="36"/>
      <c r="H1980" s="36"/>
      <c r="I1980" s="36"/>
      <c r="J1980" s="36"/>
      <c r="K1980" s="36"/>
      <c r="L1980" s="36"/>
    </row>
    <row r="1981" spans="1:17" ht="15.75" thickBot="1" x14ac:dyDescent="0.25">
      <c r="A1981" s="518" t="e">
        <f>CONCATENATE("Proponente: ",'Prop H'!$E$8)</f>
        <v>#REF!</v>
      </c>
      <c r="B1981" s="518"/>
      <c r="C1981" s="518"/>
      <c r="D1981" s="518"/>
      <c r="E1981" s="518"/>
      <c r="F1981" s="518"/>
      <c r="G1981" s="518"/>
      <c r="H1981" s="518"/>
      <c r="I1981" s="518"/>
      <c r="J1981" s="518"/>
      <c r="K1981" s="518"/>
      <c r="L1981" s="518"/>
      <c r="M1981" s="518"/>
      <c r="N1981" s="518"/>
      <c r="O1981" s="518"/>
      <c r="P1981" s="518"/>
      <c r="Q1981" s="518"/>
    </row>
    <row r="1983" spans="1:17" ht="15" x14ac:dyDescent="0.25">
      <c r="B1983" s="145" t="e">
        <f>#REF!</f>
        <v>#REF!</v>
      </c>
      <c r="E1983" s="64" t="str">
        <f>IF('Prop H'!$K$13="","",'Prop H'!$K$13)</f>
        <v/>
      </c>
    </row>
    <row r="1986" spans="2:2" ht="15" x14ac:dyDescent="0.25">
      <c r="B1986" s="145" t="e">
        <f>#REF!</f>
        <v>#REF!</v>
      </c>
    </row>
    <row r="2002" spans="2:16" ht="15" x14ac:dyDescent="0.25">
      <c r="B2002" s="145" t="e">
        <f>#REF!</f>
        <v>#REF!</v>
      </c>
    </row>
    <row r="2004" spans="2:16" ht="12.75" customHeight="1" x14ac:dyDescent="0.2">
      <c r="D2004" s="146"/>
      <c r="E2004" s="146"/>
      <c r="F2004" s="151" t="s">
        <v>159</v>
      </c>
      <c r="G2004" s="147" t="str">
        <f>IF('Prop H'!$I$32="","",'Prop H'!$I$32)</f>
        <v/>
      </c>
    </row>
    <row r="2006" spans="2:16" x14ac:dyDescent="0.2">
      <c r="C2006" s="152"/>
      <c r="D2006" s="153"/>
      <c r="E2006" s="153"/>
      <c r="F2006" s="153"/>
      <c r="G2006" s="153"/>
      <c r="H2006" s="153"/>
      <c r="I2006" s="153"/>
      <c r="J2006" s="153"/>
      <c r="K2006" s="153"/>
      <c r="L2006" s="153"/>
      <c r="M2006" s="153"/>
      <c r="N2006" s="153"/>
      <c r="O2006" s="153"/>
      <c r="P2006" s="154"/>
    </row>
    <row r="2007" spans="2:16" x14ac:dyDescent="0.2">
      <c r="C2007" s="155"/>
      <c r="D2007" s="26"/>
      <c r="E2007" s="26"/>
      <c r="F2007" s="26"/>
      <c r="G2007" s="26"/>
      <c r="H2007" s="26"/>
      <c r="I2007" s="26"/>
      <c r="J2007" s="26"/>
      <c r="K2007" s="26"/>
      <c r="L2007" s="26"/>
      <c r="M2007" s="26"/>
      <c r="N2007" s="26"/>
      <c r="O2007" s="26"/>
      <c r="P2007" s="156"/>
    </row>
    <row r="2008" spans="2:16" x14ac:dyDescent="0.2">
      <c r="C2008" s="155"/>
      <c r="D2008" s="26"/>
      <c r="E2008" s="26"/>
      <c r="F2008" s="26"/>
      <c r="G2008" s="26"/>
      <c r="H2008" s="26"/>
      <c r="I2008" s="26"/>
      <c r="J2008" s="26"/>
      <c r="K2008" s="26"/>
      <c r="L2008" s="26"/>
      <c r="M2008" s="26"/>
      <c r="N2008" s="26"/>
      <c r="O2008" s="26"/>
      <c r="P2008" s="156"/>
    </row>
    <row r="2009" spans="2:16" x14ac:dyDescent="0.2">
      <c r="C2009" s="155"/>
      <c r="D2009" s="26"/>
      <c r="E2009" s="26"/>
      <c r="F2009" s="26"/>
      <c r="G2009" s="26"/>
      <c r="H2009" s="26"/>
      <c r="I2009" s="26"/>
      <c r="J2009" s="26"/>
      <c r="K2009" s="26"/>
      <c r="L2009" s="26"/>
      <c r="M2009" s="26"/>
      <c r="N2009" s="26"/>
      <c r="O2009" s="26"/>
      <c r="P2009" s="156"/>
    </row>
    <row r="2010" spans="2:16" x14ac:dyDescent="0.2">
      <c r="C2010" s="155"/>
      <c r="D2010" s="26"/>
      <c r="E2010" s="26"/>
      <c r="F2010" s="26"/>
      <c r="G2010" s="26"/>
      <c r="H2010" s="26"/>
      <c r="I2010" s="26"/>
      <c r="J2010" s="26"/>
      <c r="K2010" s="26"/>
      <c r="L2010" s="26"/>
      <c r="M2010" s="26"/>
      <c r="N2010" s="26"/>
      <c r="O2010" s="26"/>
      <c r="P2010" s="156"/>
    </row>
    <row r="2011" spans="2:16" x14ac:dyDescent="0.2">
      <c r="C2011" s="155"/>
      <c r="D2011" s="26"/>
      <c r="E2011" s="26"/>
      <c r="F2011" s="26"/>
      <c r="G2011" s="26"/>
      <c r="H2011" s="26"/>
      <c r="I2011" s="26"/>
      <c r="J2011" s="26"/>
      <c r="K2011" s="26"/>
      <c r="L2011" s="26"/>
      <c r="M2011" s="26"/>
      <c r="N2011" s="26"/>
      <c r="O2011" s="26"/>
      <c r="P2011" s="156"/>
    </row>
    <row r="2012" spans="2:16" x14ac:dyDescent="0.2">
      <c r="C2012" s="155"/>
      <c r="D2012" s="26"/>
      <c r="E2012" s="26"/>
      <c r="F2012" s="26"/>
      <c r="G2012" s="26"/>
      <c r="H2012" s="26"/>
      <c r="I2012" s="26"/>
      <c r="J2012" s="26"/>
      <c r="K2012" s="26"/>
      <c r="L2012" s="26"/>
      <c r="M2012" s="26"/>
      <c r="N2012" s="26"/>
      <c r="O2012" s="26"/>
      <c r="P2012" s="156"/>
    </row>
    <row r="2013" spans="2:16" x14ac:dyDescent="0.2">
      <c r="C2013" s="155"/>
      <c r="D2013" s="26"/>
      <c r="E2013" s="26"/>
      <c r="F2013" s="26"/>
      <c r="G2013" s="26"/>
      <c r="H2013" s="26"/>
      <c r="I2013" s="26"/>
      <c r="J2013" s="26"/>
      <c r="K2013" s="26"/>
      <c r="L2013" s="26"/>
      <c r="M2013" s="26"/>
      <c r="N2013" s="26"/>
      <c r="O2013" s="26"/>
      <c r="P2013" s="156"/>
    </row>
    <row r="2014" spans="2:16" x14ac:dyDescent="0.2">
      <c r="C2014" s="155"/>
      <c r="D2014" s="26"/>
      <c r="E2014" s="26"/>
      <c r="F2014" s="26"/>
      <c r="G2014" s="26"/>
      <c r="H2014" s="26"/>
      <c r="I2014" s="26"/>
      <c r="J2014" s="26"/>
      <c r="K2014" s="26"/>
      <c r="L2014" s="26"/>
      <c r="M2014" s="26"/>
      <c r="N2014" s="26"/>
      <c r="O2014" s="26"/>
      <c r="P2014" s="156"/>
    </row>
    <row r="2015" spans="2:16" x14ac:dyDescent="0.2">
      <c r="C2015" s="155"/>
      <c r="D2015" s="26"/>
      <c r="E2015" s="26"/>
      <c r="F2015" s="26"/>
      <c r="G2015" s="26"/>
      <c r="H2015" s="26"/>
      <c r="I2015" s="26"/>
      <c r="J2015" s="26"/>
      <c r="K2015" s="26"/>
      <c r="L2015" s="26"/>
      <c r="M2015" s="26"/>
      <c r="N2015" s="26"/>
      <c r="O2015" s="26"/>
      <c r="P2015" s="156"/>
    </row>
    <row r="2016" spans="2:16" x14ac:dyDescent="0.2">
      <c r="C2016" s="155"/>
      <c r="D2016" s="26"/>
      <c r="E2016" s="26"/>
      <c r="F2016" s="26"/>
      <c r="G2016" s="26"/>
      <c r="H2016" s="26"/>
      <c r="I2016" s="26"/>
      <c r="J2016" s="26"/>
      <c r="K2016" s="26"/>
      <c r="L2016" s="26"/>
      <c r="M2016" s="26"/>
      <c r="N2016" s="26"/>
      <c r="O2016" s="26"/>
      <c r="P2016" s="156"/>
    </row>
    <row r="2017" spans="3:16" x14ac:dyDescent="0.2">
      <c r="C2017" s="155"/>
      <c r="D2017" s="26"/>
      <c r="E2017" s="26"/>
      <c r="F2017" s="26"/>
      <c r="G2017" s="26"/>
      <c r="H2017" s="26"/>
      <c r="I2017" s="26"/>
      <c r="J2017" s="26"/>
      <c r="K2017" s="26"/>
      <c r="L2017" s="26"/>
      <c r="M2017" s="26"/>
      <c r="N2017" s="26"/>
      <c r="O2017" s="26"/>
      <c r="P2017" s="156"/>
    </row>
    <row r="2018" spans="3:16" x14ac:dyDescent="0.2">
      <c r="C2018" s="155"/>
      <c r="D2018" s="26"/>
      <c r="E2018" s="26"/>
      <c r="F2018" s="26"/>
      <c r="G2018" s="26"/>
      <c r="H2018" s="26"/>
      <c r="I2018" s="26"/>
      <c r="J2018" s="26"/>
      <c r="K2018" s="26"/>
      <c r="L2018" s="26"/>
      <c r="M2018" s="26"/>
      <c r="N2018" s="26"/>
      <c r="O2018" s="26"/>
      <c r="P2018" s="156"/>
    </row>
    <row r="2019" spans="3:16" x14ac:dyDescent="0.2">
      <c r="C2019" s="155"/>
      <c r="D2019" s="26"/>
      <c r="E2019" s="26"/>
      <c r="F2019" s="26"/>
      <c r="G2019" s="26"/>
      <c r="H2019" s="26"/>
      <c r="I2019" s="26"/>
      <c r="J2019" s="26"/>
      <c r="K2019" s="26"/>
      <c r="L2019" s="26"/>
      <c r="M2019" s="26"/>
      <c r="N2019" s="26"/>
      <c r="O2019" s="26"/>
      <c r="P2019" s="156"/>
    </row>
    <row r="2020" spans="3:16" x14ac:dyDescent="0.2">
      <c r="C2020" s="155"/>
      <c r="D2020" s="26"/>
      <c r="E2020" s="26"/>
      <c r="F2020" s="26"/>
      <c r="G2020" s="26"/>
      <c r="H2020" s="26"/>
      <c r="I2020" s="26"/>
      <c r="J2020" s="26"/>
      <c r="K2020" s="26"/>
      <c r="L2020" s="26"/>
      <c r="M2020" s="26"/>
      <c r="N2020" s="26"/>
      <c r="O2020" s="26"/>
      <c r="P2020" s="156"/>
    </row>
    <row r="2021" spans="3:16" x14ac:dyDescent="0.2">
      <c r="C2021" s="155"/>
      <c r="D2021" s="26"/>
      <c r="E2021" s="26"/>
      <c r="F2021" s="26"/>
      <c r="G2021" s="26"/>
      <c r="H2021" s="26"/>
      <c r="I2021" s="26"/>
      <c r="J2021" s="26"/>
      <c r="K2021" s="26"/>
      <c r="L2021" s="26"/>
      <c r="M2021" s="26"/>
      <c r="N2021" s="26"/>
      <c r="O2021" s="26"/>
      <c r="P2021" s="156"/>
    </row>
    <row r="2022" spans="3:16" x14ac:dyDescent="0.2">
      <c r="C2022" s="155"/>
      <c r="D2022" s="26"/>
      <c r="E2022" s="26"/>
      <c r="F2022" s="26"/>
      <c r="G2022" s="26"/>
      <c r="H2022" s="26"/>
      <c r="I2022" s="26"/>
      <c r="J2022" s="26"/>
      <c r="K2022" s="26"/>
      <c r="L2022" s="26"/>
      <c r="M2022" s="26"/>
      <c r="N2022" s="26"/>
      <c r="O2022" s="26"/>
      <c r="P2022" s="156"/>
    </row>
    <row r="2023" spans="3:16" x14ac:dyDescent="0.2">
      <c r="C2023" s="155"/>
      <c r="D2023" s="26"/>
      <c r="E2023" s="26"/>
      <c r="F2023" s="26"/>
      <c r="G2023" s="26"/>
      <c r="H2023" s="26"/>
      <c r="I2023" s="26"/>
      <c r="J2023" s="26"/>
      <c r="K2023" s="26"/>
      <c r="L2023" s="26"/>
      <c r="M2023" s="26"/>
      <c r="N2023" s="26"/>
      <c r="O2023" s="26"/>
      <c r="P2023" s="156"/>
    </row>
    <row r="2024" spans="3:16" x14ac:dyDescent="0.2">
      <c r="C2024" s="155"/>
      <c r="D2024" s="26"/>
      <c r="E2024" s="26"/>
      <c r="F2024" s="26"/>
      <c r="G2024" s="26"/>
      <c r="H2024" s="26"/>
      <c r="I2024" s="26"/>
      <c r="J2024" s="26"/>
      <c r="K2024" s="26"/>
      <c r="L2024" s="26"/>
      <c r="M2024" s="26"/>
      <c r="N2024" s="26"/>
      <c r="O2024" s="26"/>
      <c r="P2024" s="156"/>
    </row>
    <row r="2025" spans="3:16" x14ac:dyDescent="0.2">
      <c r="C2025" s="155"/>
      <c r="D2025" s="26"/>
      <c r="E2025" s="26"/>
      <c r="F2025" s="26"/>
      <c r="G2025" s="26"/>
      <c r="H2025" s="26"/>
      <c r="I2025" s="26"/>
      <c r="J2025" s="26"/>
      <c r="K2025" s="26"/>
      <c r="L2025" s="26"/>
      <c r="M2025" s="26"/>
      <c r="N2025" s="26"/>
      <c r="O2025" s="26"/>
      <c r="P2025" s="156"/>
    </row>
    <row r="2026" spans="3:16" x14ac:dyDescent="0.2">
      <c r="C2026" s="155"/>
      <c r="D2026" s="26"/>
      <c r="E2026" s="26"/>
      <c r="F2026" s="26"/>
      <c r="G2026" s="26"/>
      <c r="H2026" s="26"/>
      <c r="I2026" s="26"/>
      <c r="J2026" s="26"/>
      <c r="K2026" s="26"/>
      <c r="L2026" s="26"/>
      <c r="M2026" s="26"/>
      <c r="N2026" s="26"/>
      <c r="O2026" s="26"/>
      <c r="P2026" s="156"/>
    </row>
    <row r="2027" spans="3:16" x14ac:dyDescent="0.2">
      <c r="C2027" s="155"/>
      <c r="D2027" s="26"/>
      <c r="E2027" s="26"/>
      <c r="F2027" s="26"/>
      <c r="G2027" s="26"/>
      <c r="H2027" s="26"/>
      <c r="I2027" s="26"/>
      <c r="J2027" s="26"/>
      <c r="K2027" s="26"/>
      <c r="L2027" s="26"/>
      <c r="M2027" s="26"/>
      <c r="N2027" s="26"/>
      <c r="O2027" s="26"/>
      <c r="P2027" s="156"/>
    </row>
    <row r="2028" spans="3:16" x14ac:dyDescent="0.2">
      <c r="C2028" s="155"/>
      <c r="D2028" s="26"/>
      <c r="E2028" s="26"/>
      <c r="F2028" s="26"/>
      <c r="G2028" s="26"/>
      <c r="H2028" s="26"/>
      <c r="I2028" s="26"/>
      <c r="J2028" s="26"/>
      <c r="K2028" s="26"/>
      <c r="L2028" s="26"/>
      <c r="M2028" s="26"/>
      <c r="N2028" s="26"/>
      <c r="O2028" s="26"/>
      <c r="P2028" s="156"/>
    </row>
    <row r="2029" spans="3:16" x14ac:dyDescent="0.2">
      <c r="C2029" s="155"/>
      <c r="D2029" s="26"/>
      <c r="E2029" s="26"/>
      <c r="F2029" s="26"/>
      <c r="G2029" s="26"/>
      <c r="H2029" s="26"/>
      <c r="I2029" s="26"/>
      <c r="J2029" s="26"/>
      <c r="K2029" s="26"/>
      <c r="L2029" s="26"/>
      <c r="M2029" s="26"/>
      <c r="N2029" s="26"/>
      <c r="O2029" s="26"/>
      <c r="P2029" s="156"/>
    </row>
    <row r="2030" spans="3:16" x14ac:dyDescent="0.2">
      <c r="C2030" s="155"/>
      <c r="D2030" s="26"/>
      <c r="E2030" s="26"/>
      <c r="F2030" s="26"/>
      <c r="G2030" s="26"/>
      <c r="H2030" s="26"/>
      <c r="I2030" s="26"/>
      <c r="J2030" s="26"/>
      <c r="K2030" s="26"/>
      <c r="L2030" s="26"/>
      <c r="M2030" s="26"/>
      <c r="N2030" s="26"/>
      <c r="O2030" s="26"/>
      <c r="P2030" s="156"/>
    </row>
    <row r="2031" spans="3:16" x14ac:dyDescent="0.2">
      <c r="C2031" s="155"/>
      <c r="D2031" s="26"/>
      <c r="E2031" s="26"/>
      <c r="F2031" s="26"/>
      <c r="G2031" s="26"/>
      <c r="H2031" s="26"/>
      <c r="I2031" s="26"/>
      <c r="J2031" s="26"/>
      <c r="K2031" s="26"/>
      <c r="L2031" s="26"/>
      <c r="M2031" s="26"/>
      <c r="N2031" s="26"/>
      <c r="O2031" s="26"/>
      <c r="P2031" s="156"/>
    </row>
    <row r="2032" spans="3:16" x14ac:dyDescent="0.2">
      <c r="C2032" s="155"/>
      <c r="D2032" s="26"/>
      <c r="E2032" s="26"/>
      <c r="F2032" s="26"/>
      <c r="G2032" s="26"/>
      <c r="H2032" s="26"/>
      <c r="I2032" s="26"/>
      <c r="J2032" s="26"/>
      <c r="K2032" s="26"/>
      <c r="L2032" s="26"/>
      <c r="M2032" s="26"/>
      <c r="N2032" s="26"/>
      <c r="O2032" s="26"/>
      <c r="P2032" s="156"/>
    </row>
    <row r="2033" spans="2:16" x14ac:dyDescent="0.2">
      <c r="C2033" s="155"/>
      <c r="D2033" s="26"/>
      <c r="E2033" s="26"/>
      <c r="F2033" s="26"/>
      <c r="G2033" s="26"/>
      <c r="H2033" s="26"/>
      <c r="I2033" s="26"/>
      <c r="J2033" s="26"/>
      <c r="K2033" s="26"/>
      <c r="L2033" s="26"/>
      <c r="M2033" s="26"/>
      <c r="N2033" s="26"/>
      <c r="O2033" s="26"/>
      <c r="P2033" s="156"/>
    </row>
    <row r="2034" spans="2:16" x14ac:dyDescent="0.2">
      <c r="C2034" s="155"/>
      <c r="D2034" s="26"/>
      <c r="E2034" s="26"/>
      <c r="F2034" s="26"/>
      <c r="G2034" s="26"/>
      <c r="H2034" s="26"/>
      <c r="I2034" s="26"/>
      <c r="J2034" s="26"/>
      <c r="K2034" s="26"/>
      <c r="L2034" s="26"/>
      <c r="M2034" s="26"/>
      <c r="N2034" s="26"/>
      <c r="O2034" s="26"/>
      <c r="P2034" s="156"/>
    </row>
    <row r="2035" spans="2:16" x14ac:dyDescent="0.2">
      <c r="C2035" s="155"/>
      <c r="D2035" s="26"/>
      <c r="E2035" s="26"/>
      <c r="F2035" s="26"/>
      <c r="G2035" s="26"/>
      <c r="H2035" s="26"/>
      <c r="I2035" s="26"/>
      <c r="J2035" s="26"/>
      <c r="K2035" s="26"/>
      <c r="L2035" s="26"/>
      <c r="M2035" s="26"/>
      <c r="N2035" s="26"/>
      <c r="O2035" s="26"/>
      <c r="P2035" s="156"/>
    </row>
    <row r="2036" spans="2:16" x14ac:dyDescent="0.2">
      <c r="C2036" s="155"/>
      <c r="D2036" s="26"/>
      <c r="E2036" s="26"/>
      <c r="F2036" s="26"/>
      <c r="G2036" s="26"/>
      <c r="H2036" s="26"/>
      <c r="I2036" s="26"/>
      <c r="J2036" s="26"/>
      <c r="K2036" s="26"/>
      <c r="L2036" s="26"/>
      <c r="M2036" s="26"/>
      <c r="N2036" s="26"/>
      <c r="O2036" s="26"/>
      <c r="P2036" s="156"/>
    </row>
    <row r="2037" spans="2:16" x14ac:dyDescent="0.2">
      <c r="C2037" s="155"/>
      <c r="D2037" s="26"/>
      <c r="E2037" s="26"/>
      <c r="F2037" s="26"/>
      <c r="G2037" s="26"/>
      <c r="H2037" s="26"/>
      <c r="I2037" s="26"/>
      <c r="J2037" s="26"/>
      <c r="K2037" s="26"/>
      <c r="L2037" s="26"/>
      <c r="M2037" s="26"/>
      <c r="N2037" s="26"/>
      <c r="O2037" s="26"/>
      <c r="P2037" s="156"/>
    </row>
    <row r="2038" spans="2:16" x14ac:dyDescent="0.2">
      <c r="C2038" s="155"/>
      <c r="D2038" s="26"/>
      <c r="E2038" s="26"/>
      <c r="F2038" s="26"/>
      <c r="G2038" s="26"/>
      <c r="H2038" s="26"/>
      <c r="I2038" s="26"/>
      <c r="J2038" s="26"/>
      <c r="K2038" s="26"/>
      <c r="L2038" s="26"/>
      <c r="M2038" s="26"/>
      <c r="N2038" s="26"/>
      <c r="O2038" s="26"/>
      <c r="P2038" s="156"/>
    </row>
    <row r="2039" spans="2:16" x14ac:dyDescent="0.2">
      <c r="C2039" s="155"/>
      <c r="D2039" s="26"/>
      <c r="E2039" s="26"/>
      <c r="F2039" s="26"/>
      <c r="G2039" s="26"/>
      <c r="H2039" s="26"/>
      <c r="I2039" s="26"/>
      <c r="J2039" s="26"/>
      <c r="K2039" s="26"/>
      <c r="L2039" s="26"/>
      <c r="M2039" s="26"/>
      <c r="N2039" s="26"/>
      <c r="O2039" s="26"/>
      <c r="P2039" s="156"/>
    </row>
    <row r="2040" spans="2:16" x14ac:dyDescent="0.2">
      <c r="C2040" s="155"/>
      <c r="D2040" s="26"/>
      <c r="E2040" s="26"/>
      <c r="F2040" s="26"/>
      <c r="G2040" s="26"/>
      <c r="H2040" s="26"/>
      <c r="I2040" s="26"/>
      <c r="J2040" s="26"/>
      <c r="K2040" s="26"/>
      <c r="L2040" s="26"/>
      <c r="M2040" s="26"/>
      <c r="N2040" s="26"/>
      <c r="O2040" s="26"/>
      <c r="P2040" s="156"/>
    </row>
    <row r="2041" spans="2:16" x14ac:dyDescent="0.2">
      <c r="C2041" s="157"/>
      <c r="D2041" s="158"/>
      <c r="E2041" s="158"/>
      <c r="F2041" s="158"/>
      <c r="G2041" s="158"/>
      <c r="H2041" s="158"/>
      <c r="I2041" s="158"/>
      <c r="J2041" s="158"/>
      <c r="K2041" s="158"/>
      <c r="L2041" s="158"/>
      <c r="M2041" s="158"/>
      <c r="N2041" s="158"/>
      <c r="O2041" s="158"/>
      <c r="P2041" s="159"/>
    </row>
    <row r="2044" spans="2:16" ht="15" x14ac:dyDescent="0.25">
      <c r="B2044" s="145" t="e">
        <f>#REF!</f>
        <v>#REF!</v>
      </c>
    </row>
    <row r="2061" spans="2:2" ht="15" x14ac:dyDescent="0.25">
      <c r="B2061" s="145" t="e">
        <f>#REF!</f>
        <v>#REF!</v>
      </c>
    </row>
    <row r="2078" spans="2:7" ht="15" x14ac:dyDescent="0.25">
      <c r="B2078" s="145" t="e">
        <f>#REF!</f>
        <v>#REF!</v>
      </c>
    </row>
    <row r="2080" spans="2:7" x14ac:dyDescent="0.2">
      <c r="C2080" s="533" t="s">
        <v>129</v>
      </c>
      <c r="D2080" s="534"/>
      <c r="E2080" s="534"/>
      <c r="F2080" s="534"/>
      <c r="G2080" s="535"/>
    </row>
    <row r="2081" spans="1:16" x14ac:dyDescent="0.2">
      <c r="A2081" s="36"/>
      <c r="C2081" s="477" t="str">
        <f>IF('Prop H'!$E$62="","",'Prop H'!$E$62)</f>
        <v/>
      </c>
      <c r="D2081" s="478"/>
      <c r="E2081" s="478"/>
      <c r="F2081" s="478"/>
      <c r="G2081" s="478"/>
      <c r="H2081" s="478"/>
      <c r="I2081" s="478"/>
      <c r="J2081" s="478"/>
      <c r="K2081" s="478"/>
      <c r="L2081" s="479"/>
    </row>
    <row r="2082" spans="1:16" x14ac:dyDescent="0.2">
      <c r="A2082" s="36"/>
      <c r="C2082" s="480"/>
      <c r="D2082" s="481"/>
      <c r="E2082" s="481"/>
      <c r="F2082" s="481"/>
      <c r="G2082" s="481"/>
      <c r="H2082" s="481"/>
      <c r="I2082" s="481"/>
      <c r="J2082" s="481"/>
      <c r="K2082" s="481"/>
      <c r="L2082" s="482"/>
    </row>
    <row r="2083" spans="1:16" x14ac:dyDescent="0.2">
      <c r="A2083" s="36"/>
      <c r="C2083" s="480"/>
      <c r="D2083" s="481"/>
      <c r="E2083" s="481"/>
      <c r="F2083" s="481"/>
      <c r="G2083" s="481"/>
      <c r="H2083" s="481"/>
      <c r="I2083" s="481"/>
      <c r="J2083" s="481"/>
      <c r="K2083" s="481"/>
      <c r="L2083" s="482"/>
    </row>
    <row r="2084" spans="1:16" x14ac:dyDescent="0.2">
      <c r="A2084" s="36"/>
      <c r="C2084" s="480"/>
      <c r="D2084" s="481"/>
      <c r="E2084" s="481"/>
      <c r="F2084" s="481"/>
      <c r="G2084" s="481"/>
      <c r="H2084" s="481"/>
      <c r="I2084" s="481"/>
      <c r="J2084" s="481"/>
      <c r="K2084" s="481"/>
      <c r="L2084" s="482"/>
    </row>
    <row r="2085" spans="1:16" x14ac:dyDescent="0.2">
      <c r="A2085" s="36"/>
      <c r="C2085" s="480"/>
      <c r="D2085" s="481"/>
      <c r="E2085" s="481"/>
      <c r="F2085" s="481"/>
      <c r="G2085" s="481"/>
      <c r="H2085" s="481"/>
      <c r="I2085" s="481"/>
      <c r="J2085" s="481"/>
      <c r="K2085" s="481"/>
      <c r="L2085" s="482"/>
    </row>
    <row r="2086" spans="1:16" x14ac:dyDescent="0.2">
      <c r="A2086" s="36"/>
      <c r="C2086" s="480"/>
      <c r="D2086" s="481"/>
      <c r="E2086" s="481"/>
      <c r="F2086" s="481"/>
      <c r="G2086" s="481"/>
      <c r="H2086" s="481"/>
      <c r="I2086" s="481"/>
      <c r="J2086" s="481"/>
      <c r="K2086" s="481"/>
      <c r="L2086" s="482"/>
    </row>
    <row r="2087" spans="1:16" x14ac:dyDescent="0.2">
      <c r="A2087" s="36"/>
      <c r="C2087" s="483"/>
      <c r="D2087" s="484"/>
      <c r="E2087" s="484"/>
      <c r="F2087" s="484"/>
      <c r="G2087" s="484"/>
      <c r="H2087" s="484"/>
      <c r="I2087" s="484"/>
      <c r="J2087" s="484"/>
      <c r="K2087" s="484"/>
      <c r="L2087" s="485"/>
    </row>
    <row r="2088" spans="1:16" ht="12.75" customHeight="1" x14ac:dyDescent="0.2"/>
    <row r="2089" spans="1:16" ht="12.75" customHeight="1" x14ac:dyDescent="0.2"/>
    <row r="2090" spans="1:16" ht="12.75" customHeight="1" x14ac:dyDescent="0.25">
      <c r="B2090" s="145" t="e">
        <f>#REF!</f>
        <v>#REF!</v>
      </c>
    </row>
    <row r="2091" spans="1:16" ht="12.75" customHeight="1" x14ac:dyDescent="0.2"/>
    <row r="2092" spans="1:16" x14ac:dyDescent="0.2">
      <c r="B2092" s="146"/>
      <c r="C2092" s="406" t="s">
        <v>68</v>
      </c>
      <c r="D2092" s="406"/>
      <c r="E2092" s="406"/>
      <c r="F2092" s="407"/>
      <c r="G2092" s="147" t="str">
        <f>IF('Prop H'!$E$70="","",'Prop H'!$E$70)</f>
        <v/>
      </c>
      <c r="K2092" s="474" t="s">
        <v>69</v>
      </c>
      <c r="L2092" s="475"/>
      <c r="M2092" s="476"/>
      <c r="N2092" s="36"/>
      <c r="O2092" s="36"/>
    </row>
    <row r="2093" spans="1:16" x14ac:dyDescent="0.2">
      <c r="K2093" s="477" t="str">
        <f>IF('Prop H'!$K$70="","",'Prop H'!$K$70)</f>
        <v/>
      </c>
      <c r="L2093" s="478"/>
      <c r="M2093" s="478"/>
      <c r="N2093" s="478"/>
      <c r="O2093" s="478"/>
      <c r="P2093" s="479"/>
    </row>
    <row r="2094" spans="1:16" ht="28.5" customHeight="1" x14ac:dyDescent="0.2">
      <c r="C2094" s="406" t="s">
        <v>70</v>
      </c>
      <c r="D2094" s="406"/>
      <c r="E2094" s="406"/>
      <c r="F2094" s="407"/>
      <c r="G2094" s="147" t="str">
        <f>IF('Prop H'!$E$74="","",'Prop H'!$E$74)</f>
        <v/>
      </c>
      <c r="K2094" s="480"/>
      <c r="L2094" s="481"/>
      <c r="M2094" s="481"/>
      <c r="N2094" s="481"/>
      <c r="O2094" s="481"/>
      <c r="P2094" s="482"/>
    </row>
    <row r="2095" spans="1:16" x14ac:dyDescent="0.2">
      <c r="K2095" s="480"/>
      <c r="L2095" s="481"/>
      <c r="M2095" s="481"/>
      <c r="N2095" s="481"/>
      <c r="O2095" s="481"/>
      <c r="P2095" s="482"/>
    </row>
    <row r="2096" spans="1:16" ht="36" customHeight="1" x14ac:dyDescent="0.2">
      <c r="C2096" s="406" t="s">
        <v>87</v>
      </c>
      <c r="D2096" s="406"/>
      <c r="E2096" s="406"/>
      <c r="F2096" s="407"/>
      <c r="G2096" s="147" t="str">
        <f>IF('Prop H'!$K$74="","",'Prop H'!$K$74)</f>
        <v/>
      </c>
      <c r="K2096" s="483"/>
      <c r="L2096" s="484"/>
      <c r="M2096" s="484"/>
      <c r="N2096" s="484"/>
      <c r="O2096" s="484"/>
      <c r="P2096" s="485"/>
    </row>
    <row r="2099" spans="2:14" ht="15" x14ac:dyDescent="0.25">
      <c r="B2099" s="145" t="e">
        <f>#REF!</f>
        <v>#REF!</v>
      </c>
    </row>
    <row r="2101" spans="2:14" x14ac:dyDescent="0.2">
      <c r="D2101" s="143"/>
      <c r="E2101" s="143"/>
      <c r="F2101" s="150" t="s">
        <v>50</v>
      </c>
      <c r="G2101" s="147" t="str">
        <f>IF('Prop H'!$I$97="","",'Prop H'!$I$97)</f>
        <v/>
      </c>
      <c r="L2101" s="150" t="s">
        <v>51</v>
      </c>
      <c r="M2101" s="495" t="str">
        <f>IF('Prop H'!$I$116="","",'Prop H'!$I$116)</f>
        <v/>
      </c>
      <c r="N2101" s="496"/>
    </row>
    <row r="2104" spans="2:14" ht="15" x14ac:dyDescent="0.25">
      <c r="B2104" s="145" t="e">
        <f>#REF!</f>
        <v>#REF!</v>
      </c>
    </row>
    <row r="2106" spans="2:14" ht="12.75" customHeight="1" x14ac:dyDescent="0.2">
      <c r="C2106" s="536" t="s">
        <v>88</v>
      </c>
      <c r="D2106" s="537"/>
      <c r="E2106" s="537"/>
      <c r="F2106" s="537"/>
      <c r="G2106" s="537"/>
      <c r="H2106" s="537"/>
      <c r="I2106" s="538"/>
    </row>
    <row r="2107" spans="2:14" x14ac:dyDescent="0.2">
      <c r="C2107" s="477" t="str">
        <f>IF('Prop H'!$F$124="","",'Prop H'!$F$124)</f>
        <v/>
      </c>
      <c r="D2107" s="478"/>
      <c r="E2107" s="478"/>
      <c r="F2107" s="478"/>
      <c r="G2107" s="478"/>
      <c r="H2107" s="478"/>
      <c r="I2107" s="478"/>
      <c r="J2107" s="478"/>
      <c r="K2107" s="478"/>
      <c r="L2107" s="479"/>
    </row>
    <row r="2108" spans="2:14" x14ac:dyDescent="0.2">
      <c r="C2108" s="480"/>
      <c r="D2108" s="481"/>
      <c r="E2108" s="481"/>
      <c r="F2108" s="481"/>
      <c r="G2108" s="481"/>
      <c r="H2108" s="481"/>
      <c r="I2108" s="481"/>
      <c r="J2108" s="481"/>
      <c r="K2108" s="481"/>
      <c r="L2108" s="482"/>
    </row>
    <row r="2109" spans="2:14" x14ac:dyDescent="0.2">
      <c r="C2109" s="480"/>
      <c r="D2109" s="481"/>
      <c r="E2109" s="481"/>
      <c r="F2109" s="481"/>
      <c r="G2109" s="481"/>
      <c r="H2109" s="481"/>
      <c r="I2109" s="481"/>
      <c r="J2109" s="481"/>
      <c r="K2109" s="481"/>
      <c r="L2109" s="482"/>
    </row>
    <row r="2110" spans="2:14" x14ac:dyDescent="0.2">
      <c r="C2110" s="480"/>
      <c r="D2110" s="481"/>
      <c r="E2110" s="481"/>
      <c r="F2110" s="481"/>
      <c r="G2110" s="481"/>
      <c r="H2110" s="481"/>
      <c r="I2110" s="481"/>
      <c r="J2110" s="481"/>
      <c r="K2110" s="481"/>
      <c r="L2110" s="482"/>
    </row>
    <row r="2111" spans="2:14" x14ac:dyDescent="0.2">
      <c r="C2111" s="480"/>
      <c r="D2111" s="481"/>
      <c r="E2111" s="481"/>
      <c r="F2111" s="481"/>
      <c r="G2111" s="481"/>
      <c r="H2111" s="481"/>
      <c r="I2111" s="481"/>
      <c r="J2111" s="481"/>
      <c r="K2111" s="481"/>
      <c r="L2111" s="482"/>
    </row>
    <row r="2112" spans="2:14" x14ac:dyDescent="0.2">
      <c r="C2112" s="480"/>
      <c r="D2112" s="481"/>
      <c r="E2112" s="481"/>
      <c r="F2112" s="481"/>
      <c r="G2112" s="481"/>
      <c r="H2112" s="481"/>
      <c r="I2112" s="481"/>
      <c r="J2112" s="481"/>
      <c r="K2112" s="481"/>
      <c r="L2112" s="482"/>
    </row>
    <row r="2113" spans="1:16" x14ac:dyDescent="0.2">
      <c r="A2113" s="36"/>
      <c r="B2113" s="36"/>
      <c r="C2113" s="483"/>
      <c r="D2113" s="484"/>
      <c r="E2113" s="484"/>
      <c r="F2113" s="484"/>
      <c r="G2113" s="484"/>
      <c r="H2113" s="484"/>
      <c r="I2113" s="484"/>
      <c r="J2113" s="484"/>
      <c r="K2113" s="484"/>
      <c r="L2113" s="485"/>
      <c r="M2113" s="36"/>
      <c r="N2113" s="36"/>
    </row>
    <row r="2114" spans="1:16" x14ac:dyDescent="0.2">
      <c r="A2114" s="36"/>
      <c r="B2114" s="36"/>
      <c r="C2114" s="36"/>
      <c r="D2114" s="36"/>
      <c r="E2114" s="36"/>
      <c r="F2114" s="36"/>
      <c r="J2114" s="36"/>
      <c r="K2114" s="36"/>
      <c r="L2114" s="36"/>
      <c r="M2114" s="36"/>
      <c r="N2114" s="36"/>
    </row>
    <row r="2115" spans="1:16" x14ac:dyDescent="0.2">
      <c r="A2115" s="36"/>
      <c r="B2115" s="36"/>
      <c r="C2115" s="36"/>
      <c r="D2115" s="36"/>
      <c r="E2115" s="36"/>
      <c r="F2115" s="36"/>
      <c r="J2115" s="36"/>
      <c r="K2115" s="36"/>
      <c r="L2115" s="36"/>
      <c r="M2115" s="36"/>
      <c r="N2115" s="36"/>
    </row>
    <row r="2116" spans="1:16" ht="15" x14ac:dyDescent="0.25">
      <c r="A2116" s="36"/>
      <c r="B2116" s="145" t="e">
        <f>#REF!</f>
        <v>#REF!</v>
      </c>
      <c r="C2116" s="36"/>
      <c r="D2116" s="36"/>
      <c r="E2116" s="36"/>
      <c r="F2116" s="36"/>
      <c r="J2116" s="36"/>
      <c r="K2116" s="36"/>
      <c r="L2116" s="36"/>
      <c r="M2116" s="36"/>
      <c r="N2116" s="36"/>
    </row>
    <row r="2117" spans="1:16" x14ac:dyDescent="0.2">
      <c r="A2117" s="36"/>
      <c r="B2117" s="36"/>
      <c r="C2117" s="36"/>
      <c r="D2117" s="36"/>
      <c r="E2117" s="36"/>
      <c r="F2117" s="36"/>
      <c r="J2117" s="36"/>
      <c r="K2117" s="36"/>
      <c r="L2117" s="36"/>
      <c r="M2117" s="36"/>
      <c r="N2117" s="36"/>
    </row>
    <row r="2118" spans="1:16" x14ac:dyDescent="0.2">
      <c r="D2118" s="143"/>
      <c r="E2118" s="143"/>
      <c r="F2118" s="150" t="s">
        <v>149</v>
      </c>
      <c r="G2118" s="147" t="str">
        <f>IF('Prop H'!$D$134="","",'Prop H'!$D$134)</f>
        <v/>
      </c>
      <c r="H2118" s="36"/>
      <c r="L2118" s="150" t="s">
        <v>90</v>
      </c>
      <c r="M2118" s="495" t="str">
        <f>IF('Prop H'!$K$134="","",'Prop H'!$K$134)</f>
        <v/>
      </c>
      <c r="N2118" s="496"/>
      <c r="O2118" s="36"/>
      <c r="P2118" s="36"/>
    </row>
    <row r="2119" spans="1:16" x14ac:dyDescent="0.2">
      <c r="D2119" s="36"/>
      <c r="E2119" s="36"/>
      <c r="F2119" s="150"/>
      <c r="G2119" s="36"/>
      <c r="H2119" s="36"/>
      <c r="L2119" s="36"/>
      <c r="M2119" s="36"/>
      <c r="N2119" s="36"/>
      <c r="O2119" s="36"/>
      <c r="P2119" s="36"/>
    </row>
    <row r="2120" spans="1:16" x14ac:dyDescent="0.2">
      <c r="D2120" s="143"/>
      <c r="E2120" s="143"/>
      <c r="F2120" s="150" t="s">
        <v>91</v>
      </c>
      <c r="G2120" s="147" t="str">
        <f>IF('Prop H'!$D$136="","",'Prop H'!$D$136)</f>
        <v/>
      </c>
      <c r="H2120" s="36"/>
      <c r="L2120" s="150" t="s">
        <v>92</v>
      </c>
      <c r="M2120" s="495" t="str">
        <f>IF('Prop H'!$K$136="","",'Prop H'!$K$136)</f>
        <v/>
      </c>
      <c r="N2120" s="496"/>
      <c r="O2120" s="36"/>
      <c r="P2120" s="36"/>
    </row>
    <row r="2121" spans="1:16" x14ac:dyDescent="0.2">
      <c r="A2121" s="36"/>
      <c r="B2121" s="36"/>
      <c r="C2121" s="36"/>
      <c r="D2121" s="36"/>
      <c r="E2121" s="36"/>
      <c r="F2121" s="150"/>
      <c r="J2121" s="36"/>
      <c r="K2121" s="36"/>
      <c r="L2121" s="36"/>
      <c r="M2121" s="36"/>
      <c r="N2121" s="36"/>
    </row>
    <row r="2122" spans="1:16" ht="12.75" customHeight="1" x14ac:dyDescent="0.2">
      <c r="A2122" s="36"/>
      <c r="B2122" s="36"/>
      <c r="C2122" s="474" t="s">
        <v>153</v>
      </c>
      <c r="D2122" s="475"/>
      <c r="E2122" s="476"/>
      <c r="F2122" s="36"/>
      <c r="G2122" s="36"/>
      <c r="J2122" s="36"/>
      <c r="K2122" s="474" t="s">
        <v>109</v>
      </c>
      <c r="L2122" s="475"/>
      <c r="M2122" s="476"/>
      <c r="N2122" s="36"/>
      <c r="O2122" s="36"/>
    </row>
    <row r="2123" spans="1:16" x14ac:dyDescent="0.2">
      <c r="A2123" s="36"/>
      <c r="B2123" s="36"/>
      <c r="C2123" s="477" t="str">
        <f>IF('Prop H'!$D$144="","",'Prop H'!$D$144)</f>
        <v/>
      </c>
      <c r="D2123" s="478"/>
      <c r="E2123" s="478"/>
      <c r="F2123" s="478"/>
      <c r="G2123" s="478"/>
      <c r="H2123" s="479"/>
      <c r="J2123" s="36"/>
      <c r="K2123" s="477" t="str">
        <f>IF('Prop H'!$K$144="","",'Prop H'!$K$144)</f>
        <v/>
      </c>
      <c r="L2123" s="478"/>
      <c r="M2123" s="478"/>
      <c r="N2123" s="478"/>
      <c r="O2123" s="478"/>
      <c r="P2123" s="479"/>
    </row>
    <row r="2124" spans="1:16" x14ac:dyDescent="0.2">
      <c r="A2124" s="36"/>
      <c r="B2124" s="36"/>
      <c r="C2124" s="480"/>
      <c r="D2124" s="481"/>
      <c r="E2124" s="481"/>
      <c r="F2124" s="481"/>
      <c r="G2124" s="481"/>
      <c r="H2124" s="482"/>
      <c r="J2124" s="36"/>
      <c r="K2124" s="480"/>
      <c r="L2124" s="481"/>
      <c r="M2124" s="481"/>
      <c r="N2124" s="481"/>
      <c r="O2124" s="481"/>
      <c r="P2124" s="482"/>
    </row>
    <row r="2125" spans="1:16" x14ac:dyDescent="0.2">
      <c r="A2125" s="36"/>
      <c r="B2125" s="36"/>
      <c r="C2125" s="480"/>
      <c r="D2125" s="481"/>
      <c r="E2125" s="481"/>
      <c r="F2125" s="481"/>
      <c r="G2125" s="481"/>
      <c r="H2125" s="482"/>
      <c r="J2125" s="36"/>
      <c r="K2125" s="480"/>
      <c r="L2125" s="481"/>
      <c r="M2125" s="481"/>
      <c r="N2125" s="481"/>
      <c r="O2125" s="481"/>
      <c r="P2125" s="482"/>
    </row>
    <row r="2126" spans="1:16" x14ac:dyDescent="0.2">
      <c r="A2126" s="36"/>
      <c r="B2126" s="36"/>
      <c r="C2126" s="480"/>
      <c r="D2126" s="481"/>
      <c r="E2126" s="481"/>
      <c r="F2126" s="481"/>
      <c r="G2126" s="481"/>
      <c r="H2126" s="482"/>
      <c r="J2126" s="36"/>
      <c r="K2126" s="480"/>
      <c r="L2126" s="481"/>
      <c r="M2126" s="481"/>
      <c r="N2126" s="481"/>
      <c r="O2126" s="481"/>
      <c r="P2126" s="482"/>
    </row>
    <row r="2127" spans="1:16" x14ac:dyDescent="0.2">
      <c r="A2127" s="36"/>
      <c r="B2127" s="36"/>
      <c r="C2127" s="480"/>
      <c r="D2127" s="481"/>
      <c r="E2127" s="481"/>
      <c r="F2127" s="481"/>
      <c r="G2127" s="481"/>
      <c r="H2127" s="482"/>
      <c r="J2127" s="36"/>
      <c r="K2127" s="480"/>
      <c r="L2127" s="481"/>
      <c r="M2127" s="481"/>
      <c r="N2127" s="481"/>
      <c r="O2127" s="481"/>
      <c r="P2127" s="482"/>
    </row>
    <row r="2128" spans="1:16" x14ac:dyDescent="0.2">
      <c r="A2128" s="36"/>
      <c r="B2128" s="36"/>
      <c r="C2128" s="480"/>
      <c r="D2128" s="481"/>
      <c r="E2128" s="481"/>
      <c r="F2128" s="481"/>
      <c r="G2128" s="481"/>
      <c r="H2128" s="482"/>
      <c r="J2128" s="36"/>
      <c r="K2128" s="480"/>
      <c r="L2128" s="481"/>
      <c r="M2128" s="481"/>
      <c r="N2128" s="481"/>
      <c r="O2128" s="481"/>
      <c r="P2128" s="482"/>
    </row>
    <row r="2129" spans="1:16" x14ac:dyDescent="0.2">
      <c r="A2129" s="36"/>
      <c r="B2129" s="36"/>
      <c r="C2129" s="483"/>
      <c r="D2129" s="484"/>
      <c r="E2129" s="484"/>
      <c r="F2129" s="484"/>
      <c r="G2129" s="484"/>
      <c r="H2129" s="485"/>
      <c r="J2129" s="36"/>
      <c r="K2129" s="483"/>
      <c r="L2129" s="484"/>
      <c r="M2129" s="484"/>
      <c r="N2129" s="484"/>
      <c r="O2129" s="484"/>
      <c r="P2129" s="485"/>
    </row>
    <row r="2130" spans="1:16" x14ac:dyDescent="0.2">
      <c r="A2130" s="36"/>
      <c r="B2130" s="36"/>
      <c r="C2130" s="36"/>
      <c r="D2130" s="36"/>
      <c r="E2130" s="36"/>
      <c r="F2130" s="36"/>
      <c r="J2130" s="36"/>
      <c r="K2130" s="36"/>
      <c r="L2130" s="36"/>
      <c r="M2130" s="36"/>
      <c r="N2130" s="36"/>
    </row>
    <row r="2131" spans="1:16" ht="26.25" customHeight="1" x14ac:dyDescent="0.2">
      <c r="C2131" s="406" t="s">
        <v>111</v>
      </c>
      <c r="D2131" s="406"/>
      <c r="E2131" s="406"/>
      <c r="F2131" s="407"/>
      <c r="G2131" s="160" t="str">
        <f>IF('Prop H'!$D$153="","",'Prop H'!$D$153)</f>
        <v/>
      </c>
      <c r="H2131" s="36"/>
      <c r="L2131" s="36"/>
      <c r="M2131" s="36"/>
      <c r="N2131" s="36"/>
      <c r="O2131" s="36"/>
      <c r="P2131" s="36"/>
    </row>
    <row r="2132" spans="1:16" x14ac:dyDescent="0.2">
      <c r="A2132" s="36"/>
      <c r="B2132" s="36"/>
      <c r="C2132" s="36"/>
      <c r="D2132" s="36"/>
      <c r="E2132" s="36"/>
      <c r="F2132" s="36"/>
      <c r="J2132" s="36"/>
      <c r="K2132" s="36"/>
      <c r="L2132" s="36"/>
      <c r="M2132" s="36"/>
      <c r="N2132" s="36"/>
    </row>
    <row r="2133" spans="1:16" ht="12.75" customHeight="1" x14ac:dyDescent="0.2">
      <c r="A2133" s="36"/>
      <c r="B2133" s="36"/>
      <c r="C2133" s="474" t="s">
        <v>108</v>
      </c>
      <c r="D2133" s="475"/>
      <c r="E2133" s="475"/>
      <c r="F2133" s="476"/>
      <c r="G2133" s="36"/>
      <c r="J2133" s="36"/>
      <c r="K2133" s="36"/>
      <c r="L2133" s="36"/>
      <c r="M2133" s="36"/>
      <c r="N2133" s="36"/>
    </row>
    <row r="2134" spans="1:16" x14ac:dyDescent="0.2">
      <c r="A2134" s="36"/>
      <c r="B2134" s="36"/>
      <c r="C2134" s="477" t="str">
        <f>IF('Prop H'!$D$157="","",'Prop H'!$D$157)</f>
        <v/>
      </c>
      <c r="D2134" s="478"/>
      <c r="E2134" s="478"/>
      <c r="F2134" s="478"/>
      <c r="G2134" s="478"/>
      <c r="H2134" s="478"/>
      <c r="I2134" s="478"/>
      <c r="J2134" s="478"/>
      <c r="K2134" s="478"/>
      <c r="L2134" s="479"/>
      <c r="M2134" s="36"/>
      <c r="N2134" s="36"/>
    </row>
    <row r="2135" spans="1:16" x14ac:dyDescent="0.2">
      <c r="A2135" s="36"/>
      <c r="B2135" s="36"/>
      <c r="C2135" s="480"/>
      <c r="D2135" s="481"/>
      <c r="E2135" s="481"/>
      <c r="F2135" s="481"/>
      <c r="G2135" s="481"/>
      <c r="H2135" s="481"/>
      <c r="I2135" s="481"/>
      <c r="J2135" s="481"/>
      <c r="K2135" s="481"/>
      <c r="L2135" s="482"/>
      <c r="M2135" s="36"/>
      <c r="N2135" s="36"/>
    </row>
    <row r="2136" spans="1:16" x14ac:dyDescent="0.2">
      <c r="A2136" s="36"/>
      <c r="B2136" s="36"/>
      <c r="C2136" s="480"/>
      <c r="D2136" s="481"/>
      <c r="E2136" s="481"/>
      <c r="F2136" s="481"/>
      <c r="G2136" s="481"/>
      <c r="H2136" s="481"/>
      <c r="I2136" s="481"/>
      <c r="J2136" s="481"/>
      <c r="K2136" s="481"/>
      <c r="L2136" s="482"/>
      <c r="M2136" s="36"/>
      <c r="N2136" s="36"/>
    </row>
    <row r="2137" spans="1:16" x14ac:dyDescent="0.2">
      <c r="A2137" s="36"/>
      <c r="B2137" s="36"/>
      <c r="C2137" s="480"/>
      <c r="D2137" s="481"/>
      <c r="E2137" s="481"/>
      <c r="F2137" s="481"/>
      <c r="G2137" s="481"/>
      <c r="H2137" s="481"/>
      <c r="I2137" s="481"/>
      <c r="J2137" s="481"/>
      <c r="K2137" s="481"/>
      <c r="L2137" s="482"/>
      <c r="M2137" s="36"/>
      <c r="N2137" s="36"/>
    </row>
    <row r="2138" spans="1:16" x14ac:dyDescent="0.2">
      <c r="A2138" s="36"/>
      <c r="B2138" s="36"/>
      <c r="C2138" s="480"/>
      <c r="D2138" s="481"/>
      <c r="E2138" s="481"/>
      <c r="F2138" s="481"/>
      <c r="G2138" s="481"/>
      <c r="H2138" s="481"/>
      <c r="I2138" s="481"/>
      <c r="J2138" s="481"/>
      <c r="K2138" s="481"/>
      <c r="L2138" s="482"/>
      <c r="M2138" s="36"/>
      <c r="N2138" s="36"/>
    </row>
    <row r="2139" spans="1:16" x14ac:dyDescent="0.2">
      <c r="A2139" s="36"/>
      <c r="B2139" s="36"/>
      <c r="C2139" s="480"/>
      <c r="D2139" s="481"/>
      <c r="E2139" s="481"/>
      <c r="F2139" s="481"/>
      <c r="G2139" s="481"/>
      <c r="H2139" s="481"/>
      <c r="I2139" s="481"/>
      <c r="J2139" s="481"/>
      <c r="K2139" s="481"/>
      <c r="L2139" s="482"/>
      <c r="M2139" s="36"/>
      <c r="N2139" s="36"/>
    </row>
    <row r="2140" spans="1:16" x14ac:dyDescent="0.2">
      <c r="A2140" s="36"/>
      <c r="B2140" s="36"/>
      <c r="C2140" s="483"/>
      <c r="D2140" s="484"/>
      <c r="E2140" s="484"/>
      <c r="F2140" s="484"/>
      <c r="G2140" s="484"/>
      <c r="H2140" s="484"/>
      <c r="I2140" s="484"/>
      <c r="J2140" s="484"/>
      <c r="K2140" s="484"/>
      <c r="L2140" s="485"/>
      <c r="M2140" s="36"/>
      <c r="N2140" s="36"/>
    </row>
    <row r="2141" spans="1:16" x14ac:dyDescent="0.2">
      <c r="A2141" s="36"/>
      <c r="B2141" s="36"/>
      <c r="C2141" s="36"/>
      <c r="D2141" s="36"/>
      <c r="E2141" s="36"/>
      <c r="F2141" s="36"/>
      <c r="J2141" s="36"/>
      <c r="K2141" s="36"/>
      <c r="L2141" s="36"/>
      <c r="M2141" s="36"/>
      <c r="N2141" s="36"/>
    </row>
    <row r="2142" spans="1:16" x14ac:dyDescent="0.2">
      <c r="A2142" s="36"/>
      <c r="B2142" s="36"/>
      <c r="C2142" s="36"/>
      <c r="D2142" s="36"/>
      <c r="E2142" s="36"/>
      <c r="F2142" s="36"/>
      <c r="J2142" s="36"/>
      <c r="K2142" s="36"/>
      <c r="L2142" s="36"/>
      <c r="M2142" s="36"/>
      <c r="N2142" s="36"/>
    </row>
    <row r="2143" spans="1:16" ht="15" x14ac:dyDescent="0.25">
      <c r="A2143" s="36"/>
      <c r="B2143" s="145" t="s">
        <v>150</v>
      </c>
      <c r="C2143" s="36"/>
      <c r="D2143" s="36"/>
      <c r="E2143" s="36"/>
      <c r="F2143" s="36"/>
      <c r="J2143" s="36"/>
      <c r="K2143" s="36"/>
      <c r="L2143" s="36"/>
      <c r="M2143" s="36"/>
      <c r="N2143" s="36"/>
    </row>
    <row r="2144" spans="1:16" ht="15" x14ac:dyDescent="0.25">
      <c r="A2144" s="36"/>
      <c r="B2144" s="145"/>
      <c r="C2144" s="36"/>
      <c r="D2144" s="36"/>
      <c r="E2144" s="36"/>
      <c r="F2144" s="36"/>
      <c r="J2144" s="36"/>
      <c r="K2144" s="36"/>
      <c r="L2144" s="36"/>
      <c r="M2144" s="36"/>
      <c r="N2144" s="36"/>
    </row>
    <row r="2145" spans="1:15" ht="30" customHeight="1" x14ac:dyDescent="0.2">
      <c r="A2145" s="36"/>
      <c r="B2145" s="36"/>
      <c r="C2145" s="358" t="s">
        <v>118</v>
      </c>
      <c r="D2145" s="359"/>
      <c r="E2145" s="358" t="s">
        <v>119</v>
      </c>
      <c r="F2145" s="359"/>
      <c r="G2145" s="358" t="s">
        <v>120</v>
      </c>
      <c r="H2145" s="359"/>
      <c r="I2145" s="358" t="s">
        <v>121</v>
      </c>
      <c r="J2145" s="359"/>
      <c r="K2145" s="101" t="s">
        <v>122</v>
      </c>
      <c r="L2145" s="101" t="s">
        <v>123</v>
      </c>
      <c r="M2145" s="358" t="s">
        <v>124</v>
      </c>
      <c r="N2145" s="359"/>
      <c r="O2145" s="101" t="s">
        <v>125</v>
      </c>
    </row>
    <row r="2146" spans="1:15" x14ac:dyDescent="0.2">
      <c r="A2146" s="36"/>
      <c r="B2146" s="36"/>
      <c r="C2146" s="509" t="str">
        <f>IF('Prop H'!$B170="","",'Prop H'!$B170)</f>
        <v/>
      </c>
      <c r="D2146" s="510"/>
      <c r="E2146" s="509" t="str">
        <f>IF('Prop H'!$C170="","",'Prop H'!$C170)</f>
        <v/>
      </c>
      <c r="F2146" s="510"/>
      <c r="G2146" s="509" t="str">
        <f>IF('Prop H'!$D170="","",'Prop H'!$D170)</f>
        <v/>
      </c>
      <c r="H2146" s="510"/>
      <c r="I2146" s="509" t="str">
        <f>IF('Prop H'!$E170="","",'Prop H'!$E170)</f>
        <v/>
      </c>
      <c r="J2146" s="510"/>
      <c r="K2146" s="172" t="str">
        <f>IF('Prop H'!$F170="","",'Prop H'!$F170)</f>
        <v/>
      </c>
      <c r="L2146" s="172" t="str">
        <f>IF('Prop H'!$G170="","",'Prop H'!$G170)</f>
        <v/>
      </c>
      <c r="M2146" s="509" t="str">
        <f>IF('Prop H'!$H170="","",'Prop H'!$H170)</f>
        <v/>
      </c>
      <c r="N2146" s="510"/>
      <c r="O2146" s="172" t="str">
        <f>IF('Prop H'!$I170="","",'Prop H'!$I170)</f>
        <v/>
      </c>
    </row>
    <row r="2147" spans="1:15" ht="12.75" customHeight="1" x14ac:dyDescent="0.2">
      <c r="A2147" s="36"/>
      <c r="B2147" s="36"/>
      <c r="C2147" s="509" t="str">
        <f>IF('Prop H'!$B171="","",'Prop H'!$B171)</f>
        <v/>
      </c>
      <c r="D2147" s="510"/>
      <c r="E2147" s="509" t="str">
        <f>IF('Prop H'!$C171="","",'Prop H'!$C171)</f>
        <v/>
      </c>
      <c r="F2147" s="510"/>
      <c r="G2147" s="509" t="str">
        <f>IF('Prop H'!$D171="","",'Prop H'!$D171)</f>
        <v/>
      </c>
      <c r="H2147" s="510"/>
      <c r="I2147" s="509" t="str">
        <f>IF('Prop H'!$E171="","",'Prop H'!$E171)</f>
        <v/>
      </c>
      <c r="J2147" s="510"/>
      <c r="K2147" s="172" t="str">
        <f>IF('Prop H'!$F171="","",'Prop H'!$F171)</f>
        <v/>
      </c>
      <c r="L2147" s="172" t="str">
        <f>IF('Prop H'!$G171="","",'Prop H'!$G171)</f>
        <v/>
      </c>
      <c r="M2147" s="509" t="str">
        <f>IF('Prop H'!$H171="","",'Prop H'!$H171)</f>
        <v/>
      </c>
      <c r="N2147" s="510"/>
      <c r="O2147" s="172" t="str">
        <f>IF('Prop H'!$I171="","",'Prop H'!$I171)</f>
        <v/>
      </c>
    </row>
    <row r="2148" spans="1:15" x14ac:dyDescent="0.2">
      <c r="A2148" s="36"/>
      <c r="B2148" s="36"/>
      <c r="C2148" s="509" t="str">
        <f>IF('Prop H'!$B172="","",'Prop H'!$B172)</f>
        <v/>
      </c>
      <c r="D2148" s="510"/>
      <c r="E2148" s="509" t="str">
        <f>IF('Prop H'!$C172="","",'Prop H'!$C172)</f>
        <v/>
      </c>
      <c r="F2148" s="510"/>
      <c r="G2148" s="509" t="str">
        <f>IF('Prop H'!$D172="","",'Prop H'!$D172)</f>
        <v/>
      </c>
      <c r="H2148" s="510"/>
      <c r="I2148" s="509" t="str">
        <f>IF('Prop H'!$E172="","",'Prop H'!$E172)</f>
        <v/>
      </c>
      <c r="J2148" s="510"/>
      <c r="K2148" s="172" t="str">
        <f>IF('Prop H'!$F172="","",'Prop H'!$F172)</f>
        <v/>
      </c>
      <c r="L2148" s="172" t="str">
        <f>IF('Prop H'!$G172="","",'Prop H'!$G172)</f>
        <v/>
      </c>
      <c r="M2148" s="509" t="str">
        <f>IF('Prop H'!$H172="","",'Prop H'!$H172)</f>
        <v/>
      </c>
      <c r="N2148" s="510"/>
      <c r="O2148" s="172" t="str">
        <f>IF('Prop H'!$I172="","",'Prop H'!$I172)</f>
        <v/>
      </c>
    </row>
    <row r="2149" spans="1:15" x14ac:dyDescent="0.2">
      <c r="A2149" s="36"/>
      <c r="B2149" s="36"/>
      <c r="C2149" s="509" t="str">
        <f>IF('Prop H'!$B173="","",'Prop H'!$B173)</f>
        <v/>
      </c>
      <c r="D2149" s="510"/>
      <c r="E2149" s="509" t="str">
        <f>IF('Prop H'!$C173="","",'Prop H'!$C173)</f>
        <v/>
      </c>
      <c r="F2149" s="510"/>
      <c r="G2149" s="509" t="str">
        <f>IF('Prop H'!$D173="","",'Prop H'!$D173)</f>
        <v/>
      </c>
      <c r="H2149" s="510"/>
      <c r="I2149" s="509" t="str">
        <f>IF('Prop H'!$E173="","",'Prop H'!$E173)</f>
        <v/>
      </c>
      <c r="J2149" s="510"/>
      <c r="K2149" s="172" t="str">
        <f>IF('Prop H'!$F173="","",'Prop H'!$F173)</f>
        <v/>
      </c>
      <c r="L2149" s="172" t="str">
        <f>IF('Prop H'!$G173="","",'Prop H'!$G173)</f>
        <v/>
      </c>
      <c r="M2149" s="509" t="str">
        <f>IF('Prop H'!$H173="","",'Prop H'!$H173)</f>
        <v/>
      </c>
      <c r="N2149" s="510"/>
      <c r="O2149" s="172" t="str">
        <f>IF('Prop H'!$I173="","",'Prop H'!$I173)</f>
        <v/>
      </c>
    </row>
    <row r="2150" spans="1:15" x14ac:dyDescent="0.2">
      <c r="A2150" s="36"/>
      <c r="B2150" s="36"/>
      <c r="C2150" s="509" t="str">
        <f>IF('Prop H'!$B174="","",'Prop H'!$B174)</f>
        <v/>
      </c>
      <c r="D2150" s="510"/>
      <c r="E2150" s="509" t="str">
        <f>IF('Prop H'!$C174="","",'Prop H'!$C174)</f>
        <v/>
      </c>
      <c r="F2150" s="510"/>
      <c r="G2150" s="509" t="str">
        <f>IF('Prop H'!$D174="","",'Prop H'!$D174)</f>
        <v/>
      </c>
      <c r="H2150" s="510"/>
      <c r="I2150" s="509" t="str">
        <f>IF('Prop H'!$E174="","",'Prop H'!$E174)</f>
        <v/>
      </c>
      <c r="J2150" s="510"/>
      <c r="K2150" s="172" t="str">
        <f>IF('Prop H'!$F174="","",'Prop H'!$F174)</f>
        <v/>
      </c>
      <c r="L2150" s="172" t="str">
        <f>IF('Prop H'!$G174="","",'Prop H'!$G174)</f>
        <v/>
      </c>
      <c r="M2150" s="509" t="str">
        <f>IF('Prop H'!$H174="","",'Prop H'!$H174)</f>
        <v/>
      </c>
      <c r="N2150" s="510"/>
      <c r="O2150" s="172" t="str">
        <f>IF('Prop H'!$I174="","",'Prop H'!$I174)</f>
        <v/>
      </c>
    </row>
    <row r="2151" spans="1:15" x14ac:dyDescent="0.2">
      <c r="A2151" s="36"/>
      <c r="B2151" s="36"/>
      <c r="C2151" s="509" t="str">
        <f>IF('Prop H'!$B175="","",'Prop H'!$B175)</f>
        <v/>
      </c>
      <c r="D2151" s="510"/>
      <c r="E2151" s="509" t="str">
        <f>IF('Prop H'!$C175="","",'Prop H'!$C175)</f>
        <v/>
      </c>
      <c r="F2151" s="510"/>
      <c r="G2151" s="509" t="str">
        <f>IF('Prop H'!$D175="","",'Prop H'!$D175)</f>
        <v/>
      </c>
      <c r="H2151" s="510"/>
      <c r="I2151" s="509" t="str">
        <f>IF('Prop H'!$E175="","",'Prop H'!$E175)</f>
        <v/>
      </c>
      <c r="J2151" s="510"/>
      <c r="K2151" s="172" t="str">
        <f>IF('Prop H'!$F175="","",'Prop H'!$F175)</f>
        <v/>
      </c>
      <c r="L2151" s="172" t="str">
        <f>IF('Prop H'!$G175="","",'Prop H'!$G175)</f>
        <v/>
      </c>
      <c r="M2151" s="509" t="str">
        <f>IF('Prop H'!$H175="","",'Prop H'!$H175)</f>
        <v/>
      </c>
      <c r="N2151" s="510"/>
      <c r="O2151" s="172" t="str">
        <f>IF('Prop H'!$I175="","",'Prop H'!$I175)</f>
        <v/>
      </c>
    </row>
    <row r="2152" spans="1:15" x14ac:dyDescent="0.2">
      <c r="A2152" s="36"/>
      <c r="B2152" s="36"/>
      <c r="C2152" s="509" t="str">
        <f>IF('Prop H'!$B176="","",'Prop H'!$B176)</f>
        <v/>
      </c>
      <c r="D2152" s="510"/>
      <c r="E2152" s="509" t="str">
        <f>IF('Prop H'!$C176="","",'Prop H'!$C176)</f>
        <v/>
      </c>
      <c r="F2152" s="510"/>
      <c r="G2152" s="509" t="str">
        <f>IF('Prop H'!$D176="","",'Prop H'!$D176)</f>
        <v/>
      </c>
      <c r="H2152" s="510"/>
      <c r="I2152" s="509" t="str">
        <f>IF('Prop H'!$E176="","",'Prop H'!$E176)</f>
        <v/>
      </c>
      <c r="J2152" s="510"/>
      <c r="K2152" s="172" t="str">
        <f>IF('Prop H'!$F176="","",'Prop H'!$F176)</f>
        <v/>
      </c>
      <c r="L2152" s="172" t="str">
        <f>IF('Prop H'!$G176="","",'Prop H'!$G176)</f>
        <v/>
      </c>
      <c r="M2152" s="509" t="str">
        <f>IF('Prop H'!$H176="","",'Prop H'!$H176)</f>
        <v/>
      </c>
      <c r="N2152" s="510"/>
      <c r="O2152" s="172" t="str">
        <f>IF('Prop H'!$I176="","",'Prop H'!$I176)</f>
        <v/>
      </c>
    </row>
    <row r="2153" spans="1:15" x14ac:dyDescent="0.2">
      <c r="A2153" s="36"/>
      <c r="B2153" s="36"/>
      <c r="C2153" s="509" t="str">
        <f>IF('Prop H'!$B177="","",'Prop H'!$B177)</f>
        <v/>
      </c>
      <c r="D2153" s="510"/>
      <c r="E2153" s="509" t="str">
        <f>IF('Prop H'!$C177="","",'Prop H'!$C177)</f>
        <v/>
      </c>
      <c r="F2153" s="510"/>
      <c r="G2153" s="509" t="str">
        <f>IF('Prop H'!$D177="","",'Prop H'!$D177)</f>
        <v/>
      </c>
      <c r="H2153" s="510"/>
      <c r="I2153" s="509" t="str">
        <f>IF('Prop H'!$E177="","",'Prop H'!$E177)</f>
        <v/>
      </c>
      <c r="J2153" s="510"/>
      <c r="K2153" s="172" t="str">
        <f>IF('Prop H'!$F177="","",'Prop H'!$F177)</f>
        <v/>
      </c>
      <c r="L2153" s="172" t="str">
        <f>IF('Prop H'!$G177="","",'Prop H'!$G177)</f>
        <v/>
      </c>
      <c r="M2153" s="509" t="str">
        <f>IF('Prop H'!$H177="","",'Prop H'!$H177)</f>
        <v/>
      </c>
      <c r="N2153" s="510"/>
      <c r="O2153" s="172" t="str">
        <f>IF('Prop H'!$I177="","",'Prop H'!$I177)</f>
        <v/>
      </c>
    </row>
    <row r="2154" spans="1:15" x14ac:dyDescent="0.2">
      <c r="A2154" s="36"/>
      <c r="B2154" s="36"/>
      <c r="C2154" s="509" t="str">
        <f>IF('Prop H'!$B178="","",'Prop H'!$B178)</f>
        <v/>
      </c>
      <c r="D2154" s="510"/>
      <c r="E2154" s="509" t="str">
        <f>IF('Prop H'!$C178="","",'Prop H'!$C178)</f>
        <v/>
      </c>
      <c r="F2154" s="510"/>
      <c r="G2154" s="509" t="str">
        <f>IF('Prop H'!$D178="","",'Prop H'!$D178)</f>
        <v/>
      </c>
      <c r="H2154" s="510"/>
      <c r="I2154" s="509" t="str">
        <f>IF('Prop H'!$E178="","",'Prop H'!$E178)</f>
        <v/>
      </c>
      <c r="J2154" s="510"/>
      <c r="K2154" s="172" t="str">
        <f>IF('Prop H'!$F178="","",'Prop H'!$F178)</f>
        <v/>
      </c>
      <c r="L2154" s="172" t="str">
        <f>IF('Prop H'!$G178="","",'Prop H'!$G178)</f>
        <v/>
      </c>
      <c r="M2154" s="509" t="str">
        <f>IF('Prop H'!$H178="","",'Prop H'!$H178)</f>
        <v/>
      </c>
      <c r="N2154" s="510"/>
      <c r="O2154" s="172" t="str">
        <f>IF('Prop H'!$I178="","",'Prop H'!$I178)</f>
        <v/>
      </c>
    </row>
    <row r="2155" spans="1:15" x14ac:dyDescent="0.2">
      <c r="A2155" s="36"/>
      <c r="B2155" s="36"/>
      <c r="C2155" s="509" t="str">
        <f>IF('Prop H'!$B179="","",'Prop H'!$B179)</f>
        <v/>
      </c>
      <c r="D2155" s="510"/>
      <c r="E2155" s="509" t="str">
        <f>IF('Prop H'!$C179="","",'Prop H'!$C179)</f>
        <v/>
      </c>
      <c r="F2155" s="510"/>
      <c r="G2155" s="509" t="str">
        <f>IF('Prop H'!$D179="","",'Prop H'!$D179)</f>
        <v/>
      </c>
      <c r="H2155" s="510"/>
      <c r="I2155" s="509" t="str">
        <f>IF('Prop H'!$E179="","",'Prop H'!$E179)</f>
        <v/>
      </c>
      <c r="J2155" s="510"/>
      <c r="K2155" s="172" t="str">
        <f>IF('Prop H'!$F179="","",'Prop H'!$F179)</f>
        <v/>
      </c>
      <c r="L2155" s="172" t="str">
        <f>IF('Prop H'!$G179="","",'Prop H'!$G179)</f>
        <v/>
      </c>
      <c r="M2155" s="509" t="str">
        <f>IF('Prop H'!$H179="","",'Prop H'!$H179)</f>
        <v/>
      </c>
      <c r="N2155" s="510"/>
      <c r="O2155" s="172" t="str">
        <f>IF('Prop H'!$I179="","",'Prop H'!$I179)</f>
        <v/>
      </c>
    </row>
    <row r="2156" spans="1:15" x14ac:dyDescent="0.2">
      <c r="A2156" s="36"/>
      <c r="B2156" s="36"/>
      <c r="C2156" s="509" t="str">
        <f>IF('Prop H'!$B180="","",'Prop H'!$B180)</f>
        <v/>
      </c>
      <c r="D2156" s="510"/>
      <c r="E2156" s="509" t="str">
        <f>IF('Prop H'!$C180="","",'Prop H'!$C180)</f>
        <v/>
      </c>
      <c r="F2156" s="510"/>
      <c r="G2156" s="509" t="str">
        <f>IF('Prop H'!$D180="","",'Prop H'!$D180)</f>
        <v/>
      </c>
      <c r="H2156" s="510"/>
      <c r="I2156" s="509" t="str">
        <f>IF('Prop H'!$E180="","",'Prop H'!$E180)</f>
        <v/>
      </c>
      <c r="J2156" s="510"/>
      <c r="K2156" s="172" t="str">
        <f>IF('Prop H'!$F180="","",'Prop H'!$F180)</f>
        <v/>
      </c>
      <c r="L2156" s="172" t="str">
        <f>IF('Prop H'!$G180="","",'Prop H'!$G180)</f>
        <v/>
      </c>
      <c r="M2156" s="509" t="str">
        <f>IF('Prop H'!$H180="","",'Prop H'!$H180)</f>
        <v/>
      </c>
      <c r="N2156" s="510"/>
      <c r="O2156" s="172" t="str">
        <f>IF('Prop H'!$I180="","",'Prop H'!$I180)</f>
        <v/>
      </c>
    </row>
    <row r="2157" spans="1:15" x14ac:dyDescent="0.2">
      <c r="A2157" s="36"/>
      <c r="B2157" s="36"/>
      <c r="C2157" s="36"/>
      <c r="D2157" s="36"/>
      <c r="E2157" s="36"/>
      <c r="F2157" s="36"/>
      <c r="G2157" s="36"/>
      <c r="H2157" s="36"/>
      <c r="I2157" s="36"/>
      <c r="J2157" s="36"/>
      <c r="K2157" s="36"/>
      <c r="L2157" s="36"/>
    </row>
    <row r="2158" spans="1:15" x14ac:dyDescent="0.2">
      <c r="A2158" s="36"/>
      <c r="B2158" s="36"/>
      <c r="C2158" s="36"/>
      <c r="D2158" s="36"/>
      <c r="E2158" s="36"/>
      <c r="F2158" s="36"/>
      <c r="G2158" s="36"/>
      <c r="H2158" s="36"/>
      <c r="I2158" s="36"/>
      <c r="J2158" s="36"/>
      <c r="K2158" s="36"/>
      <c r="L2158" s="36"/>
    </row>
    <row r="2159" spans="1:15" ht="15" x14ac:dyDescent="0.25">
      <c r="A2159" s="36"/>
      <c r="B2159" s="145" t="s">
        <v>154</v>
      </c>
      <c r="C2159" s="36"/>
      <c r="D2159" s="36"/>
      <c r="E2159" s="36"/>
      <c r="F2159" s="36"/>
      <c r="G2159" s="36"/>
      <c r="H2159" s="36"/>
      <c r="I2159" s="36"/>
      <c r="J2159" s="36"/>
      <c r="K2159" s="36"/>
      <c r="L2159" s="36"/>
    </row>
    <row r="2160" spans="1:15" ht="15" x14ac:dyDescent="0.25">
      <c r="A2160" s="36"/>
      <c r="B2160" s="145"/>
      <c r="C2160" s="36"/>
      <c r="D2160" s="36"/>
      <c r="E2160" s="36"/>
      <c r="F2160" s="36"/>
      <c r="G2160" s="36"/>
      <c r="H2160" s="36"/>
      <c r="I2160" s="36"/>
      <c r="J2160" s="36"/>
      <c r="K2160" s="36"/>
      <c r="L2160" s="36"/>
    </row>
    <row r="2161" spans="1:16" ht="27.75" customHeight="1" x14ac:dyDescent="0.2">
      <c r="B2161" s="146"/>
      <c r="C2161" s="406" t="s">
        <v>199</v>
      </c>
      <c r="D2161" s="406"/>
      <c r="E2161" s="406"/>
      <c r="F2161" s="407"/>
      <c r="G2161" s="462" t="str">
        <f>IF('Prop H'!$D$184="","",'Prop H'!$D$184)</f>
        <v/>
      </c>
      <c r="K2161" s="519" t="s">
        <v>181</v>
      </c>
      <c r="L2161" s="520"/>
      <c r="M2161" s="520"/>
      <c r="N2161" s="520"/>
      <c r="O2161" s="521"/>
    </row>
    <row r="2162" spans="1:16" x14ac:dyDescent="0.2">
      <c r="C2162" s="406"/>
      <c r="D2162" s="406"/>
      <c r="E2162" s="406"/>
      <c r="F2162" s="407"/>
      <c r="G2162" s="464"/>
      <c r="K2162" s="477" t="str">
        <f>IF('Prop H'!$K$184="","",'Prop H'!$K$184)</f>
        <v/>
      </c>
      <c r="L2162" s="478"/>
      <c r="M2162" s="478"/>
      <c r="N2162" s="478"/>
      <c r="O2162" s="478"/>
      <c r="P2162" s="479"/>
    </row>
    <row r="2163" spans="1:16" x14ac:dyDescent="0.2">
      <c r="C2163" s="146"/>
      <c r="D2163" s="146"/>
      <c r="E2163" s="146"/>
      <c r="F2163" s="257"/>
      <c r="G2163" s="258"/>
      <c r="H2163" s="89"/>
      <c r="K2163" s="480"/>
      <c r="L2163" s="481"/>
      <c r="M2163" s="481"/>
      <c r="N2163" s="481"/>
      <c r="O2163" s="481"/>
      <c r="P2163" s="482"/>
    </row>
    <row r="2164" spans="1:16" x14ac:dyDescent="0.2">
      <c r="C2164" s="89"/>
      <c r="D2164" s="89"/>
      <c r="E2164" s="89"/>
      <c r="F2164" s="89"/>
      <c r="G2164" s="89"/>
      <c r="H2164" s="89"/>
      <c r="K2164" s="483"/>
      <c r="L2164" s="484"/>
      <c r="M2164" s="484"/>
      <c r="N2164" s="484"/>
      <c r="O2164" s="484"/>
      <c r="P2164" s="485"/>
    </row>
    <row r="2165" spans="1:16" ht="15" x14ac:dyDescent="0.25">
      <c r="A2165" s="36"/>
      <c r="B2165" s="145"/>
      <c r="C2165" s="36"/>
      <c r="D2165" s="36"/>
      <c r="E2165" s="36"/>
      <c r="F2165" s="36"/>
      <c r="G2165" s="36"/>
      <c r="H2165" s="36"/>
      <c r="I2165" s="36"/>
      <c r="J2165" s="36"/>
      <c r="K2165" s="36"/>
      <c r="L2165" s="36"/>
    </row>
    <row r="2166" spans="1:16" ht="51" x14ac:dyDescent="0.2">
      <c r="A2166" s="36"/>
      <c r="B2166" s="516" t="s">
        <v>201</v>
      </c>
      <c r="C2166" s="517"/>
      <c r="D2166" s="249" t="s">
        <v>27</v>
      </c>
      <c r="E2166" s="249" t="s">
        <v>173</v>
      </c>
      <c r="F2166" s="249" t="s">
        <v>174</v>
      </c>
      <c r="G2166" s="249" t="s">
        <v>175</v>
      </c>
      <c r="H2166" s="249" t="s">
        <v>176</v>
      </c>
      <c r="I2166" s="249" t="s">
        <v>182</v>
      </c>
      <c r="J2166" s="249" t="s">
        <v>169</v>
      </c>
      <c r="K2166" s="249" t="s">
        <v>183</v>
      </c>
      <c r="L2166" s="249" t="s">
        <v>170</v>
      </c>
      <c r="M2166" s="249" t="s">
        <v>177</v>
      </c>
      <c r="N2166" s="249" t="s">
        <v>178</v>
      </c>
      <c r="O2166" s="249" t="s">
        <v>179</v>
      </c>
      <c r="P2166" s="249" t="s">
        <v>180</v>
      </c>
    </row>
    <row r="2167" spans="1:16" x14ac:dyDescent="0.2">
      <c r="A2167" s="36"/>
      <c r="B2167" s="511" t="str">
        <f>IF('Prop H'!B192="","",'Prop H'!B192)</f>
        <v/>
      </c>
      <c r="C2167" s="512"/>
      <c r="D2167" s="231" t="str">
        <f>IF('Prop H'!C192="","",'Prop H'!C192)</f>
        <v/>
      </c>
      <c r="E2167" s="231" t="str">
        <f>IF('Prop H'!D192="","",'Prop H'!D192)</f>
        <v/>
      </c>
      <c r="F2167" s="231" t="str">
        <f>IF('Prop H'!E192="","",'Prop H'!E192)</f>
        <v/>
      </c>
      <c r="G2167" s="231" t="str">
        <f>IF('Prop H'!F192="","",'Prop H'!F192)</f>
        <v/>
      </c>
      <c r="H2167" s="231" t="str">
        <f>IF('Prop H'!G192="","",'Prop H'!G192)</f>
        <v/>
      </c>
      <c r="I2167" s="231" t="str">
        <f>IF('Prop H'!H192="","",'Prop H'!H192)</f>
        <v/>
      </c>
      <c r="J2167" s="231" t="str">
        <f>IF('Prop H'!I192="","",'Prop H'!I192)</f>
        <v/>
      </c>
      <c r="K2167" s="231" t="str">
        <f>IF('Prop H'!J192="","",'Prop H'!J192)</f>
        <v/>
      </c>
      <c r="L2167" s="231" t="str">
        <f>IF('Prop H'!K192="","",'Prop H'!K192)</f>
        <v/>
      </c>
      <c r="M2167" s="231" t="str">
        <f>IF('Prop H'!L192="","",'Prop H'!L192)</f>
        <v/>
      </c>
      <c r="N2167" s="231" t="str">
        <f>IF('Prop H'!M192="","",'Prop H'!M192)</f>
        <v/>
      </c>
      <c r="O2167" s="231" t="str">
        <f>IF('Prop H'!N192="","",'Prop H'!N192)</f>
        <v/>
      </c>
      <c r="P2167" s="231" t="str">
        <f>IF('Prop H'!O192="","",'Prop H'!O192)</f>
        <v/>
      </c>
    </row>
    <row r="2168" spans="1:16" x14ac:dyDescent="0.2">
      <c r="A2168" s="36"/>
      <c r="B2168" s="511" t="str">
        <f>IF('Prop H'!B193="","",'Prop H'!B193)</f>
        <v/>
      </c>
      <c r="C2168" s="512"/>
      <c r="D2168" s="231" t="str">
        <f>IF('Prop H'!C193="","",'Prop H'!C193)</f>
        <v/>
      </c>
      <c r="E2168" s="231" t="str">
        <f>IF('Prop H'!D193="","",'Prop H'!D193)</f>
        <v/>
      </c>
      <c r="F2168" s="231" t="str">
        <f>IF('Prop H'!E193="","",'Prop H'!E193)</f>
        <v/>
      </c>
      <c r="G2168" s="231" t="str">
        <f>IF('Prop H'!F193="","",'Prop H'!F193)</f>
        <v/>
      </c>
      <c r="H2168" s="231" t="str">
        <f>IF('Prop H'!G193="","",'Prop H'!G193)</f>
        <v/>
      </c>
      <c r="I2168" s="231" t="str">
        <f>IF('Prop H'!H193="","",'Prop H'!H193)</f>
        <v/>
      </c>
      <c r="J2168" s="231" t="str">
        <f>IF('Prop H'!I193="","",'Prop H'!I193)</f>
        <v/>
      </c>
      <c r="K2168" s="231" t="str">
        <f>IF('Prop H'!J193="","",'Prop H'!J193)</f>
        <v/>
      </c>
      <c r="L2168" s="231" t="str">
        <f>IF('Prop H'!K193="","",'Prop H'!K193)</f>
        <v/>
      </c>
      <c r="M2168" s="231" t="str">
        <f>IF('Prop H'!L193="","",'Prop H'!L193)</f>
        <v/>
      </c>
      <c r="N2168" s="231" t="str">
        <f>IF('Prop H'!M193="","",'Prop H'!M193)</f>
        <v/>
      </c>
      <c r="O2168" s="231" t="str">
        <f>IF('Prop H'!N193="","",'Prop H'!N193)</f>
        <v/>
      </c>
      <c r="P2168" s="231" t="str">
        <f>IF('Prop H'!O193="","",'Prop H'!O193)</f>
        <v/>
      </c>
    </row>
    <row r="2169" spans="1:16" x14ac:dyDescent="0.2">
      <c r="A2169" s="36"/>
      <c r="B2169" s="511" t="str">
        <f>IF('Prop H'!B194="","",'Prop H'!B194)</f>
        <v/>
      </c>
      <c r="C2169" s="512"/>
      <c r="D2169" s="231" t="str">
        <f>IF('Prop H'!C194="","",'Prop H'!C194)</f>
        <v/>
      </c>
      <c r="E2169" s="231" t="str">
        <f>IF('Prop H'!D194="","",'Prop H'!D194)</f>
        <v/>
      </c>
      <c r="F2169" s="231" t="str">
        <f>IF('Prop H'!E194="","",'Prop H'!E194)</f>
        <v/>
      </c>
      <c r="G2169" s="231" t="str">
        <f>IF('Prop H'!F194="","",'Prop H'!F194)</f>
        <v/>
      </c>
      <c r="H2169" s="231" t="str">
        <f>IF('Prop H'!G194="","",'Prop H'!G194)</f>
        <v/>
      </c>
      <c r="I2169" s="231" t="str">
        <f>IF('Prop H'!H194="","",'Prop H'!H194)</f>
        <v/>
      </c>
      <c r="J2169" s="231" t="str">
        <f>IF('Prop H'!I194="","",'Prop H'!I194)</f>
        <v/>
      </c>
      <c r="K2169" s="231" t="str">
        <f>IF('Prop H'!J194="","",'Prop H'!J194)</f>
        <v/>
      </c>
      <c r="L2169" s="231" t="str">
        <f>IF('Prop H'!K194="","",'Prop H'!K194)</f>
        <v/>
      </c>
      <c r="M2169" s="231" t="str">
        <f>IF('Prop H'!L194="","",'Prop H'!L194)</f>
        <v/>
      </c>
      <c r="N2169" s="231" t="str">
        <f>IF('Prop H'!M194="","",'Prop H'!M194)</f>
        <v/>
      </c>
      <c r="O2169" s="231" t="str">
        <f>IF('Prop H'!N194="","",'Prop H'!N194)</f>
        <v/>
      </c>
      <c r="P2169" s="231" t="str">
        <f>IF('Prop H'!O194="","",'Prop H'!O194)</f>
        <v/>
      </c>
    </row>
    <row r="2170" spans="1:16" x14ac:dyDescent="0.2">
      <c r="A2170" s="36"/>
      <c r="B2170" s="511" t="str">
        <f>IF('Prop H'!B195="","",'Prop H'!B195)</f>
        <v/>
      </c>
      <c r="C2170" s="512"/>
      <c r="D2170" s="231" t="str">
        <f>IF('Prop H'!C195="","",'Prop H'!C195)</f>
        <v/>
      </c>
      <c r="E2170" s="231" t="str">
        <f>IF('Prop H'!D195="","",'Prop H'!D195)</f>
        <v/>
      </c>
      <c r="F2170" s="231" t="str">
        <f>IF('Prop H'!E195="","",'Prop H'!E195)</f>
        <v/>
      </c>
      <c r="G2170" s="231" t="str">
        <f>IF('Prop H'!F195="","",'Prop H'!F195)</f>
        <v/>
      </c>
      <c r="H2170" s="231" t="str">
        <f>IF('Prop H'!G195="","",'Prop H'!G195)</f>
        <v/>
      </c>
      <c r="I2170" s="231" t="str">
        <f>IF('Prop H'!H195="","",'Prop H'!H195)</f>
        <v/>
      </c>
      <c r="J2170" s="231" t="str">
        <f>IF('Prop H'!I195="","",'Prop H'!I195)</f>
        <v/>
      </c>
      <c r="K2170" s="231" t="str">
        <f>IF('Prop H'!J195="","",'Prop H'!J195)</f>
        <v/>
      </c>
      <c r="L2170" s="231" t="str">
        <f>IF('Prop H'!K195="","",'Prop H'!K195)</f>
        <v/>
      </c>
      <c r="M2170" s="231" t="str">
        <f>IF('Prop H'!L195="","",'Prop H'!L195)</f>
        <v/>
      </c>
      <c r="N2170" s="231" t="str">
        <f>IF('Prop H'!M195="","",'Prop H'!M195)</f>
        <v/>
      </c>
      <c r="O2170" s="231" t="str">
        <f>IF('Prop H'!N195="","",'Prop H'!N195)</f>
        <v/>
      </c>
      <c r="P2170" s="231" t="str">
        <f>IF('Prop H'!O195="","",'Prop H'!O195)</f>
        <v/>
      </c>
    </row>
    <row r="2171" spans="1:16" x14ac:dyDescent="0.2">
      <c r="A2171" s="36"/>
      <c r="B2171" s="511" t="str">
        <f>IF('Prop H'!B196="","",'Prop H'!B196)</f>
        <v/>
      </c>
      <c r="C2171" s="512"/>
      <c r="D2171" s="231" t="str">
        <f>IF('Prop H'!C196="","",'Prop H'!C196)</f>
        <v/>
      </c>
      <c r="E2171" s="231" t="str">
        <f>IF('Prop H'!D196="","",'Prop H'!D196)</f>
        <v/>
      </c>
      <c r="F2171" s="231" t="str">
        <f>IF('Prop H'!E196="","",'Prop H'!E196)</f>
        <v/>
      </c>
      <c r="G2171" s="231" t="str">
        <f>IF('Prop H'!F196="","",'Prop H'!F196)</f>
        <v/>
      </c>
      <c r="H2171" s="231" t="str">
        <f>IF('Prop H'!G196="","",'Prop H'!G196)</f>
        <v/>
      </c>
      <c r="I2171" s="231" t="str">
        <f>IF('Prop H'!H196="","",'Prop H'!H196)</f>
        <v/>
      </c>
      <c r="J2171" s="231" t="str">
        <f>IF('Prop H'!I196="","",'Prop H'!I196)</f>
        <v/>
      </c>
      <c r="K2171" s="231" t="str">
        <f>IF('Prop H'!J196="","",'Prop H'!J196)</f>
        <v/>
      </c>
      <c r="L2171" s="231" t="str">
        <f>IF('Prop H'!K196="","",'Prop H'!K196)</f>
        <v/>
      </c>
      <c r="M2171" s="231" t="str">
        <f>IF('Prop H'!L196="","",'Prop H'!L196)</f>
        <v/>
      </c>
      <c r="N2171" s="231" t="str">
        <f>IF('Prop H'!M196="","",'Prop H'!M196)</f>
        <v/>
      </c>
      <c r="O2171" s="231" t="str">
        <f>IF('Prop H'!N196="","",'Prop H'!N196)</f>
        <v/>
      </c>
      <c r="P2171" s="231" t="str">
        <f>IF('Prop H'!O196="","",'Prop H'!O196)</f>
        <v/>
      </c>
    </row>
    <row r="2172" spans="1:16" x14ac:dyDescent="0.2">
      <c r="A2172" s="36"/>
      <c r="B2172" s="511" t="str">
        <f>IF('Prop H'!B197="","",'Prop H'!B197)</f>
        <v/>
      </c>
      <c r="C2172" s="512"/>
      <c r="D2172" s="231" t="str">
        <f>IF('Prop H'!C197="","",'Prop H'!C197)</f>
        <v/>
      </c>
      <c r="E2172" s="231" t="str">
        <f>IF('Prop H'!D197="","",'Prop H'!D197)</f>
        <v/>
      </c>
      <c r="F2172" s="231" t="str">
        <f>IF('Prop H'!E197="","",'Prop H'!E197)</f>
        <v/>
      </c>
      <c r="G2172" s="231" t="str">
        <f>IF('Prop H'!F197="","",'Prop H'!F197)</f>
        <v/>
      </c>
      <c r="H2172" s="231" t="str">
        <f>IF('Prop H'!G197="","",'Prop H'!G197)</f>
        <v/>
      </c>
      <c r="I2172" s="231" t="str">
        <f>IF('Prop H'!H197="","",'Prop H'!H197)</f>
        <v/>
      </c>
      <c r="J2172" s="231" t="str">
        <f>IF('Prop H'!I197="","",'Prop H'!I197)</f>
        <v/>
      </c>
      <c r="K2172" s="231" t="str">
        <f>IF('Prop H'!J197="","",'Prop H'!J197)</f>
        <v/>
      </c>
      <c r="L2172" s="231" t="str">
        <f>IF('Prop H'!K197="","",'Prop H'!K197)</f>
        <v/>
      </c>
      <c r="M2172" s="231" t="str">
        <f>IF('Prop H'!L197="","",'Prop H'!L197)</f>
        <v/>
      </c>
      <c r="N2172" s="231" t="str">
        <f>IF('Prop H'!M197="","",'Prop H'!M197)</f>
        <v/>
      </c>
      <c r="O2172" s="231" t="str">
        <f>IF('Prop H'!N197="","",'Prop H'!N197)</f>
        <v/>
      </c>
      <c r="P2172" s="231" t="str">
        <f>IF('Prop H'!O197="","",'Prop H'!O197)</f>
        <v/>
      </c>
    </row>
    <row r="2173" spans="1:16" x14ac:dyDescent="0.2">
      <c r="A2173" s="36"/>
      <c r="B2173" s="511" t="str">
        <f>IF('Prop H'!B198="","",'Prop H'!B198)</f>
        <v/>
      </c>
      <c r="C2173" s="512"/>
      <c r="D2173" s="231" t="str">
        <f>IF('Prop H'!C198="","",'Prop H'!C198)</f>
        <v/>
      </c>
      <c r="E2173" s="231" t="str">
        <f>IF('Prop H'!D198="","",'Prop H'!D198)</f>
        <v/>
      </c>
      <c r="F2173" s="231" t="str">
        <f>IF('Prop H'!E198="","",'Prop H'!E198)</f>
        <v/>
      </c>
      <c r="G2173" s="231" t="str">
        <f>IF('Prop H'!F198="","",'Prop H'!F198)</f>
        <v/>
      </c>
      <c r="H2173" s="231" t="str">
        <f>IF('Prop H'!G198="","",'Prop H'!G198)</f>
        <v/>
      </c>
      <c r="I2173" s="231" t="str">
        <f>IF('Prop H'!H198="","",'Prop H'!H198)</f>
        <v/>
      </c>
      <c r="J2173" s="231" t="str">
        <f>IF('Prop H'!I198="","",'Prop H'!I198)</f>
        <v/>
      </c>
      <c r="K2173" s="231" t="str">
        <f>IF('Prop H'!J198="","",'Prop H'!J198)</f>
        <v/>
      </c>
      <c r="L2173" s="231" t="str">
        <f>IF('Prop H'!K198="","",'Prop H'!K198)</f>
        <v/>
      </c>
      <c r="M2173" s="231" t="str">
        <f>IF('Prop H'!L198="","",'Prop H'!L198)</f>
        <v/>
      </c>
      <c r="N2173" s="231" t="str">
        <f>IF('Prop H'!M198="","",'Prop H'!M198)</f>
        <v/>
      </c>
      <c r="O2173" s="231" t="str">
        <f>IF('Prop H'!N198="","",'Prop H'!N198)</f>
        <v/>
      </c>
      <c r="P2173" s="231" t="str">
        <f>IF('Prop H'!O198="","",'Prop H'!O198)</f>
        <v/>
      </c>
    </row>
    <row r="2174" spans="1:16" x14ac:dyDescent="0.2">
      <c r="A2174" s="36"/>
      <c r="B2174" s="511" t="str">
        <f>IF('Prop H'!B199="","",'Prop H'!B199)</f>
        <v/>
      </c>
      <c r="C2174" s="512"/>
      <c r="D2174" s="231" t="str">
        <f>IF('Prop H'!C199="","",'Prop H'!C199)</f>
        <v/>
      </c>
      <c r="E2174" s="231" t="str">
        <f>IF('Prop H'!D199="","",'Prop H'!D199)</f>
        <v/>
      </c>
      <c r="F2174" s="231" t="str">
        <f>IF('Prop H'!E199="","",'Prop H'!E199)</f>
        <v/>
      </c>
      <c r="G2174" s="231" t="str">
        <f>IF('Prop H'!F199="","",'Prop H'!F199)</f>
        <v/>
      </c>
      <c r="H2174" s="231" t="str">
        <f>IF('Prop H'!G199="","",'Prop H'!G199)</f>
        <v/>
      </c>
      <c r="I2174" s="231" t="str">
        <f>IF('Prop H'!H199="","",'Prop H'!H199)</f>
        <v/>
      </c>
      <c r="J2174" s="231" t="str">
        <f>IF('Prop H'!I199="","",'Prop H'!I199)</f>
        <v/>
      </c>
      <c r="K2174" s="231" t="str">
        <f>IF('Prop H'!J199="","",'Prop H'!J199)</f>
        <v/>
      </c>
      <c r="L2174" s="231" t="str">
        <f>IF('Prop H'!K199="","",'Prop H'!K199)</f>
        <v/>
      </c>
      <c r="M2174" s="231" t="str">
        <f>IF('Prop H'!L199="","",'Prop H'!L199)</f>
        <v/>
      </c>
      <c r="N2174" s="231" t="str">
        <f>IF('Prop H'!M199="","",'Prop H'!M199)</f>
        <v/>
      </c>
      <c r="O2174" s="231" t="str">
        <f>IF('Prop H'!N199="","",'Prop H'!N199)</f>
        <v/>
      </c>
      <c r="P2174" s="231" t="str">
        <f>IF('Prop H'!O199="","",'Prop H'!O199)</f>
        <v/>
      </c>
    </row>
    <row r="2175" spans="1:16" x14ac:dyDescent="0.2">
      <c r="A2175" s="36"/>
      <c r="B2175" s="511" t="str">
        <f>IF('Prop H'!B200="","",'Prop H'!B200)</f>
        <v/>
      </c>
      <c r="C2175" s="512"/>
      <c r="D2175" s="231" t="str">
        <f>IF('Prop H'!C200="","",'Prop H'!C200)</f>
        <v/>
      </c>
      <c r="E2175" s="231" t="str">
        <f>IF('Prop H'!D200="","",'Prop H'!D200)</f>
        <v/>
      </c>
      <c r="F2175" s="231" t="str">
        <f>IF('Prop H'!E200="","",'Prop H'!E200)</f>
        <v/>
      </c>
      <c r="G2175" s="231" t="str">
        <f>IF('Prop H'!F200="","",'Prop H'!F200)</f>
        <v/>
      </c>
      <c r="H2175" s="231" t="str">
        <f>IF('Prop H'!G200="","",'Prop H'!G200)</f>
        <v/>
      </c>
      <c r="I2175" s="231" t="str">
        <f>IF('Prop H'!H200="","",'Prop H'!H200)</f>
        <v/>
      </c>
      <c r="J2175" s="231" t="str">
        <f>IF('Prop H'!I200="","",'Prop H'!I200)</f>
        <v/>
      </c>
      <c r="K2175" s="231" t="str">
        <f>IF('Prop H'!J200="","",'Prop H'!J200)</f>
        <v/>
      </c>
      <c r="L2175" s="231" t="str">
        <f>IF('Prop H'!K200="","",'Prop H'!K200)</f>
        <v/>
      </c>
      <c r="M2175" s="231" t="str">
        <f>IF('Prop H'!L200="","",'Prop H'!L200)</f>
        <v/>
      </c>
      <c r="N2175" s="231" t="str">
        <f>IF('Prop H'!M200="","",'Prop H'!M200)</f>
        <v/>
      </c>
      <c r="O2175" s="231" t="str">
        <f>IF('Prop H'!N200="","",'Prop H'!N200)</f>
        <v/>
      </c>
      <c r="P2175" s="231" t="str">
        <f>IF('Prop H'!O200="","",'Prop H'!O200)</f>
        <v/>
      </c>
    </row>
    <row r="2176" spans="1:16" x14ac:dyDescent="0.2">
      <c r="A2176" s="36"/>
      <c r="B2176" s="511" t="str">
        <f>IF('Prop H'!B201="","",'Prop H'!B201)</f>
        <v/>
      </c>
      <c r="C2176" s="512"/>
      <c r="D2176" s="231" t="str">
        <f>IF('Prop H'!C201="","",'Prop H'!C201)</f>
        <v/>
      </c>
      <c r="E2176" s="231" t="str">
        <f>IF('Prop H'!D201="","",'Prop H'!D201)</f>
        <v/>
      </c>
      <c r="F2176" s="231" t="str">
        <f>IF('Prop H'!E201="","",'Prop H'!E201)</f>
        <v/>
      </c>
      <c r="G2176" s="231" t="str">
        <f>IF('Prop H'!F201="","",'Prop H'!F201)</f>
        <v/>
      </c>
      <c r="H2176" s="231" t="str">
        <f>IF('Prop H'!G201="","",'Prop H'!G201)</f>
        <v/>
      </c>
      <c r="I2176" s="231" t="str">
        <f>IF('Prop H'!H201="","",'Prop H'!H201)</f>
        <v/>
      </c>
      <c r="J2176" s="231" t="str">
        <f>IF('Prop H'!I201="","",'Prop H'!I201)</f>
        <v/>
      </c>
      <c r="K2176" s="231" t="str">
        <f>IF('Prop H'!J201="","",'Prop H'!J201)</f>
        <v/>
      </c>
      <c r="L2176" s="231" t="str">
        <f>IF('Prop H'!K201="","",'Prop H'!K201)</f>
        <v/>
      </c>
      <c r="M2176" s="231" t="str">
        <f>IF('Prop H'!L201="","",'Prop H'!L201)</f>
        <v/>
      </c>
      <c r="N2176" s="231" t="str">
        <f>IF('Prop H'!M201="","",'Prop H'!M201)</f>
        <v/>
      </c>
      <c r="O2176" s="231" t="str">
        <f>IF('Prop H'!N201="","",'Prop H'!N201)</f>
        <v/>
      </c>
      <c r="P2176" s="231" t="str">
        <f>IF('Prop H'!O201="","",'Prop H'!O201)</f>
        <v/>
      </c>
    </row>
    <row r="2177" spans="1:16" x14ac:dyDescent="0.2">
      <c r="A2177" s="36"/>
      <c r="B2177" s="36"/>
      <c r="C2177" s="36"/>
      <c r="D2177" s="36"/>
      <c r="E2177" s="36"/>
      <c r="F2177" s="36"/>
      <c r="G2177" s="36"/>
      <c r="H2177" s="36"/>
      <c r="I2177" s="36"/>
      <c r="J2177" s="36"/>
      <c r="K2177" s="36"/>
      <c r="L2177" s="36"/>
    </row>
    <row r="2178" spans="1:16" x14ac:dyDescent="0.2">
      <c r="A2178" s="36"/>
      <c r="B2178" s="36"/>
      <c r="C2178" s="36"/>
      <c r="D2178" s="36"/>
      <c r="E2178" s="36"/>
      <c r="F2178" s="36"/>
      <c r="G2178" s="36"/>
      <c r="H2178" s="36"/>
      <c r="I2178" s="36"/>
      <c r="J2178" s="36"/>
      <c r="K2178" s="36"/>
      <c r="L2178" s="36"/>
    </row>
    <row r="2179" spans="1:16" ht="12.75" customHeight="1" x14ac:dyDescent="0.2">
      <c r="C2179" s="406" t="s">
        <v>184</v>
      </c>
      <c r="D2179" s="406"/>
      <c r="E2179" s="406"/>
      <c r="F2179" s="406"/>
      <c r="G2179" s="462" t="str">
        <f>IF('Prop H'!$D$204="","",'Prop H'!$D$204)</f>
        <v/>
      </c>
      <c r="H2179" s="36"/>
      <c r="K2179" s="513" t="s">
        <v>202</v>
      </c>
      <c r="L2179" s="514"/>
      <c r="M2179" s="514"/>
      <c r="N2179" s="514"/>
      <c r="O2179" s="515"/>
    </row>
    <row r="2180" spans="1:16" x14ac:dyDescent="0.2">
      <c r="A2180" s="36"/>
      <c r="B2180" s="36"/>
      <c r="C2180" s="406"/>
      <c r="D2180" s="406"/>
      <c r="E2180" s="406"/>
      <c r="F2180" s="406"/>
      <c r="G2180" s="463"/>
      <c r="K2180" s="477" t="str">
        <f>IF('Prop H'!$K$204="","",'Prop H'!$K$204)</f>
        <v/>
      </c>
      <c r="L2180" s="478"/>
      <c r="M2180" s="478"/>
      <c r="N2180" s="478"/>
      <c r="O2180" s="478"/>
      <c r="P2180" s="479"/>
    </row>
    <row r="2181" spans="1:16" x14ac:dyDescent="0.2">
      <c r="A2181" s="36"/>
      <c r="B2181" s="36"/>
      <c r="C2181" s="406"/>
      <c r="D2181" s="406"/>
      <c r="E2181" s="406"/>
      <c r="F2181" s="406"/>
      <c r="G2181" s="463"/>
      <c r="K2181" s="480"/>
      <c r="L2181" s="481"/>
      <c r="M2181" s="481"/>
      <c r="N2181" s="481"/>
      <c r="O2181" s="481"/>
      <c r="P2181" s="482"/>
    </row>
    <row r="2182" spans="1:16" x14ac:dyDescent="0.2">
      <c r="A2182" s="36"/>
      <c r="B2182" s="36"/>
      <c r="C2182" s="406"/>
      <c r="D2182" s="406"/>
      <c r="E2182" s="406"/>
      <c r="F2182" s="406"/>
      <c r="G2182" s="464"/>
      <c r="K2182" s="483"/>
      <c r="L2182" s="484"/>
      <c r="M2182" s="484"/>
      <c r="N2182" s="484"/>
      <c r="O2182" s="484"/>
      <c r="P2182" s="485"/>
    </row>
    <row r="2183" spans="1:16" x14ac:dyDescent="0.2">
      <c r="A2183" s="36"/>
      <c r="B2183" s="36"/>
      <c r="C2183" s="36"/>
      <c r="D2183" s="36"/>
      <c r="E2183" s="36"/>
      <c r="F2183" s="36"/>
    </row>
    <row r="2184" spans="1:16" ht="12.75" customHeight="1" x14ac:dyDescent="0.2">
      <c r="A2184" s="36"/>
      <c r="B2184" s="36"/>
      <c r="C2184" s="474" t="s">
        <v>116</v>
      </c>
      <c r="D2184" s="475"/>
      <c r="E2184" s="475"/>
      <c r="F2184" s="475"/>
      <c r="G2184" s="476"/>
      <c r="K2184" s="474" t="s">
        <v>117</v>
      </c>
      <c r="L2184" s="475"/>
      <c r="M2184" s="476"/>
      <c r="N2184" s="36"/>
      <c r="O2184" s="36"/>
    </row>
    <row r="2185" spans="1:16" x14ac:dyDescent="0.2">
      <c r="A2185" s="36"/>
      <c r="B2185" s="36"/>
      <c r="C2185" s="477" t="str">
        <f>IF('Prop H'!$D$210="","",'Prop H'!$D$210)</f>
        <v/>
      </c>
      <c r="D2185" s="478"/>
      <c r="E2185" s="478"/>
      <c r="F2185" s="478"/>
      <c r="G2185" s="478"/>
      <c r="H2185" s="479"/>
      <c r="K2185" s="477" t="str">
        <f>IF('Prop H'!$K$210="","",'Prop H'!$K$210)</f>
        <v/>
      </c>
      <c r="L2185" s="478"/>
      <c r="M2185" s="478"/>
      <c r="N2185" s="478"/>
      <c r="O2185" s="478"/>
      <c r="P2185" s="479"/>
    </row>
    <row r="2186" spans="1:16" x14ac:dyDescent="0.2">
      <c r="A2186" s="36"/>
      <c r="B2186" s="36"/>
      <c r="C2186" s="480"/>
      <c r="D2186" s="481"/>
      <c r="E2186" s="481"/>
      <c r="F2186" s="481"/>
      <c r="G2186" s="481"/>
      <c r="H2186" s="482"/>
      <c r="K2186" s="480"/>
      <c r="L2186" s="481"/>
      <c r="M2186" s="481"/>
      <c r="N2186" s="481"/>
      <c r="O2186" s="481"/>
      <c r="P2186" s="482"/>
    </row>
    <row r="2187" spans="1:16" x14ac:dyDescent="0.2">
      <c r="A2187" s="36"/>
      <c r="B2187" s="36"/>
      <c r="C2187" s="480"/>
      <c r="D2187" s="481"/>
      <c r="E2187" s="481"/>
      <c r="F2187" s="481"/>
      <c r="G2187" s="481"/>
      <c r="H2187" s="482"/>
      <c r="K2187" s="480"/>
      <c r="L2187" s="481"/>
      <c r="M2187" s="481"/>
      <c r="N2187" s="481"/>
      <c r="O2187" s="481"/>
      <c r="P2187" s="482"/>
    </row>
    <row r="2188" spans="1:16" x14ac:dyDescent="0.2">
      <c r="A2188" s="36"/>
      <c r="B2188" s="36"/>
      <c r="C2188" s="480"/>
      <c r="D2188" s="481"/>
      <c r="E2188" s="481"/>
      <c r="F2188" s="481"/>
      <c r="G2188" s="481"/>
      <c r="H2188" s="482"/>
      <c r="K2188" s="480"/>
      <c r="L2188" s="481"/>
      <c r="M2188" s="481"/>
      <c r="N2188" s="481"/>
      <c r="O2188" s="481"/>
      <c r="P2188" s="482"/>
    </row>
    <row r="2189" spans="1:16" x14ac:dyDescent="0.2">
      <c r="A2189" s="36"/>
      <c r="B2189" s="36"/>
      <c r="C2189" s="480"/>
      <c r="D2189" s="481"/>
      <c r="E2189" s="481"/>
      <c r="F2189" s="481"/>
      <c r="G2189" s="481"/>
      <c r="H2189" s="482"/>
      <c r="K2189" s="480"/>
      <c r="L2189" s="481"/>
      <c r="M2189" s="481"/>
      <c r="N2189" s="481"/>
      <c r="O2189" s="481"/>
      <c r="P2189" s="482"/>
    </row>
    <row r="2190" spans="1:16" ht="12.75" customHeight="1" x14ac:dyDescent="0.2">
      <c r="A2190" s="36"/>
      <c r="B2190" s="36"/>
      <c r="C2190" s="480"/>
      <c r="D2190" s="481"/>
      <c r="E2190" s="481"/>
      <c r="F2190" s="481"/>
      <c r="G2190" s="481"/>
      <c r="H2190" s="482"/>
      <c r="J2190" s="36"/>
      <c r="K2190" s="480"/>
      <c r="L2190" s="481"/>
      <c r="M2190" s="481"/>
      <c r="N2190" s="481"/>
      <c r="O2190" s="481"/>
      <c r="P2190" s="482"/>
    </row>
    <row r="2191" spans="1:16" ht="12.75" customHeight="1" x14ac:dyDescent="0.2">
      <c r="A2191" s="36"/>
      <c r="B2191" s="36"/>
      <c r="C2191" s="483"/>
      <c r="D2191" s="484"/>
      <c r="E2191" s="484"/>
      <c r="F2191" s="484"/>
      <c r="G2191" s="484"/>
      <c r="H2191" s="485"/>
      <c r="K2191" s="483"/>
      <c r="L2191" s="484"/>
      <c r="M2191" s="484"/>
      <c r="N2191" s="484"/>
      <c r="O2191" s="484"/>
      <c r="P2191" s="485"/>
    </row>
    <row r="2192" spans="1:16" x14ac:dyDescent="0.2">
      <c r="A2192" s="36"/>
      <c r="B2192" s="36"/>
      <c r="J2192" s="36"/>
    </row>
    <row r="2193" spans="1:16" x14ac:dyDescent="0.2">
      <c r="A2193" s="36"/>
      <c r="B2193" s="36"/>
      <c r="C2193" s="36"/>
      <c r="D2193" s="36"/>
      <c r="E2193" s="36"/>
      <c r="F2193" s="36"/>
      <c r="J2193" s="36"/>
      <c r="K2193" s="36"/>
      <c r="L2193" s="36"/>
    </row>
    <row r="2194" spans="1:16" ht="15" x14ac:dyDescent="0.25">
      <c r="A2194" s="36"/>
      <c r="B2194" s="145" t="s">
        <v>155</v>
      </c>
      <c r="C2194" s="36"/>
      <c r="D2194" s="36"/>
      <c r="E2194" s="36"/>
      <c r="F2194" s="36"/>
      <c r="J2194" s="36"/>
      <c r="K2194" s="36"/>
      <c r="L2194" s="36"/>
    </row>
    <row r="2195" spans="1:16" ht="12.75" customHeight="1" x14ac:dyDescent="0.2">
      <c r="A2195" s="36"/>
      <c r="B2195" s="36"/>
      <c r="C2195" s="36"/>
      <c r="D2195" s="36"/>
      <c r="E2195" s="36"/>
      <c r="F2195" s="36"/>
      <c r="J2195" s="36"/>
      <c r="K2195" s="36"/>
      <c r="L2195" s="36"/>
    </row>
    <row r="2196" spans="1:16" ht="12.75" customHeight="1" x14ac:dyDescent="0.2">
      <c r="A2196" s="36"/>
      <c r="B2196" s="36"/>
      <c r="C2196" s="408" t="s">
        <v>95</v>
      </c>
      <c r="D2196" s="408"/>
      <c r="E2196" s="408"/>
      <c r="F2196" s="409"/>
      <c r="G2196" s="462" t="str">
        <f>IF('Prop H'!$D$219="","",'Prop H'!$D$219)</f>
        <v/>
      </c>
      <c r="J2196" s="349" t="s">
        <v>96</v>
      </c>
      <c r="K2196" s="349"/>
      <c r="L2196" s="349"/>
      <c r="M2196" s="350"/>
      <c r="N2196" s="462" t="str">
        <f>IF('Prop H'!$K$219="","",'Prop H'!$K$219)</f>
        <v/>
      </c>
    </row>
    <row r="2197" spans="1:16" x14ac:dyDescent="0.2">
      <c r="A2197" s="36"/>
      <c r="B2197" s="36"/>
      <c r="C2197" s="408"/>
      <c r="D2197" s="408"/>
      <c r="E2197" s="408"/>
      <c r="F2197" s="409"/>
      <c r="G2197" s="463"/>
      <c r="J2197" s="349"/>
      <c r="K2197" s="349"/>
      <c r="L2197" s="349"/>
      <c r="M2197" s="350"/>
      <c r="N2197" s="463"/>
    </row>
    <row r="2198" spans="1:16" x14ac:dyDescent="0.2">
      <c r="A2198" s="36"/>
      <c r="B2198" s="36"/>
      <c r="C2198" s="408"/>
      <c r="D2198" s="408"/>
      <c r="E2198" s="408"/>
      <c r="F2198" s="409"/>
      <c r="G2198" s="464"/>
      <c r="J2198" s="349"/>
      <c r="K2198" s="349"/>
      <c r="L2198" s="349"/>
      <c r="M2198" s="350"/>
      <c r="N2198" s="464"/>
    </row>
    <row r="2199" spans="1:16" x14ac:dyDescent="0.2">
      <c r="A2199" s="36"/>
      <c r="B2199" s="36"/>
      <c r="C2199" s="36"/>
      <c r="D2199" s="36"/>
      <c r="E2199" s="36"/>
      <c r="F2199" s="36"/>
      <c r="J2199" s="36"/>
      <c r="K2199" s="36"/>
      <c r="L2199" s="36"/>
    </row>
    <row r="2200" spans="1:16" x14ac:dyDescent="0.2">
      <c r="A2200" s="36"/>
      <c r="B2200" s="36"/>
      <c r="C2200" s="36"/>
      <c r="D2200" s="36"/>
      <c r="E2200" s="36"/>
      <c r="F2200" s="36"/>
      <c r="J2200" s="36"/>
      <c r="K2200" s="465" t="s">
        <v>160</v>
      </c>
      <c r="L2200" s="466"/>
      <c r="M2200" s="466"/>
      <c r="N2200" s="466"/>
      <c r="O2200" s="467"/>
    </row>
    <row r="2201" spans="1:16" x14ac:dyDescent="0.2">
      <c r="A2201" s="36"/>
      <c r="B2201" s="36"/>
      <c r="C2201" s="36"/>
      <c r="D2201" s="36"/>
      <c r="E2201" s="36"/>
      <c r="F2201" s="36"/>
      <c r="J2201" s="36"/>
      <c r="K2201" s="468"/>
      <c r="L2201" s="469"/>
      <c r="M2201" s="469"/>
      <c r="N2201" s="469"/>
      <c r="O2201" s="470"/>
    </row>
    <row r="2202" spans="1:16" ht="12.75" customHeight="1" x14ac:dyDescent="0.2">
      <c r="A2202" s="36"/>
      <c r="B2202" s="36"/>
      <c r="C2202" s="474" t="s">
        <v>94</v>
      </c>
      <c r="D2202" s="475"/>
      <c r="E2202" s="475"/>
      <c r="F2202" s="475"/>
      <c r="G2202" s="476"/>
      <c r="J2202" s="36"/>
      <c r="K2202" s="471"/>
      <c r="L2202" s="472"/>
      <c r="M2202" s="472"/>
      <c r="N2202" s="472"/>
      <c r="O2202" s="473"/>
    </row>
    <row r="2203" spans="1:16" x14ac:dyDescent="0.2">
      <c r="A2203" s="36"/>
      <c r="B2203" s="36"/>
      <c r="C2203" s="477" t="str">
        <f>IF('Prop H'!$D$221="","",'Prop H'!$D$221)</f>
        <v/>
      </c>
      <c r="D2203" s="478"/>
      <c r="E2203" s="478"/>
      <c r="F2203" s="478"/>
      <c r="G2203" s="478"/>
      <c r="H2203" s="479"/>
      <c r="J2203" s="36"/>
      <c r="K2203" s="486" t="str">
        <f>IF('Prop H'!$K$221="","",'Prop H'!$K$221)</f>
        <v/>
      </c>
      <c r="L2203" s="487"/>
      <c r="M2203" s="487"/>
      <c r="N2203" s="487"/>
      <c r="O2203" s="487"/>
      <c r="P2203" s="488"/>
    </row>
    <row r="2204" spans="1:16" x14ac:dyDescent="0.2">
      <c r="A2204" s="36"/>
      <c r="B2204" s="36"/>
      <c r="C2204" s="480"/>
      <c r="D2204" s="481"/>
      <c r="E2204" s="481"/>
      <c r="F2204" s="481"/>
      <c r="G2204" s="481"/>
      <c r="H2204" s="482"/>
      <c r="J2204" s="36"/>
      <c r="K2204" s="489"/>
      <c r="L2204" s="490"/>
      <c r="M2204" s="490"/>
      <c r="N2204" s="490"/>
      <c r="O2204" s="490"/>
      <c r="P2204" s="491"/>
    </row>
    <row r="2205" spans="1:16" x14ac:dyDescent="0.2">
      <c r="A2205" s="36"/>
      <c r="B2205" s="36"/>
      <c r="C2205" s="480"/>
      <c r="D2205" s="481"/>
      <c r="E2205" s="481"/>
      <c r="F2205" s="481"/>
      <c r="G2205" s="481"/>
      <c r="H2205" s="482"/>
      <c r="J2205" s="36"/>
      <c r="K2205" s="489"/>
      <c r="L2205" s="490"/>
      <c r="M2205" s="490"/>
      <c r="N2205" s="490"/>
      <c r="O2205" s="490"/>
      <c r="P2205" s="491"/>
    </row>
    <row r="2206" spans="1:16" x14ac:dyDescent="0.2">
      <c r="A2206" s="36"/>
      <c r="B2206" s="36"/>
      <c r="C2206" s="480"/>
      <c r="D2206" s="481"/>
      <c r="E2206" s="481"/>
      <c r="F2206" s="481"/>
      <c r="G2206" s="481"/>
      <c r="H2206" s="482"/>
      <c r="J2206" s="36"/>
      <c r="K2206" s="489"/>
      <c r="L2206" s="490"/>
      <c r="M2206" s="490"/>
      <c r="N2206" s="490"/>
      <c r="O2206" s="490"/>
      <c r="P2206" s="491"/>
    </row>
    <row r="2207" spans="1:16" x14ac:dyDescent="0.2">
      <c r="A2207" s="36"/>
      <c r="B2207" s="36"/>
      <c r="C2207" s="480"/>
      <c r="D2207" s="481"/>
      <c r="E2207" s="481"/>
      <c r="F2207" s="481"/>
      <c r="G2207" s="481"/>
      <c r="H2207" s="482"/>
      <c r="J2207" s="36"/>
      <c r="K2207" s="489"/>
      <c r="L2207" s="490"/>
      <c r="M2207" s="490"/>
      <c r="N2207" s="490"/>
      <c r="O2207" s="490"/>
      <c r="P2207" s="491"/>
    </row>
    <row r="2208" spans="1:16" x14ac:dyDescent="0.2">
      <c r="A2208" s="36"/>
      <c r="B2208" s="36"/>
      <c r="C2208" s="480"/>
      <c r="D2208" s="481"/>
      <c r="E2208" s="481"/>
      <c r="F2208" s="481"/>
      <c r="G2208" s="481"/>
      <c r="H2208" s="482"/>
      <c r="J2208" s="36"/>
      <c r="K2208" s="489"/>
      <c r="L2208" s="490"/>
      <c r="M2208" s="490"/>
      <c r="N2208" s="490"/>
      <c r="O2208" s="490"/>
      <c r="P2208" s="491"/>
    </row>
    <row r="2209" spans="1:16" x14ac:dyDescent="0.2">
      <c r="A2209" s="36"/>
      <c r="B2209" s="36"/>
      <c r="C2209" s="483"/>
      <c r="D2209" s="484"/>
      <c r="E2209" s="484"/>
      <c r="F2209" s="484"/>
      <c r="G2209" s="484"/>
      <c r="H2209" s="485"/>
      <c r="J2209" s="36"/>
      <c r="K2209" s="492"/>
      <c r="L2209" s="493"/>
      <c r="M2209" s="493"/>
      <c r="N2209" s="493"/>
      <c r="O2209" s="493"/>
      <c r="P2209" s="494"/>
    </row>
    <row r="2210" spans="1:16" x14ac:dyDescent="0.2">
      <c r="A2210" s="36"/>
      <c r="B2210" s="36"/>
      <c r="C2210" s="36"/>
      <c r="D2210" s="36"/>
      <c r="E2210" s="36"/>
      <c r="F2210" s="36"/>
      <c r="J2210" s="36"/>
      <c r="K2210" s="36"/>
      <c r="L2210" s="36"/>
    </row>
    <row r="2211" spans="1:16" x14ac:dyDescent="0.2">
      <c r="A2211" s="36"/>
      <c r="B2211" s="36"/>
      <c r="C2211" s="408" t="s">
        <v>97</v>
      </c>
      <c r="D2211" s="408"/>
      <c r="E2211" s="408"/>
      <c r="F2211" s="409"/>
      <c r="G2211" s="462" t="str">
        <f>IF('Prop H'!$D$227="","",'Prop H'!$D$227)</f>
        <v/>
      </c>
      <c r="J2211" s="349" t="s">
        <v>98</v>
      </c>
      <c r="K2211" s="349"/>
      <c r="L2211" s="349"/>
      <c r="M2211" s="350"/>
      <c r="N2211" s="462" t="str">
        <f>IF('Prop H'!$K$227="","",'Prop H'!$K$227)</f>
        <v/>
      </c>
    </row>
    <row r="2212" spans="1:16" x14ac:dyDescent="0.2">
      <c r="A2212" s="36"/>
      <c r="B2212" s="36"/>
      <c r="C2212" s="408"/>
      <c r="D2212" s="408"/>
      <c r="E2212" s="408"/>
      <c r="F2212" s="409"/>
      <c r="G2212" s="463"/>
      <c r="J2212" s="349"/>
      <c r="K2212" s="349"/>
      <c r="L2212" s="349"/>
      <c r="M2212" s="350"/>
      <c r="N2212" s="463"/>
    </row>
    <row r="2213" spans="1:16" x14ac:dyDescent="0.2">
      <c r="A2213" s="36"/>
      <c r="B2213" s="36"/>
      <c r="C2213" s="408"/>
      <c r="D2213" s="408"/>
      <c r="E2213" s="408"/>
      <c r="F2213" s="409"/>
      <c r="G2213" s="464"/>
      <c r="J2213" s="349"/>
      <c r="K2213" s="349"/>
      <c r="L2213" s="349"/>
      <c r="M2213" s="350"/>
      <c r="N2213" s="464"/>
    </row>
    <row r="2214" spans="1:16" x14ac:dyDescent="0.2">
      <c r="A2214" s="36"/>
      <c r="B2214" s="36"/>
      <c r="C2214" s="36"/>
      <c r="D2214" s="36"/>
      <c r="E2214" s="36"/>
      <c r="F2214" s="36"/>
      <c r="J2214" s="36"/>
      <c r="K2214" s="36"/>
      <c r="L2214" s="36"/>
    </row>
    <row r="2215" spans="1:16" x14ac:dyDescent="0.2">
      <c r="A2215" s="36"/>
      <c r="B2215" s="36"/>
      <c r="C2215" s="408" t="s">
        <v>204</v>
      </c>
      <c r="D2215" s="408"/>
      <c r="E2215" s="408"/>
      <c r="F2215" s="409"/>
      <c r="G2215" s="462" t="str">
        <f>IF('Prop H'!$D$229="","",'Prop H'!$D$229)</f>
        <v/>
      </c>
      <c r="J2215" s="349" t="s">
        <v>99</v>
      </c>
      <c r="K2215" s="349"/>
      <c r="L2215" s="349"/>
      <c r="M2215" s="350"/>
      <c r="N2215" s="462" t="str">
        <f>IF('Prop H'!$K$229="","",'Prop H'!$K$229)</f>
        <v/>
      </c>
    </row>
    <row r="2216" spans="1:16" x14ac:dyDescent="0.2">
      <c r="A2216" s="36"/>
      <c r="B2216" s="36"/>
      <c r="C2216" s="408"/>
      <c r="D2216" s="408"/>
      <c r="E2216" s="408"/>
      <c r="F2216" s="409"/>
      <c r="G2216" s="463"/>
      <c r="J2216" s="349"/>
      <c r="K2216" s="349"/>
      <c r="L2216" s="349"/>
      <c r="M2216" s="350"/>
      <c r="N2216" s="463"/>
    </row>
    <row r="2217" spans="1:16" x14ac:dyDescent="0.2">
      <c r="A2217" s="36"/>
      <c r="B2217" s="36"/>
      <c r="C2217" s="408"/>
      <c r="D2217" s="408"/>
      <c r="E2217" s="408"/>
      <c r="F2217" s="409"/>
      <c r="G2217" s="464"/>
      <c r="J2217" s="349"/>
      <c r="K2217" s="349"/>
      <c r="L2217" s="349"/>
      <c r="M2217" s="350"/>
      <c r="N2217" s="464"/>
    </row>
    <row r="2218" spans="1:16" x14ac:dyDescent="0.2">
      <c r="A2218" s="36"/>
      <c r="B2218" s="36"/>
      <c r="C2218" s="36"/>
      <c r="D2218" s="36"/>
      <c r="E2218" s="36"/>
      <c r="F2218" s="36"/>
      <c r="J2218" s="36"/>
      <c r="K2218" s="36"/>
      <c r="L2218" s="36"/>
    </row>
    <row r="2219" spans="1:16" ht="12.75" customHeight="1" x14ac:dyDescent="0.2">
      <c r="A2219" s="36"/>
      <c r="B2219" s="36"/>
      <c r="C2219" s="474" t="s">
        <v>126</v>
      </c>
      <c r="D2219" s="475"/>
      <c r="E2219" s="475"/>
      <c r="F2219" s="475"/>
      <c r="G2219" s="476"/>
      <c r="J2219" s="248"/>
      <c r="K2219" s="248"/>
      <c r="L2219" s="248"/>
    </row>
    <row r="2220" spans="1:16" x14ac:dyDescent="0.2">
      <c r="A2220" s="36"/>
      <c r="B2220" s="36"/>
      <c r="C2220" s="477" t="str">
        <f>IF('Prop H'!$D$231="","",'Prop H'!$D$231)</f>
        <v/>
      </c>
      <c r="D2220" s="478"/>
      <c r="E2220" s="478"/>
      <c r="F2220" s="478"/>
      <c r="G2220" s="478"/>
      <c r="H2220" s="479"/>
      <c r="J2220" s="248"/>
      <c r="K2220" s="248"/>
      <c r="L2220" s="248"/>
      <c r="M2220" s="246" t="s">
        <v>127</v>
      </c>
      <c r="N2220" s="495" t="str">
        <f>IF('Prop H'!$K$231="","",'Prop H'!$K$231)</f>
        <v/>
      </c>
      <c r="O2220" s="496"/>
    </row>
    <row r="2221" spans="1:16" x14ac:dyDescent="0.2">
      <c r="A2221" s="36"/>
      <c r="B2221" s="36"/>
      <c r="C2221" s="480"/>
      <c r="D2221" s="481"/>
      <c r="E2221" s="481"/>
      <c r="F2221" s="481"/>
      <c r="G2221" s="481"/>
      <c r="H2221" s="482"/>
      <c r="J2221" s="248"/>
      <c r="K2221" s="248"/>
      <c r="L2221" s="248"/>
      <c r="M2221" s="259"/>
      <c r="N2221" s="26"/>
    </row>
    <row r="2222" spans="1:16" x14ac:dyDescent="0.2">
      <c r="A2222" s="36"/>
      <c r="B2222" s="36"/>
      <c r="C2222" s="480"/>
      <c r="D2222" s="481"/>
      <c r="E2222" s="481"/>
      <c r="F2222" s="481"/>
      <c r="G2222" s="481"/>
      <c r="H2222" s="482"/>
      <c r="J2222" s="36"/>
      <c r="K2222" s="36"/>
      <c r="L2222" s="36"/>
      <c r="M2222" s="259"/>
      <c r="N2222" s="26"/>
    </row>
    <row r="2223" spans="1:16" ht="12.75" customHeight="1" x14ac:dyDescent="0.2">
      <c r="A2223" s="36"/>
      <c r="B2223" s="36"/>
      <c r="C2223" s="480"/>
      <c r="D2223" s="481"/>
      <c r="E2223" s="481"/>
      <c r="F2223" s="481"/>
      <c r="G2223" s="481"/>
      <c r="H2223" s="482"/>
      <c r="J2223" s="411" t="s">
        <v>128</v>
      </c>
      <c r="K2223" s="411"/>
      <c r="L2223" s="411"/>
      <c r="M2223" s="411"/>
      <c r="N2223" s="497" t="str">
        <f>IF('Prop H'!$D$237="","",'Prop H'!$D$237)</f>
        <v/>
      </c>
      <c r="O2223" s="498"/>
    </row>
    <row r="2224" spans="1:16" x14ac:dyDescent="0.2">
      <c r="A2224" s="36"/>
      <c r="B2224" s="36"/>
      <c r="C2224" s="480"/>
      <c r="D2224" s="481"/>
      <c r="E2224" s="481"/>
      <c r="F2224" s="481"/>
      <c r="G2224" s="481"/>
      <c r="H2224" s="482"/>
      <c r="J2224" s="411"/>
      <c r="K2224" s="411"/>
      <c r="L2224" s="411"/>
      <c r="M2224" s="411"/>
      <c r="N2224" s="499"/>
      <c r="O2224" s="500"/>
    </row>
    <row r="2225" spans="1:16" x14ac:dyDescent="0.2">
      <c r="A2225" s="36"/>
      <c r="B2225" s="36"/>
      <c r="C2225" s="480"/>
      <c r="D2225" s="481"/>
      <c r="E2225" s="481"/>
      <c r="F2225" s="481"/>
      <c r="G2225" s="481"/>
      <c r="H2225" s="482"/>
      <c r="J2225" s="36"/>
      <c r="K2225" s="36"/>
      <c r="L2225" s="36"/>
    </row>
    <row r="2226" spans="1:16" x14ac:dyDescent="0.2">
      <c r="A2226" s="36"/>
      <c r="B2226" s="36"/>
      <c r="C2226" s="483"/>
      <c r="D2226" s="484"/>
      <c r="E2226" s="484"/>
      <c r="F2226" s="484"/>
      <c r="G2226" s="484"/>
      <c r="H2226" s="485"/>
      <c r="J2226" s="36"/>
      <c r="K2226" s="36"/>
      <c r="L2226" s="36"/>
    </row>
    <row r="2227" spans="1:16" x14ac:dyDescent="0.2">
      <c r="A2227" s="36"/>
      <c r="B2227" s="36"/>
      <c r="C2227" s="36"/>
      <c r="D2227" s="36"/>
      <c r="E2227" s="36"/>
      <c r="F2227" s="36"/>
      <c r="J2227" s="36"/>
      <c r="K2227" s="36"/>
      <c r="L2227" s="36"/>
    </row>
    <row r="2228" spans="1:16" ht="12.75" customHeight="1" x14ac:dyDescent="0.2">
      <c r="A2228" s="36"/>
      <c r="C2228" s="411" t="s">
        <v>186</v>
      </c>
      <c r="D2228" s="411"/>
      <c r="E2228" s="411"/>
      <c r="F2228" s="350"/>
      <c r="G2228" s="497" t="str">
        <f>IF('Prop H'!$K$237="","",'Prop H'!$K$237)</f>
        <v/>
      </c>
      <c r="H2228" s="498"/>
      <c r="K2228" s="501" t="s">
        <v>187</v>
      </c>
      <c r="L2228" s="502"/>
      <c r="M2228" s="502"/>
      <c r="N2228" s="502"/>
      <c r="O2228" s="503"/>
    </row>
    <row r="2229" spans="1:16" ht="12.75" customHeight="1" x14ac:dyDescent="0.2">
      <c r="A2229" s="36"/>
      <c r="C2229" s="411"/>
      <c r="D2229" s="411"/>
      <c r="E2229" s="411"/>
      <c r="F2229" s="350"/>
      <c r="G2229" s="499"/>
      <c r="H2229" s="500"/>
      <c r="K2229" s="504"/>
      <c r="L2229" s="505"/>
      <c r="M2229" s="505"/>
      <c r="N2229" s="505"/>
      <c r="O2229" s="506"/>
    </row>
    <row r="2230" spans="1:16" x14ac:dyDescent="0.2">
      <c r="A2230" s="36"/>
      <c r="B2230" s="36"/>
      <c r="C2230" s="36"/>
      <c r="D2230" s="36"/>
      <c r="E2230" s="36"/>
      <c r="F2230" s="36"/>
      <c r="J2230" s="36"/>
      <c r="K2230" s="477" t="str">
        <f>IF('Prop H'!$D$243="","",'Prop H'!$D$243)</f>
        <v/>
      </c>
      <c r="L2230" s="478"/>
      <c r="M2230" s="478"/>
      <c r="N2230" s="478"/>
      <c r="O2230" s="478"/>
      <c r="P2230" s="479"/>
    </row>
    <row r="2231" spans="1:16" ht="12.75" customHeight="1" x14ac:dyDescent="0.2">
      <c r="A2231" s="36"/>
      <c r="B2231" s="36"/>
      <c r="C2231" s="36"/>
      <c r="D2231" s="36"/>
      <c r="E2231" s="36"/>
      <c r="F2231" s="36"/>
      <c r="J2231" s="36"/>
      <c r="K2231" s="480"/>
      <c r="L2231" s="481"/>
      <c r="M2231" s="481"/>
      <c r="N2231" s="481"/>
      <c r="O2231" s="481"/>
      <c r="P2231" s="482"/>
    </row>
    <row r="2232" spans="1:16" ht="12.75" customHeight="1" x14ac:dyDescent="0.2">
      <c r="A2232" s="36"/>
      <c r="B2232" s="507" t="s">
        <v>185</v>
      </c>
      <c r="C2232" s="507"/>
      <c r="D2232" s="507"/>
      <c r="E2232" s="507"/>
      <c r="F2232" s="508"/>
      <c r="G2232" s="462" t="str">
        <f>IF('Prop H'!$K$243="","",'Prop H'!$K$243)</f>
        <v/>
      </c>
      <c r="J2232" s="36"/>
      <c r="K2232" s="480"/>
      <c r="L2232" s="481"/>
      <c r="M2232" s="481"/>
      <c r="N2232" s="481"/>
      <c r="O2232" s="481"/>
      <c r="P2232" s="482"/>
    </row>
    <row r="2233" spans="1:16" x14ac:dyDescent="0.2">
      <c r="A2233" s="36"/>
      <c r="B2233" s="507"/>
      <c r="C2233" s="507"/>
      <c r="D2233" s="507"/>
      <c r="E2233" s="507"/>
      <c r="F2233" s="508"/>
      <c r="G2233" s="463"/>
      <c r="J2233" s="36"/>
      <c r="K2233" s="480"/>
      <c r="L2233" s="481"/>
      <c r="M2233" s="481"/>
      <c r="N2233" s="481"/>
      <c r="O2233" s="481"/>
      <c r="P2233" s="482"/>
    </row>
    <row r="2234" spans="1:16" x14ac:dyDescent="0.2">
      <c r="A2234" s="36"/>
      <c r="B2234" s="507"/>
      <c r="C2234" s="507"/>
      <c r="D2234" s="507"/>
      <c r="E2234" s="507"/>
      <c r="F2234" s="508"/>
      <c r="G2234" s="463"/>
      <c r="J2234" s="36"/>
      <c r="K2234" s="480"/>
      <c r="L2234" s="481"/>
      <c r="M2234" s="481"/>
      <c r="N2234" s="481"/>
      <c r="O2234" s="481"/>
      <c r="P2234" s="482"/>
    </row>
    <row r="2235" spans="1:16" x14ac:dyDescent="0.2">
      <c r="A2235" s="36"/>
      <c r="B2235" s="507"/>
      <c r="C2235" s="507"/>
      <c r="D2235" s="507"/>
      <c r="E2235" s="507"/>
      <c r="F2235" s="508"/>
      <c r="G2235" s="464"/>
      <c r="J2235" s="36"/>
      <c r="K2235" s="480"/>
      <c r="L2235" s="481"/>
      <c r="M2235" s="481"/>
      <c r="N2235" s="481"/>
      <c r="O2235" s="481"/>
      <c r="P2235" s="482"/>
    </row>
    <row r="2236" spans="1:16" x14ac:dyDescent="0.2">
      <c r="A2236" s="36"/>
      <c r="B2236" s="36"/>
      <c r="C2236" s="36"/>
      <c r="D2236" s="36"/>
      <c r="E2236" s="36"/>
      <c r="F2236" s="36"/>
      <c r="J2236" s="36"/>
      <c r="K2236" s="483"/>
      <c r="L2236" s="484"/>
      <c r="M2236" s="484"/>
      <c r="N2236" s="484"/>
      <c r="O2236" s="484"/>
      <c r="P2236" s="485"/>
    </row>
    <row r="2237" spans="1:16" x14ac:dyDescent="0.2">
      <c r="A2237" s="36"/>
      <c r="J2237" s="36"/>
    </row>
    <row r="2238" spans="1:16" ht="12.75" customHeight="1" x14ac:dyDescent="0.2">
      <c r="A2238" s="36"/>
      <c r="B2238" s="408" t="s">
        <v>188</v>
      </c>
      <c r="C2238" s="408"/>
      <c r="D2238" s="408"/>
      <c r="E2238" s="408"/>
      <c r="F2238" s="409"/>
      <c r="G2238" s="462" t="str">
        <f>IF('Prop H'!$D$249="","",'Prop H'!$D$249)</f>
        <v/>
      </c>
      <c r="I2238" s="408" t="s">
        <v>189</v>
      </c>
      <c r="J2238" s="408"/>
      <c r="K2238" s="408"/>
      <c r="L2238" s="408"/>
      <c r="M2238" s="409"/>
      <c r="N2238" s="462" t="str">
        <f>IF('Prop H'!$K$249="","",'Prop H'!$K$249)</f>
        <v/>
      </c>
    </row>
    <row r="2239" spans="1:16" x14ac:dyDescent="0.2">
      <c r="A2239" s="36"/>
      <c r="B2239" s="408"/>
      <c r="C2239" s="408"/>
      <c r="D2239" s="408"/>
      <c r="E2239" s="408"/>
      <c r="F2239" s="409"/>
      <c r="G2239" s="463"/>
      <c r="I2239" s="408"/>
      <c r="J2239" s="408"/>
      <c r="K2239" s="408"/>
      <c r="L2239" s="408"/>
      <c r="M2239" s="409"/>
      <c r="N2239" s="463"/>
    </row>
    <row r="2240" spans="1:16" x14ac:dyDescent="0.2">
      <c r="A2240" s="36"/>
      <c r="B2240" s="408"/>
      <c r="C2240" s="408"/>
      <c r="D2240" s="408"/>
      <c r="E2240" s="408"/>
      <c r="F2240" s="409"/>
      <c r="G2240" s="463"/>
      <c r="I2240" s="408"/>
      <c r="J2240" s="408"/>
      <c r="K2240" s="408"/>
      <c r="L2240" s="408"/>
      <c r="M2240" s="409"/>
      <c r="N2240" s="463"/>
    </row>
    <row r="2241" spans="1:15" x14ac:dyDescent="0.2">
      <c r="A2241" s="36"/>
      <c r="B2241" s="408"/>
      <c r="C2241" s="408"/>
      <c r="D2241" s="408"/>
      <c r="E2241" s="408"/>
      <c r="F2241" s="409"/>
      <c r="G2241" s="464"/>
      <c r="I2241" s="408"/>
      <c r="J2241" s="408"/>
      <c r="K2241" s="408"/>
      <c r="L2241" s="408"/>
      <c r="M2241" s="409"/>
      <c r="N2241" s="464"/>
    </row>
    <row r="2242" spans="1:15" x14ac:dyDescent="0.2">
      <c r="A2242" s="36"/>
      <c r="J2242" s="36"/>
    </row>
    <row r="2243" spans="1:15" ht="12.75" customHeight="1" x14ac:dyDescent="0.2">
      <c r="A2243" s="36"/>
      <c r="B2243" s="408" t="s">
        <v>224</v>
      </c>
      <c r="C2243" s="408"/>
      <c r="D2243" s="408"/>
      <c r="E2243" s="408"/>
      <c r="F2243" s="409"/>
      <c r="G2243" s="462" t="str">
        <f>IF('Prop H'!$D$251="","",'Prop H'!$D$251)</f>
        <v/>
      </c>
      <c r="J2243" s="36"/>
    </row>
    <row r="2244" spans="1:15" x14ac:dyDescent="0.2">
      <c r="A2244" s="36"/>
      <c r="B2244" s="408"/>
      <c r="C2244" s="408"/>
      <c r="D2244" s="408"/>
      <c r="E2244" s="408"/>
      <c r="F2244" s="409"/>
      <c r="G2244" s="463"/>
      <c r="J2244" s="36"/>
    </row>
    <row r="2245" spans="1:15" x14ac:dyDescent="0.2">
      <c r="A2245" s="36"/>
      <c r="B2245" s="408"/>
      <c r="C2245" s="408"/>
      <c r="D2245" s="408"/>
      <c r="E2245" s="408"/>
      <c r="F2245" s="409"/>
      <c r="G2245" s="463"/>
      <c r="J2245" s="36"/>
    </row>
    <row r="2246" spans="1:15" x14ac:dyDescent="0.2">
      <c r="A2246" s="36"/>
      <c r="B2246" s="408"/>
      <c r="C2246" s="408"/>
      <c r="D2246" s="408"/>
      <c r="E2246" s="408"/>
      <c r="F2246" s="409"/>
      <c r="G2246" s="464"/>
      <c r="J2246" s="36"/>
    </row>
    <row r="2247" spans="1:15" x14ac:dyDescent="0.2">
      <c r="A2247" s="36"/>
      <c r="J2247" s="36"/>
    </row>
    <row r="2248" spans="1:15" x14ac:dyDescent="0.2">
      <c r="A2248" s="36"/>
      <c r="B2248" s="36"/>
      <c r="C2248" s="36"/>
      <c r="D2248" s="36"/>
      <c r="E2248" s="36"/>
      <c r="F2248" s="36"/>
      <c r="J2248" s="36"/>
    </row>
    <row r="2249" spans="1:15" ht="15" x14ac:dyDescent="0.25">
      <c r="A2249" s="36"/>
      <c r="B2249" s="145" t="s">
        <v>156</v>
      </c>
      <c r="C2249" s="36"/>
      <c r="D2249" s="36"/>
      <c r="E2249" s="36"/>
      <c r="F2249" s="36"/>
      <c r="J2249" s="36"/>
      <c r="K2249" s="36"/>
      <c r="L2249" s="36"/>
    </row>
    <row r="2250" spans="1:15" x14ac:dyDescent="0.2">
      <c r="A2250" s="36"/>
      <c r="B2250" s="36"/>
      <c r="C2250" s="36"/>
      <c r="D2250" s="36"/>
      <c r="E2250" s="36"/>
      <c r="F2250" s="36"/>
      <c r="J2250" s="36"/>
      <c r="K2250" s="36"/>
      <c r="L2250" s="36"/>
    </row>
    <row r="2251" spans="1:15" x14ac:dyDescent="0.2">
      <c r="C2251" s="531" t="s">
        <v>52</v>
      </c>
      <c r="D2251" s="532"/>
      <c r="E2251" s="36"/>
      <c r="F2251" s="36"/>
      <c r="J2251" s="45" t="s">
        <v>53</v>
      </c>
      <c r="K2251" s="36"/>
      <c r="L2251" s="36"/>
      <c r="M2251" s="36"/>
      <c r="N2251" s="36"/>
    </row>
    <row r="2252" spans="1:15" x14ac:dyDescent="0.2">
      <c r="A2252" s="36"/>
      <c r="C2252" s="522" t="str">
        <f>IF('Prop H'!$B$257="","",'Prop H'!$B$257)</f>
        <v/>
      </c>
      <c r="D2252" s="523"/>
      <c r="E2252" s="523"/>
      <c r="F2252" s="523"/>
      <c r="G2252" s="523"/>
      <c r="H2252" s="524"/>
      <c r="J2252" s="522" t="str">
        <f>IF('Prop H'!$H$257="","",'Prop H'!$H$257)</f>
        <v/>
      </c>
      <c r="K2252" s="523"/>
      <c r="L2252" s="523"/>
      <c r="M2252" s="523"/>
      <c r="N2252" s="523"/>
      <c r="O2252" s="524"/>
    </row>
    <row r="2253" spans="1:15" x14ac:dyDescent="0.2">
      <c r="A2253" s="36"/>
      <c r="C2253" s="525"/>
      <c r="D2253" s="526"/>
      <c r="E2253" s="526"/>
      <c r="F2253" s="526"/>
      <c r="G2253" s="526"/>
      <c r="H2253" s="527"/>
      <c r="J2253" s="525"/>
      <c r="K2253" s="526"/>
      <c r="L2253" s="526"/>
      <c r="M2253" s="526"/>
      <c r="N2253" s="526"/>
      <c r="O2253" s="527"/>
    </row>
    <row r="2254" spans="1:15" x14ac:dyDescent="0.2">
      <c r="A2254" s="36"/>
      <c r="C2254" s="525"/>
      <c r="D2254" s="526"/>
      <c r="E2254" s="526"/>
      <c r="F2254" s="526"/>
      <c r="G2254" s="526"/>
      <c r="H2254" s="527"/>
      <c r="J2254" s="525"/>
      <c r="K2254" s="526"/>
      <c r="L2254" s="526"/>
      <c r="M2254" s="526"/>
      <c r="N2254" s="526"/>
      <c r="O2254" s="527"/>
    </row>
    <row r="2255" spans="1:15" x14ac:dyDescent="0.2">
      <c r="A2255" s="36"/>
      <c r="C2255" s="525"/>
      <c r="D2255" s="526"/>
      <c r="E2255" s="526"/>
      <c r="F2255" s="526"/>
      <c r="G2255" s="526"/>
      <c r="H2255" s="527"/>
      <c r="J2255" s="525"/>
      <c r="K2255" s="526"/>
      <c r="L2255" s="526"/>
      <c r="M2255" s="526"/>
      <c r="N2255" s="526"/>
      <c r="O2255" s="527"/>
    </row>
    <row r="2256" spans="1:15" x14ac:dyDescent="0.2">
      <c r="A2256" s="36"/>
      <c r="C2256" s="525"/>
      <c r="D2256" s="526"/>
      <c r="E2256" s="526"/>
      <c r="F2256" s="526"/>
      <c r="G2256" s="526"/>
      <c r="H2256" s="527"/>
      <c r="J2256" s="525"/>
      <c r="K2256" s="526"/>
      <c r="L2256" s="526"/>
      <c r="M2256" s="526"/>
      <c r="N2256" s="526"/>
      <c r="O2256" s="527"/>
    </row>
    <row r="2257" spans="1:17" x14ac:dyDescent="0.2">
      <c r="A2257" s="36"/>
      <c r="C2257" s="525"/>
      <c r="D2257" s="526"/>
      <c r="E2257" s="526"/>
      <c r="F2257" s="526"/>
      <c r="G2257" s="526"/>
      <c r="H2257" s="527"/>
      <c r="J2257" s="525"/>
      <c r="K2257" s="526"/>
      <c r="L2257" s="526"/>
      <c r="M2257" s="526"/>
      <c r="N2257" s="526"/>
      <c r="O2257" s="527"/>
    </row>
    <row r="2258" spans="1:17" x14ac:dyDescent="0.2">
      <c r="A2258" s="36"/>
      <c r="C2258" s="528"/>
      <c r="D2258" s="529"/>
      <c r="E2258" s="529"/>
      <c r="F2258" s="529"/>
      <c r="G2258" s="529"/>
      <c r="H2258" s="530"/>
      <c r="J2258" s="528"/>
      <c r="K2258" s="529"/>
      <c r="L2258" s="529"/>
      <c r="M2258" s="529"/>
      <c r="N2258" s="529"/>
      <c r="O2258" s="530"/>
    </row>
    <row r="2259" spans="1:17" x14ac:dyDescent="0.2">
      <c r="A2259" s="36"/>
      <c r="B2259" s="36"/>
      <c r="C2259" s="36"/>
      <c r="D2259" s="36"/>
      <c r="E2259" s="36"/>
      <c r="F2259" s="36"/>
      <c r="G2259" s="36"/>
      <c r="H2259" s="36"/>
      <c r="I2259" s="36"/>
      <c r="J2259" s="36"/>
      <c r="K2259" s="36"/>
      <c r="L2259" s="36"/>
    </row>
    <row r="2260" spans="1:17" x14ac:dyDescent="0.2">
      <c r="A2260" s="36"/>
      <c r="B2260" s="36"/>
      <c r="C2260" s="36"/>
      <c r="D2260" s="36"/>
      <c r="E2260" s="36"/>
      <c r="F2260" s="36"/>
      <c r="G2260" s="36"/>
      <c r="H2260" s="36"/>
      <c r="I2260" s="36"/>
      <c r="J2260" s="36"/>
      <c r="K2260" s="36"/>
      <c r="L2260" s="36"/>
    </row>
    <row r="2261" spans="1:17" ht="15.75" thickBot="1" x14ac:dyDescent="0.25">
      <c r="A2261" s="518" t="e">
        <f>CONCATENATE("Proponente: ",'Prop I'!$E$8)</f>
        <v>#REF!</v>
      </c>
      <c r="B2261" s="518"/>
      <c r="C2261" s="518"/>
      <c r="D2261" s="518"/>
      <c r="E2261" s="518"/>
      <c r="F2261" s="518"/>
      <c r="G2261" s="518"/>
      <c r="H2261" s="518"/>
      <c r="I2261" s="518"/>
      <c r="J2261" s="518"/>
      <c r="K2261" s="518"/>
      <c r="L2261" s="518"/>
      <c r="M2261" s="518"/>
      <c r="N2261" s="518"/>
      <c r="O2261" s="518"/>
      <c r="P2261" s="518"/>
      <c r="Q2261" s="518"/>
    </row>
    <row r="2263" spans="1:17" ht="15" x14ac:dyDescent="0.25">
      <c r="B2263" s="145" t="e">
        <f>#REF!</f>
        <v>#REF!</v>
      </c>
      <c r="E2263" s="64" t="str">
        <f>IF('Prop I'!$K$13="","",'Prop I'!$K$13)</f>
        <v/>
      </c>
    </row>
    <row r="2266" spans="1:17" ht="15" x14ac:dyDescent="0.25">
      <c r="B2266" s="145" t="e">
        <f>#REF!</f>
        <v>#REF!</v>
      </c>
    </row>
    <row r="2282" spans="2:16" ht="15" x14ac:dyDescent="0.25">
      <c r="B2282" s="145" t="e">
        <f>#REF!</f>
        <v>#REF!</v>
      </c>
    </row>
    <row r="2284" spans="2:16" ht="12.75" customHeight="1" x14ac:dyDescent="0.2">
      <c r="D2284" s="146"/>
      <c r="E2284" s="146"/>
      <c r="F2284" s="151" t="s">
        <v>159</v>
      </c>
      <c r="G2284" s="147" t="str">
        <f>IF('Prop I'!$I$32="","",'Prop I'!$I$32)</f>
        <v/>
      </c>
    </row>
    <row r="2286" spans="2:16" x14ac:dyDescent="0.2">
      <c r="C2286" s="152"/>
      <c r="D2286" s="153"/>
      <c r="E2286" s="153"/>
      <c r="F2286" s="153"/>
      <c r="G2286" s="153"/>
      <c r="H2286" s="153"/>
      <c r="I2286" s="153"/>
      <c r="J2286" s="153"/>
      <c r="K2286" s="153"/>
      <c r="L2286" s="153"/>
      <c r="M2286" s="153"/>
      <c r="N2286" s="153"/>
      <c r="O2286" s="153"/>
      <c r="P2286" s="154"/>
    </row>
    <row r="2287" spans="2:16" x14ac:dyDescent="0.2">
      <c r="C2287" s="155"/>
      <c r="D2287" s="26"/>
      <c r="E2287" s="26"/>
      <c r="F2287" s="26"/>
      <c r="G2287" s="26"/>
      <c r="H2287" s="26"/>
      <c r="I2287" s="26"/>
      <c r="J2287" s="26"/>
      <c r="K2287" s="26"/>
      <c r="L2287" s="26"/>
      <c r="M2287" s="26"/>
      <c r="N2287" s="26"/>
      <c r="O2287" s="26"/>
      <c r="P2287" s="156"/>
    </row>
    <row r="2288" spans="2:16" x14ac:dyDescent="0.2">
      <c r="C2288" s="155"/>
      <c r="D2288" s="26"/>
      <c r="E2288" s="26"/>
      <c r="F2288" s="26"/>
      <c r="G2288" s="26"/>
      <c r="H2288" s="26"/>
      <c r="I2288" s="26"/>
      <c r="J2288" s="26"/>
      <c r="K2288" s="26"/>
      <c r="L2288" s="26"/>
      <c r="M2288" s="26"/>
      <c r="N2288" s="26"/>
      <c r="O2288" s="26"/>
      <c r="P2288" s="156"/>
    </row>
    <row r="2289" spans="3:16" x14ac:dyDescent="0.2">
      <c r="C2289" s="155"/>
      <c r="D2289" s="26"/>
      <c r="E2289" s="26"/>
      <c r="F2289" s="26"/>
      <c r="G2289" s="26"/>
      <c r="H2289" s="26"/>
      <c r="I2289" s="26"/>
      <c r="J2289" s="26"/>
      <c r="K2289" s="26"/>
      <c r="L2289" s="26"/>
      <c r="M2289" s="26"/>
      <c r="N2289" s="26"/>
      <c r="O2289" s="26"/>
      <c r="P2289" s="156"/>
    </row>
    <row r="2290" spans="3:16" x14ac:dyDescent="0.2">
      <c r="C2290" s="155"/>
      <c r="D2290" s="26"/>
      <c r="E2290" s="26"/>
      <c r="F2290" s="26"/>
      <c r="G2290" s="26"/>
      <c r="H2290" s="26"/>
      <c r="I2290" s="26"/>
      <c r="J2290" s="26"/>
      <c r="K2290" s="26"/>
      <c r="L2290" s="26"/>
      <c r="M2290" s="26"/>
      <c r="N2290" s="26"/>
      <c r="O2290" s="26"/>
      <c r="P2290" s="156"/>
    </row>
    <row r="2291" spans="3:16" x14ac:dyDescent="0.2">
      <c r="C2291" s="155"/>
      <c r="D2291" s="26"/>
      <c r="E2291" s="26"/>
      <c r="F2291" s="26"/>
      <c r="G2291" s="26"/>
      <c r="H2291" s="26"/>
      <c r="I2291" s="26"/>
      <c r="J2291" s="26"/>
      <c r="K2291" s="26"/>
      <c r="L2291" s="26"/>
      <c r="M2291" s="26"/>
      <c r="N2291" s="26"/>
      <c r="O2291" s="26"/>
      <c r="P2291" s="156"/>
    </row>
    <row r="2292" spans="3:16" x14ac:dyDescent="0.2">
      <c r="C2292" s="155"/>
      <c r="D2292" s="26"/>
      <c r="E2292" s="26"/>
      <c r="F2292" s="26"/>
      <c r="G2292" s="26"/>
      <c r="H2292" s="26"/>
      <c r="I2292" s="26"/>
      <c r="J2292" s="26"/>
      <c r="K2292" s="26"/>
      <c r="L2292" s="26"/>
      <c r="M2292" s="26"/>
      <c r="N2292" s="26"/>
      <c r="O2292" s="26"/>
      <c r="P2292" s="156"/>
    </row>
    <row r="2293" spans="3:16" x14ac:dyDescent="0.2">
      <c r="C2293" s="155"/>
      <c r="D2293" s="26"/>
      <c r="E2293" s="26"/>
      <c r="F2293" s="26"/>
      <c r="G2293" s="26"/>
      <c r="H2293" s="26"/>
      <c r="I2293" s="26"/>
      <c r="J2293" s="26"/>
      <c r="K2293" s="26"/>
      <c r="L2293" s="26"/>
      <c r="M2293" s="26"/>
      <c r="N2293" s="26"/>
      <c r="O2293" s="26"/>
      <c r="P2293" s="156"/>
    </row>
    <row r="2294" spans="3:16" x14ac:dyDescent="0.2">
      <c r="C2294" s="155"/>
      <c r="D2294" s="26"/>
      <c r="E2294" s="26"/>
      <c r="F2294" s="26"/>
      <c r="G2294" s="26"/>
      <c r="H2294" s="26"/>
      <c r="I2294" s="26"/>
      <c r="J2294" s="26"/>
      <c r="K2294" s="26"/>
      <c r="L2294" s="26"/>
      <c r="M2294" s="26"/>
      <c r="N2294" s="26"/>
      <c r="O2294" s="26"/>
      <c r="P2294" s="156"/>
    </row>
    <row r="2295" spans="3:16" x14ac:dyDescent="0.2">
      <c r="C2295" s="155"/>
      <c r="D2295" s="26"/>
      <c r="E2295" s="26"/>
      <c r="F2295" s="26"/>
      <c r="G2295" s="26"/>
      <c r="H2295" s="26"/>
      <c r="I2295" s="26"/>
      <c r="J2295" s="26"/>
      <c r="K2295" s="26"/>
      <c r="L2295" s="26"/>
      <c r="M2295" s="26"/>
      <c r="N2295" s="26"/>
      <c r="O2295" s="26"/>
      <c r="P2295" s="156"/>
    </row>
    <row r="2296" spans="3:16" x14ac:dyDescent="0.2">
      <c r="C2296" s="155"/>
      <c r="D2296" s="26"/>
      <c r="E2296" s="26"/>
      <c r="F2296" s="26"/>
      <c r="G2296" s="26"/>
      <c r="H2296" s="26"/>
      <c r="I2296" s="26"/>
      <c r="J2296" s="26"/>
      <c r="K2296" s="26"/>
      <c r="L2296" s="26"/>
      <c r="M2296" s="26"/>
      <c r="N2296" s="26"/>
      <c r="O2296" s="26"/>
      <c r="P2296" s="156"/>
    </row>
    <row r="2297" spans="3:16" x14ac:dyDescent="0.2">
      <c r="C2297" s="155"/>
      <c r="D2297" s="26"/>
      <c r="E2297" s="26"/>
      <c r="F2297" s="26"/>
      <c r="G2297" s="26"/>
      <c r="H2297" s="26"/>
      <c r="I2297" s="26"/>
      <c r="J2297" s="26"/>
      <c r="K2297" s="26"/>
      <c r="L2297" s="26"/>
      <c r="M2297" s="26"/>
      <c r="N2297" s="26"/>
      <c r="O2297" s="26"/>
      <c r="P2297" s="156"/>
    </row>
    <row r="2298" spans="3:16" x14ac:dyDescent="0.2">
      <c r="C2298" s="155"/>
      <c r="D2298" s="26"/>
      <c r="E2298" s="26"/>
      <c r="F2298" s="26"/>
      <c r="G2298" s="26"/>
      <c r="H2298" s="26"/>
      <c r="I2298" s="26"/>
      <c r="J2298" s="26"/>
      <c r="K2298" s="26"/>
      <c r="L2298" s="26"/>
      <c r="M2298" s="26"/>
      <c r="N2298" s="26"/>
      <c r="O2298" s="26"/>
      <c r="P2298" s="156"/>
    </row>
    <row r="2299" spans="3:16" x14ac:dyDescent="0.2">
      <c r="C2299" s="155"/>
      <c r="D2299" s="26"/>
      <c r="E2299" s="26"/>
      <c r="F2299" s="26"/>
      <c r="G2299" s="26"/>
      <c r="H2299" s="26"/>
      <c r="I2299" s="26"/>
      <c r="J2299" s="26"/>
      <c r="K2299" s="26"/>
      <c r="L2299" s="26"/>
      <c r="M2299" s="26"/>
      <c r="N2299" s="26"/>
      <c r="O2299" s="26"/>
      <c r="P2299" s="156"/>
    </row>
    <row r="2300" spans="3:16" x14ac:dyDescent="0.2">
      <c r="C2300" s="155"/>
      <c r="D2300" s="26"/>
      <c r="E2300" s="26"/>
      <c r="F2300" s="26"/>
      <c r="G2300" s="26"/>
      <c r="H2300" s="26"/>
      <c r="I2300" s="26"/>
      <c r="J2300" s="26"/>
      <c r="K2300" s="26"/>
      <c r="L2300" s="26"/>
      <c r="M2300" s="26"/>
      <c r="N2300" s="26"/>
      <c r="O2300" s="26"/>
      <c r="P2300" s="156"/>
    </row>
    <row r="2301" spans="3:16" x14ac:dyDescent="0.2">
      <c r="C2301" s="155"/>
      <c r="D2301" s="26"/>
      <c r="E2301" s="26"/>
      <c r="F2301" s="26"/>
      <c r="G2301" s="26"/>
      <c r="H2301" s="26"/>
      <c r="I2301" s="26"/>
      <c r="J2301" s="26"/>
      <c r="K2301" s="26"/>
      <c r="L2301" s="26"/>
      <c r="M2301" s="26"/>
      <c r="N2301" s="26"/>
      <c r="O2301" s="26"/>
      <c r="P2301" s="156"/>
    </row>
    <row r="2302" spans="3:16" x14ac:dyDescent="0.2">
      <c r="C2302" s="155"/>
      <c r="D2302" s="26"/>
      <c r="E2302" s="26"/>
      <c r="F2302" s="26"/>
      <c r="G2302" s="26"/>
      <c r="H2302" s="26"/>
      <c r="I2302" s="26"/>
      <c r="J2302" s="26"/>
      <c r="K2302" s="26"/>
      <c r="L2302" s="26"/>
      <c r="M2302" s="26"/>
      <c r="N2302" s="26"/>
      <c r="O2302" s="26"/>
      <c r="P2302" s="156"/>
    </row>
    <row r="2303" spans="3:16" x14ac:dyDescent="0.2">
      <c r="C2303" s="155"/>
      <c r="D2303" s="26"/>
      <c r="E2303" s="26"/>
      <c r="F2303" s="26"/>
      <c r="G2303" s="26"/>
      <c r="H2303" s="26"/>
      <c r="I2303" s="26"/>
      <c r="J2303" s="26"/>
      <c r="K2303" s="26"/>
      <c r="L2303" s="26"/>
      <c r="M2303" s="26"/>
      <c r="N2303" s="26"/>
      <c r="O2303" s="26"/>
      <c r="P2303" s="156"/>
    </row>
    <row r="2304" spans="3:16" x14ac:dyDescent="0.2">
      <c r="C2304" s="155"/>
      <c r="D2304" s="26"/>
      <c r="E2304" s="26"/>
      <c r="F2304" s="26"/>
      <c r="G2304" s="26"/>
      <c r="H2304" s="26"/>
      <c r="I2304" s="26"/>
      <c r="J2304" s="26"/>
      <c r="K2304" s="26"/>
      <c r="L2304" s="26"/>
      <c r="M2304" s="26"/>
      <c r="N2304" s="26"/>
      <c r="O2304" s="26"/>
      <c r="P2304" s="156"/>
    </row>
    <row r="2305" spans="3:16" x14ac:dyDescent="0.2">
      <c r="C2305" s="155"/>
      <c r="D2305" s="26"/>
      <c r="E2305" s="26"/>
      <c r="F2305" s="26"/>
      <c r="G2305" s="26"/>
      <c r="H2305" s="26"/>
      <c r="I2305" s="26"/>
      <c r="J2305" s="26"/>
      <c r="K2305" s="26"/>
      <c r="L2305" s="26"/>
      <c r="M2305" s="26"/>
      <c r="N2305" s="26"/>
      <c r="O2305" s="26"/>
      <c r="P2305" s="156"/>
    </row>
    <row r="2306" spans="3:16" x14ac:dyDescent="0.2">
      <c r="C2306" s="155"/>
      <c r="D2306" s="26"/>
      <c r="E2306" s="26"/>
      <c r="F2306" s="26"/>
      <c r="G2306" s="26"/>
      <c r="H2306" s="26"/>
      <c r="I2306" s="26"/>
      <c r="J2306" s="26"/>
      <c r="K2306" s="26"/>
      <c r="L2306" s="26"/>
      <c r="M2306" s="26"/>
      <c r="N2306" s="26"/>
      <c r="O2306" s="26"/>
      <c r="P2306" s="156"/>
    </row>
    <row r="2307" spans="3:16" x14ac:dyDescent="0.2">
      <c r="C2307" s="155"/>
      <c r="D2307" s="26"/>
      <c r="E2307" s="26"/>
      <c r="F2307" s="26"/>
      <c r="G2307" s="26"/>
      <c r="H2307" s="26"/>
      <c r="I2307" s="26"/>
      <c r="J2307" s="26"/>
      <c r="K2307" s="26"/>
      <c r="L2307" s="26"/>
      <c r="M2307" s="26"/>
      <c r="N2307" s="26"/>
      <c r="O2307" s="26"/>
      <c r="P2307" s="156"/>
    </row>
    <row r="2308" spans="3:16" x14ac:dyDescent="0.2">
      <c r="C2308" s="155"/>
      <c r="D2308" s="26"/>
      <c r="E2308" s="26"/>
      <c r="F2308" s="26"/>
      <c r="G2308" s="26"/>
      <c r="H2308" s="26"/>
      <c r="I2308" s="26"/>
      <c r="J2308" s="26"/>
      <c r="K2308" s="26"/>
      <c r="L2308" s="26"/>
      <c r="M2308" s="26"/>
      <c r="N2308" s="26"/>
      <c r="O2308" s="26"/>
      <c r="P2308" s="156"/>
    </row>
    <row r="2309" spans="3:16" x14ac:dyDescent="0.2">
      <c r="C2309" s="155"/>
      <c r="D2309" s="26"/>
      <c r="E2309" s="26"/>
      <c r="F2309" s="26"/>
      <c r="G2309" s="26"/>
      <c r="H2309" s="26"/>
      <c r="I2309" s="26"/>
      <c r="J2309" s="26"/>
      <c r="K2309" s="26"/>
      <c r="L2309" s="26"/>
      <c r="M2309" s="26"/>
      <c r="N2309" s="26"/>
      <c r="O2309" s="26"/>
      <c r="P2309" s="156"/>
    </row>
    <row r="2310" spans="3:16" x14ac:dyDescent="0.2">
      <c r="C2310" s="155"/>
      <c r="D2310" s="26"/>
      <c r="E2310" s="26"/>
      <c r="F2310" s="26"/>
      <c r="G2310" s="26"/>
      <c r="H2310" s="26"/>
      <c r="I2310" s="26"/>
      <c r="J2310" s="26"/>
      <c r="K2310" s="26"/>
      <c r="L2310" s="26"/>
      <c r="M2310" s="26"/>
      <c r="N2310" s="26"/>
      <c r="O2310" s="26"/>
      <c r="P2310" s="156"/>
    </row>
    <row r="2311" spans="3:16" x14ac:dyDescent="0.2">
      <c r="C2311" s="155"/>
      <c r="D2311" s="26"/>
      <c r="E2311" s="26"/>
      <c r="F2311" s="26"/>
      <c r="G2311" s="26"/>
      <c r="H2311" s="26"/>
      <c r="I2311" s="26"/>
      <c r="J2311" s="26"/>
      <c r="K2311" s="26"/>
      <c r="L2311" s="26"/>
      <c r="M2311" s="26"/>
      <c r="N2311" s="26"/>
      <c r="O2311" s="26"/>
      <c r="P2311" s="156"/>
    </row>
    <row r="2312" spans="3:16" x14ac:dyDescent="0.2">
      <c r="C2312" s="155"/>
      <c r="D2312" s="26"/>
      <c r="E2312" s="26"/>
      <c r="F2312" s="26"/>
      <c r="G2312" s="26"/>
      <c r="H2312" s="26"/>
      <c r="I2312" s="26"/>
      <c r="J2312" s="26"/>
      <c r="K2312" s="26"/>
      <c r="L2312" s="26"/>
      <c r="M2312" s="26"/>
      <c r="N2312" s="26"/>
      <c r="O2312" s="26"/>
      <c r="P2312" s="156"/>
    </row>
    <row r="2313" spans="3:16" x14ac:dyDescent="0.2">
      <c r="C2313" s="155"/>
      <c r="D2313" s="26"/>
      <c r="E2313" s="26"/>
      <c r="F2313" s="26"/>
      <c r="G2313" s="26"/>
      <c r="H2313" s="26"/>
      <c r="I2313" s="26"/>
      <c r="J2313" s="26"/>
      <c r="K2313" s="26"/>
      <c r="L2313" s="26"/>
      <c r="M2313" s="26"/>
      <c r="N2313" s="26"/>
      <c r="O2313" s="26"/>
      <c r="P2313" s="156"/>
    </row>
    <row r="2314" spans="3:16" x14ac:dyDescent="0.2">
      <c r="C2314" s="155"/>
      <c r="D2314" s="26"/>
      <c r="E2314" s="26"/>
      <c r="F2314" s="26"/>
      <c r="G2314" s="26"/>
      <c r="H2314" s="26"/>
      <c r="I2314" s="26"/>
      <c r="J2314" s="26"/>
      <c r="K2314" s="26"/>
      <c r="L2314" s="26"/>
      <c r="M2314" s="26"/>
      <c r="N2314" s="26"/>
      <c r="O2314" s="26"/>
      <c r="P2314" s="156"/>
    </row>
    <row r="2315" spans="3:16" x14ac:dyDescent="0.2">
      <c r="C2315" s="155"/>
      <c r="D2315" s="26"/>
      <c r="E2315" s="26"/>
      <c r="F2315" s="26"/>
      <c r="G2315" s="26"/>
      <c r="H2315" s="26"/>
      <c r="I2315" s="26"/>
      <c r="J2315" s="26"/>
      <c r="K2315" s="26"/>
      <c r="L2315" s="26"/>
      <c r="M2315" s="26"/>
      <c r="N2315" s="26"/>
      <c r="O2315" s="26"/>
      <c r="P2315" s="156"/>
    </row>
    <row r="2316" spans="3:16" x14ac:dyDescent="0.2">
      <c r="C2316" s="155"/>
      <c r="D2316" s="26"/>
      <c r="E2316" s="26"/>
      <c r="F2316" s="26"/>
      <c r="G2316" s="26"/>
      <c r="H2316" s="26"/>
      <c r="I2316" s="26"/>
      <c r="J2316" s="26"/>
      <c r="K2316" s="26"/>
      <c r="L2316" s="26"/>
      <c r="M2316" s="26"/>
      <c r="N2316" s="26"/>
      <c r="O2316" s="26"/>
      <c r="P2316" s="156"/>
    </row>
    <row r="2317" spans="3:16" x14ac:dyDescent="0.2">
      <c r="C2317" s="155"/>
      <c r="D2317" s="26"/>
      <c r="E2317" s="26"/>
      <c r="F2317" s="26"/>
      <c r="G2317" s="26"/>
      <c r="H2317" s="26"/>
      <c r="I2317" s="26"/>
      <c r="J2317" s="26"/>
      <c r="K2317" s="26"/>
      <c r="L2317" s="26"/>
      <c r="M2317" s="26"/>
      <c r="N2317" s="26"/>
      <c r="O2317" s="26"/>
      <c r="P2317" s="156"/>
    </row>
    <row r="2318" spans="3:16" x14ac:dyDescent="0.2">
      <c r="C2318" s="155"/>
      <c r="D2318" s="26"/>
      <c r="E2318" s="26"/>
      <c r="F2318" s="26"/>
      <c r="G2318" s="26"/>
      <c r="H2318" s="26"/>
      <c r="I2318" s="26"/>
      <c r="J2318" s="26"/>
      <c r="K2318" s="26"/>
      <c r="L2318" s="26"/>
      <c r="M2318" s="26"/>
      <c r="N2318" s="26"/>
      <c r="O2318" s="26"/>
      <c r="P2318" s="156"/>
    </row>
    <row r="2319" spans="3:16" x14ac:dyDescent="0.2">
      <c r="C2319" s="155"/>
      <c r="D2319" s="26"/>
      <c r="E2319" s="26"/>
      <c r="F2319" s="26"/>
      <c r="G2319" s="26"/>
      <c r="H2319" s="26"/>
      <c r="I2319" s="26"/>
      <c r="J2319" s="26"/>
      <c r="K2319" s="26"/>
      <c r="L2319" s="26"/>
      <c r="M2319" s="26"/>
      <c r="N2319" s="26"/>
      <c r="O2319" s="26"/>
      <c r="P2319" s="156"/>
    </row>
    <row r="2320" spans="3:16" x14ac:dyDescent="0.2">
      <c r="C2320" s="155"/>
      <c r="D2320" s="26"/>
      <c r="E2320" s="26"/>
      <c r="F2320" s="26"/>
      <c r="G2320" s="26"/>
      <c r="H2320" s="26"/>
      <c r="I2320" s="26"/>
      <c r="J2320" s="26"/>
      <c r="K2320" s="26"/>
      <c r="L2320" s="26"/>
      <c r="M2320" s="26"/>
      <c r="N2320" s="26"/>
      <c r="O2320" s="26"/>
      <c r="P2320" s="156"/>
    </row>
    <row r="2321" spans="2:16" x14ac:dyDescent="0.2">
      <c r="C2321" s="157"/>
      <c r="D2321" s="158"/>
      <c r="E2321" s="158"/>
      <c r="F2321" s="158"/>
      <c r="G2321" s="158"/>
      <c r="H2321" s="158"/>
      <c r="I2321" s="158"/>
      <c r="J2321" s="158"/>
      <c r="K2321" s="158"/>
      <c r="L2321" s="158"/>
      <c r="M2321" s="158"/>
      <c r="N2321" s="158"/>
      <c r="O2321" s="158"/>
      <c r="P2321" s="159"/>
    </row>
    <row r="2324" spans="2:16" ht="15" x14ac:dyDescent="0.25">
      <c r="B2324" s="145" t="e">
        <f>#REF!</f>
        <v>#REF!</v>
      </c>
    </row>
    <row r="2341" spans="2:2" ht="15" x14ac:dyDescent="0.25">
      <c r="B2341" s="145" t="e">
        <f>#REF!</f>
        <v>#REF!</v>
      </c>
    </row>
    <row r="2358" spans="1:12" ht="15" x14ac:dyDescent="0.25">
      <c r="B2358" s="145" t="e">
        <f>#REF!</f>
        <v>#REF!</v>
      </c>
    </row>
    <row r="2360" spans="1:12" x14ac:dyDescent="0.2">
      <c r="C2360" s="533" t="s">
        <v>129</v>
      </c>
      <c r="D2360" s="534"/>
      <c r="E2360" s="534"/>
      <c r="F2360" s="534"/>
      <c r="G2360" s="535"/>
    </row>
    <row r="2361" spans="1:12" x14ac:dyDescent="0.2">
      <c r="A2361" s="36"/>
      <c r="C2361" s="477" t="str">
        <f>IF('Prop I'!$E$62="","",'Prop I'!$E$62)</f>
        <v/>
      </c>
      <c r="D2361" s="478"/>
      <c r="E2361" s="478"/>
      <c r="F2361" s="478"/>
      <c r="G2361" s="478"/>
      <c r="H2361" s="478"/>
      <c r="I2361" s="478"/>
      <c r="J2361" s="478"/>
      <c r="K2361" s="478"/>
      <c r="L2361" s="479"/>
    </row>
    <row r="2362" spans="1:12" x14ac:dyDescent="0.2">
      <c r="A2362" s="36"/>
      <c r="C2362" s="480"/>
      <c r="D2362" s="481"/>
      <c r="E2362" s="481"/>
      <c r="F2362" s="481"/>
      <c r="G2362" s="481"/>
      <c r="H2362" s="481"/>
      <c r="I2362" s="481"/>
      <c r="J2362" s="481"/>
      <c r="K2362" s="481"/>
      <c r="L2362" s="482"/>
    </row>
    <row r="2363" spans="1:12" x14ac:dyDescent="0.2">
      <c r="A2363" s="36"/>
      <c r="C2363" s="480"/>
      <c r="D2363" s="481"/>
      <c r="E2363" s="481"/>
      <c r="F2363" s="481"/>
      <c r="G2363" s="481"/>
      <c r="H2363" s="481"/>
      <c r="I2363" s="481"/>
      <c r="J2363" s="481"/>
      <c r="K2363" s="481"/>
      <c r="L2363" s="482"/>
    </row>
    <row r="2364" spans="1:12" x14ac:dyDescent="0.2">
      <c r="A2364" s="36"/>
      <c r="C2364" s="480"/>
      <c r="D2364" s="481"/>
      <c r="E2364" s="481"/>
      <c r="F2364" s="481"/>
      <c r="G2364" s="481"/>
      <c r="H2364" s="481"/>
      <c r="I2364" s="481"/>
      <c r="J2364" s="481"/>
      <c r="K2364" s="481"/>
      <c r="L2364" s="482"/>
    </row>
    <row r="2365" spans="1:12" x14ac:dyDescent="0.2">
      <c r="A2365" s="36"/>
      <c r="C2365" s="480"/>
      <c r="D2365" s="481"/>
      <c r="E2365" s="481"/>
      <c r="F2365" s="481"/>
      <c r="G2365" s="481"/>
      <c r="H2365" s="481"/>
      <c r="I2365" s="481"/>
      <c r="J2365" s="481"/>
      <c r="K2365" s="481"/>
      <c r="L2365" s="482"/>
    </row>
    <row r="2366" spans="1:12" x14ac:dyDescent="0.2">
      <c r="A2366" s="36"/>
      <c r="C2366" s="480"/>
      <c r="D2366" s="481"/>
      <c r="E2366" s="481"/>
      <c r="F2366" s="481"/>
      <c r="G2366" s="481"/>
      <c r="H2366" s="481"/>
      <c r="I2366" s="481"/>
      <c r="J2366" s="481"/>
      <c r="K2366" s="481"/>
      <c r="L2366" s="482"/>
    </row>
    <row r="2367" spans="1:12" x14ac:dyDescent="0.2">
      <c r="A2367" s="36"/>
      <c r="C2367" s="483"/>
      <c r="D2367" s="484"/>
      <c r="E2367" s="484"/>
      <c r="F2367" s="484"/>
      <c r="G2367" s="484"/>
      <c r="H2367" s="484"/>
      <c r="I2367" s="484"/>
      <c r="J2367" s="484"/>
      <c r="K2367" s="484"/>
      <c r="L2367" s="485"/>
    </row>
    <row r="2368" spans="1:12" ht="12.75" customHeight="1" x14ac:dyDescent="0.2"/>
    <row r="2369" spans="2:16" ht="12.75" customHeight="1" x14ac:dyDescent="0.2"/>
    <row r="2370" spans="2:16" ht="12.75" customHeight="1" x14ac:dyDescent="0.25">
      <c r="B2370" s="145" t="e">
        <f>#REF!</f>
        <v>#REF!</v>
      </c>
    </row>
    <row r="2371" spans="2:16" ht="12.75" customHeight="1" x14ac:dyDescent="0.2"/>
    <row r="2372" spans="2:16" x14ac:dyDescent="0.2">
      <c r="B2372" s="146"/>
      <c r="C2372" s="406" t="s">
        <v>68</v>
      </c>
      <c r="D2372" s="406"/>
      <c r="E2372" s="406"/>
      <c r="F2372" s="407"/>
      <c r="G2372" s="147" t="str">
        <f>IF('Prop I'!$E$70="","",'Prop I'!$E$70)</f>
        <v/>
      </c>
      <c r="K2372" s="474" t="s">
        <v>69</v>
      </c>
      <c r="L2372" s="475"/>
      <c r="M2372" s="476"/>
      <c r="N2372" s="36"/>
      <c r="O2372" s="36"/>
    </row>
    <row r="2373" spans="2:16" x14ac:dyDescent="0.2">
      <c r="K2373" s="477" t="str">
        <f>IF('Prop I'!$K$70="","",'Prop I'!$K$70)</f>
        <v/>
      </c>
      <c r="L2373" s="478"/>
      <c r="M2373" s="478"/>
      <c r="N2373" s="478"/>
      <c r="O2373" s="478"/>
      <c r="P2373" s="479"/>
    </row>
    <row r="2374" spans="2:16" ht="28.5" customHeight="1" x14ac:dyDescent="0.2">
      <c r="C2374" s="406" t="s">
        <v>70</v>
      </c>
      <c r="D2374" s="406"/>
      <c r="E2374" s="406"/>
      <c r="F2374" s="407"/>
      <c r="G2374" s="147" t="str">
        <f>IF('Prop I'!$E$74="","",'Prop I'!$E$74)</f>
        <v/>
      </c>
      <c r="K2374" s="480"/>
      <c r="L2374" s="481"/>
      <c r="M2374" s="481"/>
      <c r="N2374" s="481"/>
      <c r="O2374" s="481"/>
      <c r="P2374" s="482"/>
    </row>
    <row r="2375" spans="2:16" x14ac:dyDescent="0.2">
      <c r="K2375" s="480"/>
      <c r="L2375" s="481"/>
      <c r="M2375" s="481"/>
      <c r="N2375" s="481"/>
      <c r="O2375" s="481"/>
      <c r="P2375" s="482"/>
    </row>
    <row r="2376" spans="2:16" ht="36" customHeight="1" x14ac:dyDescent="0.2">
      <c r="C2376" s="406" t="s">
        <v>87</v>
      </c>
      <c r="D2376" s="406"/>
      <c r="E2376" s="406"/>
      <c r="F2376" s="407"/>
      <c r="G2376" s="147" t="str">
        <f>IF('Prop I'!$K$74="","",'Prop I'!$K$74)</f>
        <v/>
      </c>
      <c r="K2376" s="483"/>
      <c r="L2376" s="484"/>
      <c r="M2376" s="484"/>
      <c r="N2376" s="484"/>
      <c r="O2376" s="484"/>
      <c r="P2376" s="485"/>
    </row>
    <row r="2379" spans="2:16" ht="15" x14ac:dyDescent="0.25">
      <c r="B2379" s="145" t="e">
        <f>#REF!</f>
        <v>#REF!</v>
      </c>
    </row>
    <row r="2381" spans="2:16" x14ac:dyDescent="0.2">
      <c r="D2381" s="143"/>
      <c r="E2381" s="143"/>
      <c r="F2381" s="150" t="s">
        <v>50</v>
      </c>
      <c r="G2381" s="147" t="str">
        <f>IF('Prop I'!$I$97="","",'Prop I'!$I$97)</f>
        <v/>
      </c>
      <c r="L2381" s="150" t="s">
        <v>51</v>
      </c>
      <c r="M2381" s="495" t="str">
        <f>IF('Prop I'!$I$116="","",'Prop I'!$I$116)</f>
        <v/>
      </c>
      <c r="N2381" s="496"/>
    </row>
    <row r="2384" spans="2:16" ht="15" x14ac:dyDescent="0.25">
      <c r="B2384" s="145" t="e">
        <f>#REF!</f>
        <v>#REF!</v>
      </c>
    </row>
    <row r="2386" spans="1:16" ht="12.75" customHeight="1" x14ac:dyDescent="0.2">
      <c r="C2386" s="536" t="s">
        <v>88</v>
      </c>
      <c r="D2386" s="537"/>
      <c r="E2386" s="537"/>
      <c r="F2386" s="537"/>
      <c r="G2386" s="537"/>
      <c r="H2386" s="537"/>
      <c r="I2386" s="538"/>
    </row>
    <row r="2387" spans="1:16" x14ac:dyDescent="0.2">
      <c r="C2387" s="477" t="str">
        <f>IF('Prop I'!$F$124="","",'Prop I'!$F$124)</f>
        <v/>
      </c>
      <c r="D2387" s="478"/>
      <c r="E2387" s="478"/>
      <c r="F2387" s="478"/>
      <c r="G2387" s="478"/>
      <c r="H2387" s="478"/>
      <c r="I2387" s="478"/>
      <c r="J2387" s="478"/>
      <c r="K2387" s="478"/>
      <c r="L2387" s="479"/>
    </row>
    <row r="2388" spans="1:16" x14ac:dyDescent="0.2">
      <c r="C2388" s="480"/>
      <c r="D2388" s="481"/>
      <c r="E2388" s="481"/>
      <c r="F2388" s="481"/>
      <c r="G2388" s="481"/>
      <c r="H2388" s="481"/>
      <c r="I2388" s="481"/>
      <c r="J2388" s="481"/>
      <c r="K2388" s="481"/>
      <c r="L2388" s="482"/>
    </row>
    <row r="2389" spans="1:16" x14ac:dyDescent="0.2">
      <c r="C2389" s="480"/>
      <c r="D2389" s="481"/>
      <c r="E2389" s="481"/>
      <c r="F2389" s="481"/>
      <c r="G2389" s="481"/>
      <c r="H2389" s="481"/>
      <c r="I2389" s="481"/>
      <c r="J2389" s="481"/>
      <c r="K2389" s="481"/>
      <c r="L2389" s="482"/>
    </row>
    <row r="2390" spans="1:16" x14ac:dyDescent="0.2">
      <c r="C2390" s="480"/>
      <c r="D2390" s="481"/>
      <c r="E2390" s="481"/>
      <c r="F2390" s="481"/>
      <c r="G2390" s="481"/>
      <c r="H2390" s="481"/>
      <c r="I2390" s="481"/>
      <c r="J2390" s="481"/>
      <c r="K2390" s="481"/>
      <c r="L2390" s="482"/>
    </row>
    <row r="2391" spans="1:16" x14ac:dyDescent="0.2">
      <c r="C2391" s="480"/>
      <c r="D2391" s="481"/>
      <c r="E2391" s="481"/>
      <c r="F2391" s="481"/>
      <c r="G2391" s="481"/>
      <c r="H2391" s="481"/>
      <c r="I2391" s="481"/>
      <c r="J2391" s="481"/>
      <c r="K2391" s="481"/>
      <c r="L2391" s="482"/>
    </row>
    <row r="2392" spans="1:16" x14ac:dyDescent="0.2">
      <c r="C2392" s="480"/>
      <c r="D2392" s="481"/>
      <c r="E2392" s="481"/>
      <c r="F2392" s="481"/>
      <c r="G2392" s="481"/>
      <c r="H2392" s="481"/>
      <c r="I2392" s="481"/>
      <c r="J2392" s="481"/>
      <c r="K2392" s="481"/>
      <c r="L2392" s="482"/>
    </row>
    <row r="2393" spans="1:16" x14ac:dyDescent="0.2">
      <c r="A2393" s="36"/>
      <c r="B2393" s="36"/>
      <c r="C2393" s="483"/>
      <c r="D2393" s="484"/>
      <c r="E2393" s="484"/>
      <c r="F2393" s="484"/>
      <c r="G2393" s="484"/>
      <c r="H2393" s="484"/>
      <c r="I2393" s="484"/>
      <c r="J2393" s="484"/>
      <c r="K2393" s="484"/>
      <c r="L2393" s="485"/>
      <c r="M2393" s="36"/>
      <c r="N2393" s="36"/>
    </row>
    <row r="2394" spans="1:16" x14ac:dyDescent="0.2">
      <c r="A2394" s="36"/>
      <c r="B2394" s="36"/>
      <c r="C2394" s="36"/>
      <c r="D2394" s="36"/>
      <c r="E2394" s="36"/>
      <c r="F2394" s="36"/>
      <c r="J2394" s="36"/>
      <c r="K2394" s="36"/>
      <c r="L2394" s="36"/>
      <c r="M2394" s="36"/>
      <c r="N2394" s="36"/>
    </row>
    <row r="2395" spans="1:16" x14ac:dyDescent="0.2">
      <c r="A2395" s="36"/>
      <c r="B2395" s="36"/>
      <c r="C2395" s="36"/>
      <c r="D2395" s="36"/>
      <c r="E2395" s="36"/>
      <c r="F2395" s="36"/>
      <c r="J2395" s="36"/>
      <c r="K2395" s="36"/>
      <c r="L2395" s="36"/>
      <c r="M2395" s="36"/>
      <c r="N2395" s="36"/>
    </row>
    <row r="2396" spans="1:16" ht="15" x14ac:dyDescent="0.25">
      <c r="A2396" s="36"/>
      <c r="B2396" s="145" t="e">
        <f>#REF!</f>
        <v>#REF!</v>
      </c>
      <c r="C2396" s="36"/>
      <c r="D2396" s="36"/>
      <c r="E2396" s="36"/>
      <c r="F2396" s="36"/>
      <c r="J2396" s="36"/>
      <c r="K2396" s="36"/>
      <c r="L2396" s="36"/>
      <c r="M2396" s="36"/>
      <c r="N2396" s="36"/>
    </row>
    <row r="2397" spans="1:16" x14ac:dyDescent="0.2">
      <c r="A2397" s="36"/>
      <c r="B2397" s="36"/>
      <c r="C2397" s="36"/>
      <c r="D2397" s="36"/>
      <c r="E2397" s="36"/>
      <c r="F2397" s="36"/>
      <c r="J2397" s="36"/>
      <c r="K2397" s="36"/>
      <c r="L2397" s="36"/>
      <c r="M2397" s="36"/>
      <c r="N2397" s="36"/>
    </row>
    <row r="2398" spans="1:16" x14ac:dyDescent="0.2">
      <c r="D2398" s="143"/>
      <c r="E2398" s="143"/>
      <c r="F2398" s="150" t="s">
        <v>149</v>
      </c>
      <c r="G2398" s="147" t="str">
        <f>IF('Prop I'!$D$134="","",'Prop I'!$D$134)</f>
        <v/>
      </c>
      <c r="H2398" s="36"/>
      <c r="L2398" s="150" t="s">
        <v>90</v>
      </c>
      <c r="M2398" s="495" t="str">
        <f>IF('Prop I'!$K$134="","",'Prop I'!$K$134)</f>
        <v/>
      </c>
      <c r="N2398" s="496"/>
      <c r="O2398" s="36"/>
      <c r="P2398" s="36"/>
    </row>
    <row r="2399" spans="1:16" x14ac:dyDescent="0.2">
      <c r="D2399" s="36"/>
      <c r="E2399" s="36"/>
      <c r="F2399" s="150"/>
      <c r="G2399" s="36"/>
      <c r="H2399" s="36"/>
      <c r="L2399" s="36"/>
      <c r="M2399" s="36"/>
      <c r="N2399" s="36"/>
      <c r="O2399" s="36"/>
      <c r="P2399" s="36"/>
    </row>
    <row r="2400" spans="1:16" x14ac:dyDescent="0.2">
      <c r="D2400" s="143"/>
      <c r="E2400" s="143"/>
      <c r="F2400" s="150" t="s">
        <v>91</v>
      </c>
      <c r="G2400" s="147" t="str">
        <f>IF('Prop I'!$D$136="","",'Prop I'!$D$136)</f>
        <v/>
      </c>
      <c r="H2400" s="36"/>
      <c r="L2400" s="150" t="s">
        <v>92</v>
      </c>
      <c r="M2400" s="495" t="str">
        <f>IF('Prop I'!$K$136="","",'Prop I'!$K$136)</f>
        <v/>
      </c>
      <c r="N2400" s="496"/>
      <c r="O2400" s="36"/>
      <c r="P2400" s="36"/>
    </row>
    <row r="2401" spans="1:16" x14ac:dyDescent="0.2">
      <c r="A2401" s="36"/>
      <c r="B2401" s="36"/>
      <c r="C2401" s="36"/>
      <c r="D2401" s="36"/>
      <c r="E2401" s="36"/>
      <c r="F2401" s="150"/>
      <c r="J2401" s="36"/>
      <c r="K2401" s="36"/>
      <c r="L2401" s="36"/>
      <c r="M2401" s="36"/>
      <c r="N2401" s="36"/>
    </row>
    <row r="2402" spans="1:16" ht="12.75" customHeight="1" x14ac:dyDescent="0.2">
      <c r="A2402" s="36"/>
      <c r="B2402" s="36"/>
      <c r="C2402" s="474" t="s">
        <v>153</v>
      </c>
      <c r="D2402" s="475"/>
      <c r="E2402" s="476"/>
      <c r="F2402" s="36"/>
      <c r="G2402" s="36"/>
      <c r="J2402" s="36"/>
      <c r="K2402" s="474" t="s">
        <v>109</v>
      </c>
      <c r="L2402" s="475"/>
      <c r="M2402" s="476"/>
      <c r="N2402" s="36"/>
      <c r="O2402" s="36"/>
    </row>
    <row r="2403" spans="1:16" x14ac:dyDescent="0.2">
      <c r="A2403" s="36"/>
      <c r="B2403" s="36"/>
      <c r="C2403" s="477" t="str">
        <f>IF('Prop I'!$D$144="","",'Prop I'!$D$144)</f>
        <v/>
      </c>
      <c r="D2403" s="478"/>
      <c r="E2403" s="478"/>
      <c r="F2403" s="478"/>
      <c r="G2403" s="478"/>
      <c r="H2403" s="479"/>
      <c r="J2403" s="36"/>
      <c r="K2403" s="477" t="str">
        <f>IF('Prop I'!$K$144="","",'Prop I'!$K$144)</f>
        <v/>
      </c>
      <c r="L2403" s="478"/>
      <c r="M2403" s="478"/>
      <c r="N2403" s="478"/>
      <c r="O2403" s="478"/>
      <c r="P2403" s="479"/>
    </row>
    <row r="2404" spans="1:16" x14ac:dyDescent="0.2">
      <c r="A2404" s="36"/>
      <c r="B2404" s="36"/>
      <c r="C2404" s="480"/>
      <c r="D2404" s="481"/>
      <c r="E2404" s="481"/>
      <c r="F2404" s="481"/>
      <c r="G2404" s="481"/>
      <c r="H2404" s="482"/>
      <c r="J2404" s="36"/>
      <c r="K2404" s="480"/>
      <c r="L2404" s="481"/>
      <c r="M2404" s="481"/>
      <c r="N2404" s="481"/>
      <c r="O2404" s="481"/>
      <c r="P2404" s="482"/>
    </row>
    <row r="2405" spans="1:16" x14ac:dyDescent="0.2">
      <c r="A2405" s="36"/>
      <c r="B2405" s="36"/>
      <c r="C2405" s="480"/>
      <c r="D2405" s="481"/>
      <c r="E2405" s="481"/>
      <c r="F2405" s="481"/>
      <c r="G2405" s="481"/>
      <c r="H2405" s="482"/>
      <c r="J2405" s="36"/>
      <c r="K2405" s="480"/>
      <c r="L2405" s="481"/>
      <c r="M2405" s="481"/>
      <c r="N2405" s="481"/>
      <c r="O2405" s="481"/>
      <c r="P2405" s="482"/>
    </row>
    <row r="2406" spans="1:16" x14ac:dyDescent="0.2">
      <c r="A2406" s="36"/>
      <c r="B2406" s="36"/>
      <c r="C2406" s="480"/>
      <c r="D2406" s="481"/>
      <c r="E2406" s="481"/>
      <c r="F2406" s="481"/>
      <c r="G2406" s="481"/>
      <c r="H2406" s="482"/>
      <c r="J2406" s="36"/>
      <c r="K2406" s="480"/>
      <c r="L2406" s="481"/>
      <c r="M2406" s="481"/>
      <c r="N2406" s="481"/>
      <c r="O2406" s="481"/>
      <c r="P2406" s="482"/>
    </row>
    <row r="2407" spans="1:16" x14ac:dyDescent="0.2">
      <c r="A2407" s="36"/>
      <c r="B2407" s="36"/>
      <c r="C2407" s="480"/>
      <c r="D2407" s="481"/>
      <c r="E2407" s="481"/>
      <c r="F2407" s="481"/>
      <c r="G2407" s="481"/>
      <c r="H2407" s="482"/>
      <c r="J2407" s="36"/>
      <c r="K2407" s="480"/>
      <c r="L2407" s="481"/>
      <c r="M2407" s="481"/>
      <c r="N2407" s="481"/>
      <c r="O2407" s="481"/>
      <c r="P2407" s="482"/>
    </row>
    <row r="2408" spans="1:16" x14ac:dyDescent="0.2">
      <c r="A2408" s="36"/>
      <c r="B2408" s="36"/>
      <c r="C2408" s="480"/>
      <c r="D2408" s="481"/>
      <c r="E2408" s="481"/>
      <c r="F2408" s="481"/>
      <c r="G2408" s="481"/>
      <c r="H2408" s="482"/>
      <c r="J2408" s="36"/>
      <c r="K2408" s="480"/>
      <c r="L2408" s="481"/>
      <c r="M2408" s="481"/>
      <c r="N2408" s="481"/>
      <c r="O2408" s="481"/>
      <c r="P2408" s="482"/>
    </row>
    <row r="2409" spans="1:16" x14ac:dyDescent="0.2">
      <c r="A2409" s="36"/>
      <c r="B2409" s="36"/>
      <c r="C2409" s="483"/>
      <c r="D2409" s="484"/>
      <c r="E2409" s="484"/>
      <c r="F2409" s="484"/>
      <c r="G2409" s="484"/>
      <c r="H2409" s="485"/>
      <c r="J2409" s="36"/>
      <c r="K2409" s="483"/>
      <c r="L2409" s="484"/>
      <c r="M2409" s="484"/>
      <c r="N2409" s="484"/>
      <c r="O2409" s="484"/>
      <c r="P2409" s="485"/>
    </row>
    <row r="2410" spans="1:16" x14ac:dyDescent="0.2">
      <c r="A2410" s="36"/>
      <c r="B2410" s="36"/>
      <c r="C2410" s="36"/>
      <c r="D2410" s="36"/>
      <c r="E2410" s="36"/>
      <c r="F2410" s="36"/>
      <c r="J2410" s="36"/>
      <c r="K2410" s="36"/>
      <c r="L2410" s="36"/>
      <c r="M2410" s="36"/>
      <c r="N2410" s="36"/>
    </row>
    <row r="2411" spans="1:16" ht="26.25" customHeight="1" x14ac:dyDescent="0.2">
      <c r="C2411" s="406" t="s">
        <v>111</v>
      </c>
      <c r="D2411" s="406"/>
      <c r="E2411" s="406"/>
      <c r="F2411" s="407"/>
      <c r="G2411" s="160" t="str">
        <f>IF('Prop I'!$D$153="","",'Prop I'!$D$153)</f>
        <v/>
      </c>
      <c r="H2411" s="36"/>
      <c r="L2411" s="36"/>
      <c r="M2411" s="36"/>
      <c r="N2411" s="36"/>
      <c r="O2411" s="36"/>
      <c r="P2411" s="36"/>
    </row>
    <row r="2412" spans="1:16" x14ac:dyDescent="0.2">
      <c r="A2412" s="36"/>
      <c r="B2412" s="36"/>
      <c r="C2412" s="36"/>
      <c r="D2412" s="36"/>
      <c r="E2412" s="36"/>
      <c r="F2412" s="36"/>
      <c r="J2412" s="36"/>
      <c r="K2412" s="36"/>
      <c r="L2412" s="36"/>
      <c r="M2412" s="36"/>
      <c r="N2412" s="36"/>
    </row>
    <row r="2413" spans="1:16" ht="12.75" customHeight="1" x14ac:dyDescent="0.2">
      <c r="A2413" s="36"/>
      <c r="B2413" s="36"/>
      <c r="C2413" s="474" t="s">
        <v>108</v>
      </c>
      <c r="D2413" s="475"/>
      <c r="E2413" s="475"/>
      <c r="F2413" s="476"/>
      <c r="G2413" s="36"/>
      <c r="J2413" s="36"/>
      <c r="K2413" s="36"/>
      <c r="L2413" s="36"/>
      <c r="M2413" s="36"/>
      <c r="N2413" s="36"/>
    </row>
    <row r="2414" spans="1:16" x14ac:dyDescent="0.2">
      <c r="A2414" s="36"/>
      <c r="B2414" s="36"/>
      <c r="C2414" s="477" t="str">
        <f>IF('Prop I'!$D$157="","",'Prop I'!$D$157)</f>
        <v/>
      </c>
      <c r="D2414" s="478"/>
      <c r="E2414" s="478"/>
      <c r="F2414" s="478"/>
      <c r="G2414" s="478"/>
      <c r="H2414" s="478"/>
      <c r="I2414" s="478"/>
      <c r="J2414" s="478"/>
      <c r="K2414" s="478"/>
      <c r="L2414" s="479"/>
      <c r="M2414" s="36"/>
      <c r="N2414" s="36"/>
    </row>
    <row r="2415" spans="1:16" x14ac:dyDescent="0.2">
      <c r="A2415" s="36"/>
      <c r="B2415" s="36"/>
      <c r="C2415" s="480"/>
      <c r="D2415" s="481"/>
      <c r="E2415" s="481"/>
      <c r="F2415" s="481"/>
      <c r="G2415" s="481"/>
      <c r="H2415" s="481"/>
      <c r="I2415" s="481"/>
      <c r="J2415" s="481"/>
      <c r="K2415" s="481"/>
      <c r="L2415" s="482"/>
      <c r="M2415" s="36"/>
      <c r="N2415" s="36"/>
    </row>
    <row r="2416" spans="1:16" x14ac:dyDescent="0.2">
      <c r="A2416" s="36"/>
      <c r="B2416" s="36"/>
      <c r="C2416" s="480"/>
      <c r="D2416" s="481"/>
      <c r="E2416" s="481"/>
      <c r="F2416" s="481"/>
      <c r="G2416" s="481"/>
      <c r="H2416" s="481"/>
      <c r="I2416" s="481"/>
      <c r="J2416" s="481"/>
      <c r="K2416" s="481"/>
      <c r="L2416" s="482"/>
      <c r="M2416" s="36"/>
      <c r="N2416" s="36"/>
    </row>
    <row r="2417" spans="1:15" x14ac:dyDescent="0.2">
      <c r="A2417" s="36"/>
      <c r="B2417" s="36"/>
      <c r="C2417" s="480"/>
      <c r="D2417" s="481"/>
      <c r="E2417" s="481"/>
      <c r="F2417" s="481"/>
      <c r="G2417" s="481"/>
      <c r="H2417" s="481"/>
      <c r="I2417" s="481"/>
      <c r="J2417" s="481"/>
      <c r="K2417" s="481"/>
      <c r="L2417" s="482"/>
      <c r="M2417" s="36"/>
      <c r="N2417" s="36"/>
    </row>
    <row r="2418" spans="1:15" x14ac:dyDescent="0.2">
      <c r="A2418" s="36"/>
      <c r="B2418" s="36"/>
      <c r="C2418" s="480"/>
      <c r="D2418" s="481"/>
      <c r="E2418" s="481"/>
      <c r="F2418" s="481"/>
      <c r="G2418" s="481"/>
      <c r="H2418" s="481"/>
      <c r="I2418" s="481"/>
      <c r="J2418" s="481"/>
      <c r="K2418" s="481"/>
      <c r="L2418" s="482"/>
      <c r="M2418" s="36"/>
      <c r="N2418" s="36"/>
    </row>
    <row r="2419" spans="1:15" x14ac:dyDescent="0.2">
      <c r="A2419" s="36"/>
      <c r="B2419" s="36"/>
      <c r="C2419" s="480"/>
      <c r="D2419" s="481"/>
      <c r="E2419" s="481"/>
      <c r="F2419" s="481"/>
      <c r="G2419" s="481"/>
      <c r="H2419" s="481"/>
      <c r="I2419" s="481"/>
      <c r="J2419" s="481"/>
      <c r="K2419" s="481"/>
      <c r="L2419" s="482"/>
      <c r="M2419" s="36"/>
      <c r="N2419" s="36"/>
    </row>
    <row r="2420" spans="1:15" x14ac:dyDescent="0.2">
      <c r="A2420" s="36"/>
      <c r="B2420" s="36"/>
      <c r="C2420" s="483"/>
      <c r="D2420" s="484"/>
      <c r="E2420" s="484"/>
      <c r="F2420" s="484"/>
      <c r="G2420" s="484"/>
      <c r="H2420" s="484"/>
      <c r="I2420" s="484"/>
      <c r="J2420" s="484"/>
      <c r="K2420" s="484"/>
      <c r="L2420" s="485"/>
      <c r="M2420" s="36"/>
      <c r="N2420" s="36"/>
    </row>
    <row r="2421" spans="1:15" x14ac:dyDescent="0.2">
      <c r="A2421" s="36"/>
      <c r="B2421" s="36"/>
      <c r="C2421" s="36"/>
      <c r="D2421" s="36"/>
      <c r="E2421" s="36"/>
      <c r="F2421" s="36"/>
      <c r="J2421" s="36"/>
      <c r="K2421" s="36"/>
      <c r="L2421" s="36"/>
      <c r="M2421" s="36"/>
      <c r="N2421" s="36"/>
    </row>
    <row r="2422" spans="1:15" x14ac:dyDescent="0.2">
      <c r="A2422" s="36"/>
      <c r="B2422" s="36"/>
      <c r="C2422" s="36"/>
      <c r="D2422" s="36"/>
      <c r="E2422" s="36"/>
      <c r="F2422" s="36"/>
      <c r="J2422" s="36"/>
      <c r="K2422" s="36"/>
      <c r="L2422" s="36"/>
      <c r="M2422" s="36"/>
      <c r="N2422" s="36"/>
    </row>
    <row r="2423" spans="1:15" ht="15" x14ac:dyDescent="0.25">
      <c r="A2423" s="36"/>
      <c r="B2423" s="145" t="s">
        <v>150</v>
      </c>
      <c r="C2423" s="36"/>
      <c r="D2423" s="36"/>
      <c r="E2423" s="36"/>
      <c r="F2423" s="36"/>
      <c r="J2423" s="36"/>
      <c r="K2423" s="36"/>
      <c r="L2423" s="36"/>
      <c r="M2423" s="36"/>
      <c r="N2423" s="36"/>
    </row>
    <row r="2424" spans="1:15" ht="15" x14ac:dyDescent="0.25">
      <c r="A2424" s="36"/>
      <c r="B2424" s="145"/>
      <c r="C2424" s="36"/>
      <c r="D2424" s="36"/>
      <c r="E2424" s="36"/>
      <c r="F2424" s="36"/>
      <c r="J2424" s="36"/>
      <c r="K2424" s="36"/>
      <c r="L2424" s="36"/>
      <c r="M2424" s="36"/>
      <c r="N2424" s="36"/>
    </row>
    <row r="2425" spans="1:15" ht="30" customHeight="1" x14ac:dyDescent="0.2">
      <c r="A2425" s="36"/>
      <c r="B2425" s="36"/>
      <c r="C2425" s="358" t="s">
        <v>118</v>
      </c>
      <c r="D2425" s="359"/>
      <c r="E2425" s="358" t="s">
        <v>119</v>
      </c>
      <c r="F2425" s="359"/>
      <c r="G2425" s="358" t="s">
        <v>120</v>
      </c>
      <c r="H2425" s="359"/>
      <c r="I2425" s="358" t="s">
        <v>121</v>
      </c>
      <c r="J2425" s="359"/>
      <c r="K2425" s="101" t="s">
        <v>122</v>
      </c>
      <c r="L2425" s="101" t="s">
        <v>123</v>
      </c>
      <c r="M2425" s="358" t="s">
        <v>124</v>
      </c>
      <c r="N2425" s="359"/>
      <c r="O2425" s="101" t="s">
        <v>125</v>
      </c>
    </row>
    <row r="2426" spans="1:15" x14ac:dyDescent="0.2">
      <c r="A2426" s="36"/>
      <c r="B2426" s="36"/>
      <c r="C2426" s="509" t="str">
        <f>IF('Prop I'!$B170="","",'Prop I'!$B170)</f>
        <v/>
      </c>
      <c r="D2426" s="510"/>
      <c r="E2426" s="509" t="str">
        <f>IF('Prop I'!$C170="","",'Prop I'!$C170)</f>
        <v/>
      </c>
      <c r="F2426" s="510"/>
      <c r="G2426" s="509" t="str">
        <f>IF('Prop I'!$D170="","",'Prop I'!$D170)</f>
        <v/>
      </c>
      <c r="H2426" s="510"/>
      <c r="I2426" s="509" t="str">
        <f>IF('Prop I'!$E170="","",'Prop I'!$E170)</f>
        <v/>
      </c>
      <c r="J2426" s="510"/>
      <c r="K2426" s="172" t="str">
        <f>IF('Prop I'!$F170="","",'Prop I'!$F170)</f>
        <v/>
      </c>
      <c r="L2426" s="172" t="str">
        <f>IF('Prop I'!$G170="","",'Prop I'!$G170)</f>
        <v/>
      </c>
      <c r="M2426" s="509" t="str">
        <f>IF('Prop I'!$H170="","",'Prop I'!$H170)</f>
        <v/>
      </c>
      <c r="N2426" s="510"/>
      <c r="O2426" s="172" t="str">
        <f>IF('Prop I'!$I170="","",'Prop I'!$I170)</f>
        <v/>
      </c>
    </row>
    <row r="2427" spans="1:15" ht="12.75" customHeight="1" x14ac:dyDescent="0.2">
      <c r="A2427" s="36"/>
      <c r="B2427" s="36"/>
      <c r="C2427" s="509" t="str">
        <f>IF('Prop I'!$B171="","",'Prop I'!$B171)</f>
        <v/>
      </c>
      <c r="D2427" s="510"/>
      <c r="E2427" s="509" t="str">
        <f>IF('Prop I'!$C171="","",'Prop I'!$C171)</f>
        <v/>
      </c>
      <c r="F2427" s="510"/>
      <c r="G2427" s="509" t="str">
        <f>IF('Prop I'!$D171="","",'Prop I'!$D171)</f>
        <v/>
      </c>
      <c r="H2427" s="510"/>
      <c r="I2427" s="509" t="str">
        <f>IF('Prop I'!$E171="","",'Prop I'!$E171)</f>
        <v/>
      </c>
      <c r="J2427" s="510"/>
      <c r="K2427" s="172" t="str">
        <f>IF('Prop I'!$F171="","",'Prop I'!$F171)</f>
        <v/>
      </c>
      <c r="L2427" s="172" t="str">
        <f>IF('Prop I'!$G171="","",'Prop I'!$G171)</f>
        <v/>
      </c>
      <c r="M2427" s="509" t="str">
        <f>IF('Prop I'!$H171="","",'Prop I'!$H171)</f>
        <v/>
      </c>
      <c r="N2427" s="510"/>
      <c r="O2427" s="172" t="str">
        <f>IF('Prop I'!$I171="","",'Prop I'!$I171)</f>
        <v/>
      </c>
    </row>
    <row r="2428" spans="1:15" x14ac:dyDescent="0.2">
      <c r="A2428" s="36"/>
      <c r="B2428" s="36"/>
      <c r="C2428" s="509" t="str">
        <f>IF('Prop I'!$B172="","",'Prop I'!$B172)</f>
        <v/>
      </c>
      <c r="D2428" s="510"/>
      <c r="E2428" s="509" t="str">
        <f>IF('Prop I'!$C172="","",'Prop I'!$C172)</f>
        <v/>
      </c>
      <c r="F2428" s="510"/>
      <c r="G2428" s="509" t="str">
        <f>IF('Prop I'!$D172="","",'Prop I'!$D172)</f>
        <v/>
      </c>
      <c r="H2428" s="510"/>
      <c r="I2428" s="509" t="str">
        <f>IF('Prop I'!$E172="","",'Prop I'!$E172)</f>
        <v/>
      </c>
      <c r="J2428" s="510"/>
      <c r="K2428" s="172" t="str">
        <f>IF('Prop I'!$F172="","",'Prop I'!$F172)</f>
        <v/>
      </c>
      <c r="L2428" s="172" t="str">
        <f>IF('Prop I'!$G172="","",'Prop I'!$G172)</f>
        <v/>
      </c>
      <c r="M2428" s="509" t="str">
        <f>IF('Prop I'!$H172="","",'Prop I'!$H172)</f>
        <v/>
      </c>
      <c r="N2428" s="510"/>
      <c r="O2428" s="172" t="str">
        <f>IF('Prop I'!$I172="","",'Prop I'!$I172)</f>
        <v/>
      </c>
    </row>
    <row r="2429" spans="1:15" x14ac:dyDescent="0.2">
      <c r="A2429" s="36"/>
      <c r="B2429" s="36"/>
      <c r="C2429" s="509" t="str">
        <f>IF('Prop I'!$B173="","",'Prop I'!$B173)</f>
        <v/>
      </c>
      <c r="D2429" s="510"/>
      <c r="E2429" s="509" t="str">
        <f>IF('Prop I'!$C173="","",'Prop I'!$C173)</f>
        <v/>
      </c>
      <c r="F2429" s="510"/>
      <c r="G2429" s="509" t="str">
        <f>IF('Prop I'!$D173="","",'Prop I'!$D173)</f>
        <v/>
      </c>
      <c r="H2429" s="510"/>
      <c r="I2429" s="509" t="str">
        <f>IF('Prop I'!$E173="","",'Prop I'!$E173)</f>
        <v/>
      </c>
      <c r="J2429" s="510"/>
      <c r="K2429" s="172" t="str">
        <f>IF('Prop I'!$F173="","",'Prop I'!$F173)</f>
        <v/>
      </c>
      <c r="L2429" s="172" t="str">
        <f>IF('Prop I'!$G173="","",'Prop I'!$G173)</f>
        <v/>
      </c>
      <c r="M2429" s="509" t="str">
        <f>IF('Prop I'!$H173="","",'Prop I'!$H173)</f>
        <v/>
      </c>
      <c r="N2429" s="510"/>
      <c r="O2429" s="172" t="str">
        <f>IF('Prop I'!$I173="","",'Prop I'!$I173)</f>
        <v/>
      </c>
    </row>
    <row r="2430" spans="1:15" x14ac:dyDescent="0.2">
      <c r="A2430" s="36"/>
      <c r="B2430" s="36"/>
      <c r="C2430" s="509" t="str">
        <f>IF('Prop I'!$B174="","",'Prop I'!$B174)</f>
        <v/>
      </c>
      <c r="D2430" s="510"/>
      <c r="E2430" s="509" t="str">
        <f>IF('Prop I'!$C174="","",'Prop I'!$C174)</f>
        <v/>
      </c>
      <c r="F2430" s="510"/>
      <c r="G2430" s="509" t="str">
        <f>IF('Prop I'!$D174="","",'Prop I'!$D174)</f>
        <v/>
      </c>
      <c r="H2430" s="510"/>
      <c r="I2430" s="509" t="str">
        <f>IF('Prop I'!$E174="","",'Prop I'!$E174)</f>
        <v/>
      </c>
      <c r="J2430" s="510"/>
      <c r="K2430" s="172" t="str">
        <f>IF('Prop I'!$F174="","",'Prop I'!$F174)</f>
        <v/>
      </c>
      <c r="L2430" s="172" t="str">
        <f>IF('Prop I'!$G174="","",'Prop I'!$G174)</f>
        <v/>
      </c>
      <c r="M2430" s="509" t="str">
        <f>IF('Prop I'!$H174="","",'Prop I'!$H174)</f>
        <v/>
      </c>
      <c r="N2430" s="510"/>
      <c r="O2430" s="172" t="str">
        <f>IF('Prop I'!$I174="","",'Prop I'!$I174)</f>
        <v/>
      </c>
    </row>
    <row r="2431" spans="1:15" x14ac:dyDescent="0.2">
      <c r="A2431" s="36"/>
      <c r="B2431" s="36"/>
      <c r="C2431" s="509" t="str">
        <f>IF('Prop I'!$B175="","",'Prop I'!$B175)</f>
        <v/>
      </c>
      <c r="D2431" s="510"/>
      <c r="E2431" s="509" t="str">
        <f>IF('Prop I'!$C175="","",'Prop I'!$C175)</f>
        <v/>
      </c>
      <c r="F2431" s="510"/>
      <c r="G2431" s="509" t="str">
        <f>IF('Prop I'!$D175="","",'Prop I'!$D175)</f>
        <v/>
      </c>
      <c r="H2431" s="510"/>
      <c r="I2431" s="509" t="str">
        <f>IF('Prop I'!$E175="","",'Prop I'!$E175)</f>
        <v/>
      </c>
      <c r="J2431" s="510"/>
      <c r="K2431" s="172" t="str">
        <f>IF('Prop I'!$F175="","",'Prop I'!$F175)</f>
        <v/>
      </c>
      <c r="L2431" s="172" t="str">
        <f>IF('Prop I'!$G175="","",'Prop I'!$G175)</f>
        <v/>
      </c>
      <c r="M2431" s="509" t="str">
        <f>IF('Prop I'!$H175="","",'Prop I'!$H175)</f>
        <v/>
      </c>
      <c r="N2431" s="510"/>
      <c r="O2431" s="172" t="str">
        <f>IF('Prop I'!$I175="","",'Prop I'!$I175)</f>
        <v/>
      </c>
    </row>
    <row r="2432" spans="1:15" x14ac:dyDescent="0.2">
      <c r="A2432" s="36"/>
      <c r="B2432" s="36"/>
      <c r="C2432" s="509" t="str">
        <f>IF('Prop I'!$B176="","",'Prop I'!$B176)</f>
        <v/>
      </c>
      <c r="D2432" s="510"/>
      <c r="E2432" s="509" t="str">
        <f>IF('Prop I'!$C176="","",'Prop I'!$C176)</f>
        <v/>
      </c>
      <c r="F2432" s="510"/>
      <c r="G2432" s="509" t="str">
        <f>IF('Prop I'!$D176="","",'Prop I'!$D176)</f>
        <v/>
      </c>
      <c r="H2432" s="510"/>
      <c r="I2432" s="509" t="str">
        <f>IF('Prop I'!$E176="","",'Prop I'!$E176)</f>
        <v/>
      </c>
      <c r="J2432" s="510"/>
      <c r="K2432" s="172" t="str">
        <f>IF('Prop I'!$F176="","",'Prop I'!$F176)</f>
        <v/>
      </c>
      <c r="L2432" s="172" t="str">
        <f>IF('Prop I'!$G176="","",'Prop I'!$G176)</f>
        <v/>
      </c>
      <c r="M2432" s="509" t="str">
        <f>IF('Prop I'!$H176="","",'Prop I'!$H176)</f>
        <v/>
      </c>
      <c r="N2432" s="510"/>
      <c r="O2432" s="172" t="str">
        <f>IF('Prop I'!$I176="","",'Prop I'!$I176)</f>
        <v/>
      </c>
    </row>
    <row r="2433" spans="1:16" x14ac:dyDescent="0.2">
      <c r="A2433" s="36"/>
      <c r="B2433" s="36"/>
      <c r="C2433" s="509" t="str">
        <f>IF('Prop I'!$B177="","",'Prop I'!$B177)</f>
        <v/>
      </c>
      <c r="D2433" s="510"/>
      <c r="E2433" s="509" t="str">
        <f>IF('Prop I'!$C177="","",'Prop I'!$C177)</f>
        <v/>
      </c>
      <c r="F2433" s="510"/>
      <c r="G2433" s="509" t="str">
        <f>IF('Prop I'!$D177="","",'Prop I'!$D177)</f>
        <v/>
      </c>
      <c r="H2433" s="510"/>
      <c r="I2433" s="509" t="str">
        <f>IF('Prop I'!$E177="","",'Prop I'!$E177)</f>
        <v/>
      </c>
      <c r="J2433" s="510"/>
      <c r="K2433" s="172" t="str">
        <f>IF('Prop I'!$F177="","",'Prop I'!$F177)</f>
        <v/>
      </c>
      <c r="L2433" s="172" t="str">
        <f>IF('Prop I'!$G177="","",'Prop I'!$G177)</f>
        <v/>
      </c>
      <c r="M2433" s="509" t="str">
        <f>IF('Prop I'!$H177="","",'Prop I'!$H177)</f>
        <v/>
      </c>
      <c r="N2433" s="510"/>
      <c r="O2433" s="172" t="str">
        <f>IF('Prop I'!$I177="","",'Prop I'!$I177)</f>
        <v/>
      </c>
    </row>
    <row r="2434" spans="1:16" x14ac:dyDescent="0.2">
      <c r="A2434" s="36"/>
      <c r="B2434" s="36"/>
      <c r="C2434" s="509" t="str">
        <f>IF('Prop I'!$B178="","",'Prop I'!$B178)</f>
        <v/>
      </c>
      <c r="D2434" s="510"/>
      <c r="E2434" s="509" t="str">
        <f>IF('Prop I'!$C178="","",'Prop I'!$C178)</f>
        <v/>
      </c>
      <c r="F2434" s="510"/>
      <c r="G2434" s="509" t="str">
        <f>IF('Prop I'!$D178="","",'Prop I'!$D178)</f>
        <v/>
      </c>
      <c r="H2434" s="510"/>
      <c r="I2434" s="509" t="str">
        <f>IF('Prop I'!$E178="","",'Prop I'!$E178)</f>
        <v/>
      </c>
      <c r="J2434" s="510"/>
      <c r="K2434" s="172" t="str">
        <f>IF('Prop I'!$F178="","",'Prop I'!$F178)</f>
        <v/>
      </c>
      <c r="L2434" s="172" t="str">
        <f>IF('Prop I'!$G178="","",'Prop I'!$G178)</f>
        <v/>
      </c>
      <c r="M2434" s="509" t="str">
        <f>IF('Prop I'!$H178="","",'Prop I'!$H178)</f>
        <v/>
      </c>
      <c r="N2434" s="510"/>
      <c r="O2434" s="172" t="str">
        <f>IF('Prop I'!$I178="","",'Prop I'!$I178)</f>
        <v/>
      </c>
    </row>
    <row r="2435" spans="1:16" x14ac:dyDescent="0.2">
      <c r="A2435" s="36"/>
      <c r="B2435" s="36"/>
      <c r="C2435" s="509" t="str">
        <f>IF('Prop I'!$B179="","",'Prop I'!$B179)</f>
        <v/>
      </c>
      <c r="D2435" s="510"/>
      <c r="E2435" s="509" t="str">
        <f>IF('Prop I'!$C179="","",'Prop I'!$C179)</f>
        <v/>
      </c>
      <c r="F2435" s="510"/>
      <c r="G2435" s="509" t="str">
        <f>IF('Prop I'!$D179="","",'Prop I'!$D179)</f>
        <v/>
      </c>
      <c r="H2435" s="510"/>
      <c r="I2435" s="509" t="str">
        <f>IF('Prop I'!$E179="","",'Prop I'!$E179)</f>
        <v/>
      </c>
      <c r="J2435" s="510"/>
      <c r="K2435" s="172" t="str">
        <f>IF('Prop I'!$F179="","",'Prop I'!$F179)</f>
        <v/>
      </c>
      <c r="L2435" s="172" t="str">
        <f>IF('Prop I'!$G179="","",'Prop I'!$G179)</f>
        <v/>
      </c>
      <c r="M2435" s="509" t="str">
        <f>IF('Prop I'!$H179="","",'Prop I'!$H179)</f>
        <v/>
      </c>
      <c r="N2435" s="510"/>
      <c r="O2435" s="172" t="str">
        <f>IF('Prop I'!$I179="","",'Prop I'!$I179)</f>
        <v/>
      </c>
    </row>
    <row r="2436" spans="1:16" x14ac:dyDescent="0.2">
      <c r="A2436" s="36"/>
      <c r="B2436" s="36"/>
      <c r="C2436" s="509" t="str">
        <f>IF('Prop I'!$B180="","",'Prop I'!$B180)</f>
        <v/>
      </c>
      <c r="D2436" s="510"/>
      <c r="E2436" s="509" t="str">
        <f>IF('Prop I'!$C180="","",'Prop I'!$C180)</f>
        <v/>
      </c>
      <c r="F2436" s="510"/>
      <c r="G2436" s="509" t="str">
        <f>IF('Prop I'!$D180="","",'Prop I'!$D180)</f>
        <v/>
      </c>
      <c r="H2436" s="510"/>
      <c r="I2436" s="509" t="str">
        <f>IF('Prop I'!$E180="","",'Prop I'!$E180)</f>
        <v/>
      </c>
      <c r="J2436" s="510"/>
      <c r="K2436" s="172" t="str">
        <f>IF('Prop I'!$F180="","",'Prop I'!$F180)</f>
        <v/>
      </c>
      <c r="L2436" s="172" t="str">
        <f>IF('Prop I'!$G180="","",'Prop I'!$G180)</f>
        <v/>
      </c>
      <c r="M2436" s="509" t="str">
        <f>IF('Prop I'!$H180="","",'Prop I'!$H180)</f>
        <v/>
      </c>
      <c r="N2436" s="510"/>
      <c r="O2436" s="172" t="str">
        <f>IF('Prop I'!$I180="","",'Prop I'!$I180)</f>
        <v/>
      </c>
    </row>
    <row r="2437" spans="1:16" x14ac:dyDescent="0.2">
      <c r="A2437" s="36"/>
      <c r="B2437" s="36"/>
      <c r="C2437" s="36"/>
      <c r="D2437" s="36"/>
      <c r="E2437" s="36"/>
      <c r="F2437" s="36"/>
      <c r="G2437" s="36"/>
      <c r="H2437" s="36"/>
      <c r="I2437" s="36"/>
      <c r="J2437" s="36"/>
      <c r="K2437" s="36"/>
      <c r="L2437" s="36"/>
    </row>
    <row r="2438" spans="1:16" x14ac:dyDescent="0.2">
      <c r="A2438" s="36"/>
      <c r="B2438" s="36"/>
      <c r="C2438" s="36"/>
      <c r="D2438" s="36"/>
      <c r="E2438" s="36"/>
      <c r="F2438" s="36"/>
      <c r="G2438" s="36"/>
      <c r="H2438" s="36"/>
      <c r="I2438" s="36"/>
      <c r="J2438" s="36"/>
      <c r="K2438" s="36"/>
      <c r="L2438" s="36"/>
    </row>
    <row r="2439" spans="1:16" ht="15" x14ac:dyDescent="0.25">
      <c r="A2439" s="36"/>
      <c r="B2439" s="145" t="s">
        <v>154</v>
      </c>
      <c r="C2439" s="36"/>
      <c r="D2439" s="36"/>
      <c r="E2439" s="36"/>
      <c r="F2439" s="36"/>
      <c r="G2439" s="36"/>
      <c r="H2439" s="36"/>
      <c r="I2439" s="36"/>
      <c r="J2439" s="36"/>
      <c r="K2439" s="36"/>
      <c r="L2439" s="36"/>
    </row>
    <row r="2440" spans="1:16" ht="15" x14ac:dyDescent="0.25">
      <c r="A2440" s="36"/>
      <c r="B2440" s="145"/>
      <c r="C2440" s="36"/>
      <c r="D2440" s="36"/>
      <c r="E2440" s="36"/>
      <c r="F2440" s="36"/>
      <c r="G2440" s="36"/>
      <c r="H2440" s="36"/>
      <c r="I2440" s="36"/>
      <c r="J2440" s="36"/>
      <c r="K2440" s="36"/>
      <c r="L2440" s="36"/>
    </row>
    <row r="2441" spans="1:16" ht="27.75" customHeight="1" x14ac:dyDescent="0.2">
      <c r="B2441" s="146"/>
      <c r="C2441" s="406" t="s">
        <v>199</v>
      </c>
      <c r="D2441" s="406"/>
      <c r="E2441" s="406"/>
      <c r="F2441" s="407"/>
      <c r="G2441" s="462" t="str">
        <f>IF('Prop I'!$D$184="","",'Prop I'!$D$184)</f>
        <v/>
      </c>
      <c r="K2441" s="519" t="s">
        <v>181</v>
      </c>
      <c r="L2441" s="520"/>
      <c r="M2441" s="520"/>
      <c r="N2441" s="520"/>
      <c r="O2441" s="521"/>
    </row>
    <row r="2442" spans="1:16" x14ac:dyDescent="0.2">
      <c r="C2442" s="406"/>
      <c r="D2442" s="406"/>
      <c r="E2442" s="406"/>
      <c r="F2442" s="407"/>
      <c r="G2442" s="464"/>
      <c r="K2442" s="477" t="str">
        <f>IF('Prop I'!$K$184="","",'Prop I'!$K$184)</f>
        <v/>
      </c>
      <c r="L2442" s="478"/>
      <c r="M2442" s="478"/>
      <c r="N2442" s="478"/>
      <c r="O2442" s="478"/>
      <c r="P2442" s="479"/>
    </row>
    <row r="2443" spans="1:16" x14ac:dyDescent="0.2">
      <c r="C2443" s="146"/>
      <c r="D2443" s="146"/>
      <c r="E2443" s="146"/>
      <c r="F2443" s="257"/>
      <c r="G2443" s="258"/>
      <c r="H2443" s="89"/>
      <c r="K2443" s="480"/>
      <c r="L2443" s="481"/>
      <c r="M2443" s="481"/>
      <c r="N2443" s="481"/>
      <c r="O2443" s="481"/>
      <c r="P2443" s="482"/>
    </row>
    <row r="2444" spans="1:16" x14ac:dyDescent="0.2">
      <c r="C2444" s="89"/>
      <c r="D2444" s="89"/>
      <c r="E2444" s="89"/>
      <c r="F2444" s="89"/>
      <c r="G2444" s="89"/>
      <c r="H2444" s="89"/>
      <c r="K2444" s="483"/>
      <c r="L2444" s="484"/>
      <c r="M2444" s="484"/>
      <c r="N2444" s="484"/>
      <c r="O2444" s="484"/>
      <c r="P2444" s="485"/>
    </row>
    <row r="2445" spans="1:16" ht="15" x14ac:dyDescent="0.25">
      <c r="A2445" s="36"/>
      <c r="B2445" s="145"/>
      <c r="C2445" s="36"/>
      <c r="D2445" s="36"/>
      <c r="E2445" s="36"/>
      <c r="F2445" s="36"/>
      <c r="G2445" s="36"/>
      <c r="H2445" s="36"/>
      <c r="I2445" s="36"/>
      <c r="J2445" s="36"/>
      <c r="K2445" s="36"/>
      <c r="L2445" s="36"/>
    </row>
    <row r="2446" spans="1:16" ht="51" x14ac:dyDescent="0.2">
      <c r="A2446" s="36"/>
      <c r="B2446" s="516" t="s">
        <v>201</v>
      </c>
      <c r="C2446" s="517"/>
      <c r="D2446" s="249" t="s">
        <v>27</v>
      </c>
      <c r="E2446" s="249" t="s">
        <v>173</v>
      </c>
      <c r="F2446" s="249" t="s">
        <v>174</v>
      </c>
      <c r="G2446" s="249" t="s">
        <v>175</v>
      </c>
      <c r="H2446" s="249" t="s">
        <v>176</v>
      </c>
      <c r="I2446" s="249" t="s">
        <v>182</v>
      </c>
      <c r="J2446" s="249" t="s">
        <v>169</v>
      </c>
      <c r="K2446" s="249" t="s">
        <v>183</v>
      </c>
      <c r="L2446" s="249" t="s">
        <v>170</v>
      </c>
      <c r="M2446" s="249" t="s">
        <v>177</v>
      </c>
      <c r="N2446" s="249" t="s">
        <v>178</v>
      </c>
      <c r="O2446" s="249" t="s">
        <v>179</v>
      </c>
      <c r="P2446" s="249" t="s">
        <v>180</v>
      </c>
    </row>
    <row r="2447" spans="1:16" x14ac:dyDescent="0.2">
      <c r="A2447" s="36"/>
      <c r="B2447" s="511" t="str">
        <f>IF('Prop I'!B192="","",'Prop I'!B192)</f>
        <v/>
      </c>
      <c r="C2447" s="512"/>
      <c r="D2447" s="231" t="str">
        <f>IF('Prop I'!C192="","",'Prop I'!C192)</f>
        <v/>
      </c>
      <c r="E2447" s="231" t="str">
        <f>IF('Prop I'!D192="","",'Prop I'!D192)</f>
        <v/>
      </c>
      <c r="F2447" s="231" t="str">
        <f>IF('Prop I'!E192="","",'Prop I'!E192)</f>
        <v/>
      </c>
      <c r="G2447" s="231" t="str">
        <f>IF('Prop I'!F192="","",'Prop I'!F192)</f>
        <v/>
      </c>
      <c r="H2447" s="231" t="str">
        <f>IF('Prop I'!G192="","",'Prop I'!G192)</f>
        <v/>
      </c>
      <c r="I2447" s="231" t="str">
        <f>IF('Prop I'!H192="","",'Prop I'!H192)</f>
        <v/>
      </c>
      <c r="J2447" s="231" t="str">
        <f>IF('Prop I'!I192="","",'Prop I'!I192)</f>
        <v/>
      </c>
      <c r="K2447" s="231" t="str">
        <f>IF('Prop I'!J192="","",'Prop I'!J192)</f>
        <v/>
      </c>
      <c r="L2447" s="231" t="str">
        <f>IF('Prop I'!K192="","",'Prop I'!K192)</f>
        <v/>
      </c>
      <c r="M2447" s="231" t="str">
        <f>IF('Prop I'!L192="","",'Prop I'!L192)</f>
        <v/>
      </c>
      <c r="N2447" s="231" t="str">
        <f>IF('Prop I'!M192="","",'Prop I'!M192)</f>
        <v/>
      </c>
      <c r="O2447" s="231" t="str">
        <f>IF('Prop I'!N192="","",'Prop I'!N192)</f>
        <v/>
      </c>
      <c r="P2447" s="231" t="str">
        <f>IF('Prop I'!O192="","",'Prop I'!O192)</f>
        <v/>
      </c>
    </row>
    <row r="2448" spans="1:16" x14ac:dyDescent="0.2">
      <c r="A2448" s="36"/>
      <c r="B2448" s="511" t="str">
        <f>IF('Prop I'!B193="","",'Prop I'!B193)</f>
        <v/>
      </c>
      <c r="C2448" s="512"/>
      <c r="D2448" s="231" t="str">
        <f>IF('Prop I'!C193="","",'Prop I'!C193)</f>
        <v/>
      </c>
      <c r="E2448" s="231" t="str">
        <f>IF('Prop I'!D193="","",'Prop I'!D193)</f>
        <v/>
      </c>
      <c r="F2448" s="231" t="str">
        <f>IF('Prop I'!E193="","",'Prop I'!E193)</f>
        <v/>
      </c>
      <c r="G2448" s="231" t="str">
        <f>IF('Prop I'!F193="","",'Prop I'!F193)</f>
        <v/>
      </c>
      <c r="H2448" s="231" t="str">
        <f>IF('Prop I'!G193="","",'Prop I'!G193)</f>
        <v/>
      </c>
      <c r="I2448" s="231" t="str">
        <f>IF('Prop I'!H193="","",'Prop I'!H193)</f>
        <v/>
      </c>
      <c r="J2448" s="231" t="str">
        <f>IF('Prop I'!I193="","",'Prop I'!I193)</f>
        <v/>
      </c>
      <c r="K2448" s="231" t="str">
        <f>IF('Prop I'!J193="","",'Prop I'!J193)</f>
        <v/>
      </c>
      <c r="L2448" s="231" t="str">
        <f>IF('Prop I'!K193="","",'Prop I'!K193)</f>
        <v/>
      </c>
      <c r="M2448" s="231" t="str">
        <f>IF('Prop I'!L193="","",'Prop I'!L193)</f>
        <v/>
      </c>
      <c r="N2448" s="231" t="str">
        <f>IF('Prop I'!M193="","",'Prop I'!M193)</f>
        <v/>
      </c>
      <c r="O2448" s="231" t="str">
        <f>IF('Prop I'!N193="","",'Prop I'!N193)</f>
        <v/>
      </c>
      <c r="P2448" s="231" t="str">
        <f>IF('Prop I'!O193="","",'Prop I'!O193)</f>
        <v/>
      </c>
    </row>
    <row r="2449" spans="1:16" x14ac:dyDescent="0.2">
      <c r="A2449" s="36"/>
      <c r="B2449" s="511" t="str">
        <f>IF('Prop I'!B194="","",'Prop I'!B194)</f>
        <v/>
      </c>
      <c r="C2449" s="512"/>
      <c r="D2449" s="231" t="str">
        <f>IF('Prop I'!C194="","",'Prop I'!C194)</f>
        <v/>
      </c>
      <c r="E2449" s="231" t="str">
        <f>IF('Prop I'!D194="","",'Prop I'!D194)</f>
        <v/>
      </c>
      <c r="F2449" s="231" t="str">
        <f>IF('Prop I'!E194="","",'Prop I'!E194)</f>
        <v/>
      </c>
      <c r="G2449" s="231" t="str">
        <f>IF('Prop I'!F194="","",'Prop I'!F194)</f>
        <v/>
      </c>
      <c r="H2449" s="231" t="str">
        <f>IF('Prop I'!G194="","",'Prop I'!G194)</f>
        <v/>
      </c>
      <c r="I2449" s="231" t="str">
        <f>IF('Prop I'!H194="","",'Prop I'!H194)</f>
        <v/>
      </c>
      <c r="J2449" s="231" t="str">
        <f>IF('Prop I'!I194="","",'Prop I'!I194)</f>
        <v/>
      </c>
      <c r="K2449" s="231" t="str">
        <f>IF('Prop I'!J194="","",'Prop I'!J194)</f>
        <v/>
      </c>
      <c r="L2449" s="231" t="str">
        <f>IF('Prop I'!K194="","",'Prop I'!K194)</f>
        <v/>
      </c>
      <c r="M2449" s="231" t="str">
        <f>IF('Prop I'!L194="","",'Prop I'!L194)</f>
        <v/>
      </c>
      <c r="N2449" s="231" t="str">
        <f>IF('Prop I'!M194="","",'Prop I'!M194)</f>
        <v/>
      </c>
      <c r="O2449" s="231" t="str">
        <f>IF('Prop I'!N194="","",'Prop I'!N194)</f>
        <v/>
      </c>
      <c r="P2449" s="231" t="str">
        <f>IF('Prop I'!O194="","",'Prop I'!O194)</f>
        <v/>
      </c>
    </row>
    <row r="2450" spans="1:16" x14ac:dyDescent="0.2">
      <c r="A2450" s="36"/>
      <c r="B2450" s="511" t="str">
        <f>IF('Prop I'!B195="","",'Prop I'!B195)</f>
        <v/>
      </c>
      <c r="C2450" s="512"/>
      <c r="D2450" s="231" t="str">
        <f>IF('Prop I'!C195="","",'Prop I'!C195)</f>
        <v/>
      </c>
      <c r="E2450" s="231" t="str">
        <f>IF('Prop I'!D195="","",'Prop I'!D195)</f>
        <v/>
      </c>
      <c r="F2450" s="231" t="str">
        <f>IF('Prop I'!E195="","",'Prop I'!E195)</f>
        <v/>
      </c>
      <c r="G2450" s="231" t="str">
        <f>IF('Prop I'!F195="","",'Prop I'!F195)</f>
        <v/>
      </c>
      <c r="H2450" s="231" t="str">
        <f>IF('Prop I'!G195="","",'Prop I'!G195)</f>
        <v/>
      </c>
      <c r="I2450" s="231" t="str">
        <f>IF('Prop I'!H195="","",'Prop I'!H195)</f>
        <v/>
      </c>
      <c r="J2450" s="231" t="str">
        <f>IF('Prop I'!I195="","",'Prop I'!I195)</f>
        <v/>
      </c>
      <c r="K2450" s="231" t="str">
        <f>IF('Prop I'!J195="","",'Prop I'!J195)</f>
        <v/>
      </c>
      <c r="L2450" s="231" t="str">
        <f>IF('Prop I'!K195="","",'Prop I'!K195)</f>
        <v/>
      </c>
      <c r="M2450" s="231" t="str">
        <f>IF('Prop I'!L195="","",'Prop I'!L195)</f>
        <v/>
      </c>
      <c r="N2450" s="231" t="str">
        <f>IF('Prop I'!M195="","",'Prop I'!M195)</f>
        <v/>
      </c>
      <c r="O2450" s="231" t="str">
        <f>IF('Prop I'!N195="","",'Prop I'!N195)</f>
        <v/>
      </c>
      <c r="P2450" s="231" t="str">
        <f>IF('Prop I'!O195="","",'Prop I'!O195)</f>
        <v/>
      </c>
    </row>
    <row r="2451" spans="1:16" x14ac:dyDescent="0.2">
      <c r="A2451" s="36"/>
      <c r="B2451" s="511" t="str">
        <f>IF('Prop I'!B196="","",'Prop I'!B196)</f>
        <v/>
      </c>
      <c r="C2451" s="512"/>
      <c r="D2451" s="231" t="str">
        <f>IF('Prop I'!C196="","",'Prop I'!C196)</f>
        <v/>
      </c>
      <c r="E2451" s="231" t="str">
        <f>IF('Prop I'!D196="","",'Prop I'!D196)</f>
        <v/>
      </c>
      <c r="F2451" s="231" t="str">
        <f>IF('Prop I'!E196="","",'Prop I'!E196)</f>
        <v/>
      </c>
      <c r="G2451" s="231" t="str">
        <f>IF('Prop I'!F196="","",'Prop I'!F196)</f>
        <v/>
      </c>
      <c r="H2451" s="231" t="str">
        <f>IF('Prop I'!G196="","",'Prop I'!G196)</f>
        <v/>
      </c>
      <c r="I2451" s="231" t="str">
        <f>IF('Prop I'!H196="","",'Prop I'!H196)</f>
        <v/>
      </c>
      <c r="J2451" s="231" t="str">
        <f>IF('Prop I'!I196="","",'Prop I'!I196)</f>
        <v/>
      </c>
      <c r="K2451" s="231" t="str">
        <f>IF('Prop I'!J196="","",'Prop I'!J196)</f>
        <v/>
      </c>
      <c r="L2451" s="231" t="str">
        <f>IF('Prop I'!K196="","",'Prop I'!K196)</f>
        <v/>
      </c>
      <c r="M2451" s="231" t="str">
        <f>IF('Prop I'!L196="","",'Prop I'!L196)</f>
        <v/>
      </c>
      <c r="N2451" s="231" t="str">
        <f>IF('Prop I'!M196="","",'Prop I'!M196)</f>
        <v/>
      </c>
      <c r="O2451" s="231" t="str">
        <f>IF('Prop I'!N196="","",'Prop I'!N196)</f>
        <v/>
      </c>
      <c r="P2451" s="231" t="str">
        <f>IF('Prop I'!O196="","",'Prop I'!O196)</f>
        <v/>
      </c>
    </row>
    <row r="2452" spans="1:16" x14ac:dyDescent="0.2">
      <c r="A2452" s="36"/>
      <c r="B2452" s="511" t="str">
        <f>IF('Prop I'!B197="","",'Prop I'!B197)</f>
        <v/>
      </c>
      <c r="C2452" s="512"/>
      <c r="D2452" s="231" t="str">
        <f>IF('Prop I'!C197="","",'Prop I'!C197)</f>
        <v/>
      </c>
      <c r="E2452" s="231" t="str">
        <f>IF('Prop I'!D197="","",'Prop I'!D197)</f>
        <v/>
      </c>
      <c r="F2452" s="231" t="str">
        <f>IF('Prop I'!E197="","",'Prop I'!E197)</f>
        <v/>
      </c>
      <c r="G2452" s="231" t="str">
        <f>IF('Prop I'!F197="","",'Prop I'!F197)</f>
        <v/>
      </c>
      <c r="H2452" s="231" t="str">
        <f>IF('Prop I'!G197="","",'Prop I'!G197)</f>
        <v/>
      </c>
      <c r="I2452" s="231" t="str">
        <f>IF('Prop I'!H197="","",'Prop I'!H197)</f>
        <v/>
      </c>
      <c r="J2452" s="231" t="str">
        <f>IF('Prop I'!I197="","",'Prop I'!I197)</f>
        <v/>
      </c>
      <c r="K2452" s="231" t="str">
        <f>IF('Prop I'!J197="","",'Prop I'!J197)</f>
        <v/>
      </c>
      <c r="L2452" s="231" t="str">
        <f>IF('Prop I'!K197="","",'Prop I'!K197)</f>
        <v/>
      </c>
      <c r="M2452" s="231" t="str">
        <f>IF('Prop I'!L197="","",'Prop I'!L197)</f>
        <v/>
      </c>
      <c r="N2452" s="231" t="str">
        <f>IF('Prop I'!M197="","",'Prop I'!M197)</f>
        <v/>
      </c>
      <c r="O2452" s="231" t="str">
        <f>IF('Prop I'!N197="","",'Prop I'!N197)</f>
        <v/>
      </c>
      <c r="P2452" s="231" t="str">
        <f>IF('Prop I'!O197="","",'Prop I'!O197)</f>
        <v/>
      </c>
    </row>
    <row r="2453" spans="1:16" x14ac:dyDescent="0.2">
      <c r="A2453" s="36"/>
      <c r="B2453" s="511" t="str">
        <f>IF('Prop I'!B198="","",'Prop I'!B198)</f>
        <v/>
      </c>
      <c r="C2453" s="512"/>
      <c r="D2453" s="231" t="str">
        <f>IF('Prop I'!C198="","",'Prop I'!C198)</f>
        <v/>
      </c>
      <c r="E2453" s="231" t="str">
        <f>IF('Prop I'!D198="","",'Prop I'!D198)</f>
        <v/>
      </c>
      <c r="F2453" s="231" t="str">
        <f>IF('Prop I'!E198="","",'Prop I'!E198)</f>
        <v/>
      </c>
      <c r="G2453" s="231" t="str">
        <f>IF('Prop I'!F198="","",'Prop I'!F198)</f>
        <v/>
      </c>
      <c r="H2453" s="231" t="str">
        <f>IF('Prop I'!G198="","",'Prop I'!G198)</f>
        <v/>
      </c>
      <c r="I2453" s="231" t="str">
        <f>IF('Prop I'!H198="","",'Prop I'!H198)</f>
        <v/>
      </c>
      <c r="J2453" s="231" t="str">
        <f>IF('Prop I'!I198="","",'Prop I'!I198)</f>
        <v/>
      </c>
      <c r="K2453" s="231" t="str">
        <f>IF('Prop I'!J198="","",'Prop I'!J198)</f>
        <v/>
      </c>
      <c r="L2453" s="231" t="str">
        <f>IF('Prop I'!K198="","",'Prop I'!K198)</f>
        <v/>
      </c>
      <c r="M2453" s="231" t="str">
        <f>IF('Prop I'!L198="","",'Prop I'!L198)</f>
        <v/>
      </c>
      <c r="N2453" s="231" t="str">
        <f>IF('Prop I'!M198="","",'Prop I'!M198)</f>
        <v/>
      </c>
      <c r="O2453" s="231" t="str">
        <f>IF('Prop I'!N198="","",'Prop I'!N198)</f>
        <v/>
      </c>
      <c r="P2453" s="231" t="str">
        <f>IF('Prop I'!O198="","",'Prop I'!O198)</f>
        <v/>
      </c>
    </row>
    <row r="2454" spans="1:16" x14ac:dyDescent="0.2">
      <c r="A2454" s="36"/>
      <c r="B2454" s="511" t="str">
        <f>IF('Prop I'!B199="","",'Prop I'!B199)</f>
        <v/>
      </c>
      <c r="C2454" s="512"/>
      <c r="D2454" s="231" t="str">
        <f>IF('Prop I'!C199="","",'Prop I'!C199)</f>
        <v/>
      </c>
      <c r="E2454" s="231" t="str">
        <f>IF('Prop I'!D199="","",'Prop I'!D199)</f>
        <v/>
      </c>
      <c r="F2454" s="231" t="str">
        <f>IF('Prop I'!E199="","",'Prop I'!E199)</f>
        <v/>
      </c>
      <c r="G2454" s="231" t="str">
        <f>IF('Prop I'!F199="","",'Prop I'!F199)</f>
        <v/>
      </c>
      <c r="H2454" s="231" t="str">
        <f>IF('Prop I'!G199="","",'Prop I'!G199)</f>
        <v/>
      </c>
      <c r="I2454" s="231" t="str">
        <f>IF('Prop I'!H199="","",'Prop I'!H199)</f>
        <v/>
      </c>
      <c r="J2454" s="231" t="str">
        <f>IF('Prop I'!I199="","",'Prop I'!I199)</f>
        <v/>
      </c>
      <c r="K2454" s="231" t="str">
        <f>IF('Prop I'!J199="","",'Prop I'!J199)</f>
        <v/>
      </c>
      <c r="L2454" s="231" t="str">
        <f>IF('Prop I'!K199="","",'Prop I'!K199)</f>
        <v/>
      </c>
      <c r="M2454" s="231" t="str">
        <f>IF('Prop I'!L199="","",'Prop I'!L199)</f>
        <v/>
      </c>
      <c r="N2454" s="231" t="str">
        <f>IF('Prop I'!M199="","",'Prop I'!M199)</f>
        <v/>
      </c>
      <c r="O2454" s="231" t="str">
        <f>IF('Prop I'!N199="","",'Prop I'!N199)</f>
        <v/>
      </c>
      <c r="P2454" s="231" t="str">
        <f>IF('Prop I'!O199="","",'Prop I'!O199)</f>
        <v/>
      </c>
    </row>
    <row r="2455" spans="1:16" x14ac:dyDescent="0.2">
      <c r="A2455" s="36"/>
      <c r="B2455" s="511" t="str">
        <f>IF('Prop I'!B200="","",'Prop I'!B200)</f>
        <v/>
      </c>
      <c r="C2455" s="512"/>
      <c r="D2455" s="231" t="str">
        <f>IF('Prop I'!C200="","",'Prop I'!C200)</f>
        <v/>
      </c>
      <c r="E2455" s="231" t="str">
        <f>IF('Prop I'!D200="","",'Prop I'!D200)</f>
        <v/>
      </c>
      <c r="F2455" s="231" t="str">
        <f>IF('Prop I'!E200="","",'Prop I'!E200)</f>
        <v/>
      </c>
      <c r="G2455" s="231" t="str">
        <f>IF('Prop I'!F200="","",'Prop I'!F200)</f>
        <v/>
      </c>
      <c r="H2455" s="231" t="str">
        <f>IF('Prop I'!G200="","",'Prop I'!G200)</f>
        <v/>
      </c>
      <c r="I2455" s="231" t="str">
        <f>IF('Prop I'!H200="","",'Prop I'!H200)</f>
        <v/>
      </c>
      <c r="J2455" s="231" t="str">
        <f>IF('Prop I'!I200="","",'Prop I'!I200)</f>
        <v/>
      </c>
      <c r="K2455" s="231" t="str">
        <f>IF('Prop I'!J200="","",'Prop I'!J200)</f>
        <v/>
      </c>
      <c r="L2455" s="231" t="str">
        <f>IF('Prop I'!K200="","",'Prop I'!K200)</f>
        <v/>
      </c>
      <c r="M2455" s="231" t="str">
        <f>IF('Prop I'!L200="","",'Prop I'!L200)</f>
        <v/>
      </c>
      <c r="N2455" s="231" t="str">
        <f>IF('Prop I'!M200="","",'Prop I'!M200)</f>
        <v/>
      </c>
      <c r="O2455" s="231" t="str">
        <f>IF('Prop I'!N200="","",'Prop I'!N200)</f>
        <v/>
      </c>
      <c r="P2455" s="231" t="str">
        <f>IF('Prop I'!O200="","",'Prop I'!O200)</f>
        <v/>
      </c>
    </row>
    <row r="2456" spans="1:16" x14ac:dyDescent="0.2">
      <c r="A2456" s="36"/>
      <c r="B2456" s="511" t="str">
        <f>IF('Prop I'!B201="","",'Prop I'!B201)</f>
        <v/>
      </c>
      <c r="C2456" s="512"/>
      <c r="D2456" s="231" t="str">
        <f>IF('Prop I'!C201="","",'Prop I'!C201)</f>
        <v/>
      </c>
      <c r="E2456" s="231" t="str">
        <f>IF('Prop I'!D201="","",'Prop I'!D201)</f>
        <v/>
      </c>
      <c r="F2456" s="231" t="str">
        <f>IF('Prop I'!E201="","",'Prop I'!E201)</f>
        <v/>
      </c>
      <c r="G2456" s="231" t="str">
        <f>IF('Prop I'!F201="","",'Prop I'!F201)</f>
        <v/>
      </c>
      <c r="H2456" s="231" t="str">
        <f>IF('Prop I'!G201="","",'Prop I'!G201)</f>
        <v/>
      </c>
      <c r="I2456" s="231" t="str">
        <f>IF('Prop I'!H201="","",'Prop I'!H201)</f>
        <v/>
      </c>
      <c r="J2456" s="231" t="str">
        <f>IF('Prop I'!I201="","",'Prop I'!I201)</f>
        <v/>
      </c>
      <c r="K2456" s="231" t="str">
        <f>IF('Prop I'!J201="","",'Prop I'!J201)</f>
        <v/>
      </c>
      <c r="L2456" s="231" t="str">
        <f>IF('Prop I'!K201="","",'Prop I'!K201)</f>
        <v/>
      </c>
      <c r="M2456" s="231" t="str">
        <f>IF('Prop I'!L201="","",'Prop I'!L201)</f>
        <v/>
      </c>
      <c r="N2456" s="231" t="str">
        <f>IF('Prop I'!M201="","",'Prop I'!M201)</f>
        <v/>
      </c>
      <c r="O2456" s="231" t="str">
        <f>IF('Prop I'!N201="","",'Prop I'!N201)</f>
        <v/>
      </c>
      <c r="P2456" s="231" t="str">
        <f>IF('Prop I'!O201="","",'Prop I'!O201)</f>
        <v/>
      </c>
    </row>
    <row r="2457" spans="1:16" x14ac:dyDescent="0.2">
      <c r="A2457" s="36"/>
      <c r="B2457" s="36"/>
      <c r="C2457" s="36"/>
      <c r="D2457" s="36"/>
      <c r="E2457" s="36"/>
      <c r="F2457" s="36"/>
      <c r="G2457" s="36"/>
      <c r="H2457" s="36"/>
      <c r="I2457" s="36"/>
      <c r="J2457" s="36"/>
      <c r="K2457" s="36"/>
      <c r="L2457" s="36"/>
    </row>
    <row r="2458" spans="1:16" x14ac:dyDescent="0.2">
      <c r="A2458" s="36"/>
      <c r="B2458" s="36"/>
      <c r="C2458" s="36"/>
      <c r="D2458" s="36"/>
      <c r="E2458" s="36"/>
      <c r="F2458" s="36"/>
      <c r="G2458" s="36"/>
      <c r="H2458" s="36"/>
      <c r="I2458" s="36"/>
      <c r="J2458" s="36"/>
      <c r="K2458" s="36"/>
      <c r="L2458" s="36"/>
    </row>
    <row r="2459" spans="1:16" ht="12.75" customHeight="1" x14ac:dyDescent="0.2">
      <c r="C2459" s="406" t="s">
        <v>184</v>
      </c>
      <c r="D2459" s="406"/>
      <c r="E2459" s="406"/>
      <c r="F2459" s="406"/>
      <c r="G2459" s="462" t="str">
        <f>IF('Prop I'!$D$204="","",'Prop I'!$D$204)</f>
        <v/>
      </c>
      <c r="H2459" s="36"/>
      <c r="K2459" s="513" t="s">
        <v>202</v>
      </c>
      <c r="L2459" s="514"/>
      <c r="M2459" s="514"/>
      <c r="N2459" s="514"/>
      <c r="O2459" s="515"/>
    </row>
    <row r="2460" spans="1:16" x14ac:dyDescent="0.2">
      <c r="A2460" s="36"/>
      <c r="B2460" s="36"/>
      <c r="C2460" s="406"/>
      <c r="D2460" s="406"/>
      <c r="E2460" s="406"/>
      <c r="F2460" s="406"/>
      <c r="G2460" s="463"/>
      <c r="K2460" s="477" t="str">
        <f>IF('Prop I'!$K$204="","",'Prop I'!$K$204)</f>
        <v/>
      </c>
      <c r="L2460" s="478"/>
      <c r="M2460" s="478"/>
      <c r="N2460" s="478"/>
      <c r="O2460" s="478"/>
      <c r="P2460" s="479"/>
    </row>
    <row r="2461" spans="1:16" x14ac:dyDescent="0.2">
      <c r="A2461" s="36"/>
      <c r="B2461" s="36"/>
      <c r="C2461" s="406"/>
      <c r="D2461" s="406"/>
      <c r="E2461" s="406"/>
      <c r="F2461" s="406"/>
      <c r="G2461" s="463"/>
      <c r="K2461" s="480"/>
      <c r="L2461" s="481"/>
      <c r="M2461" s="481"/>
      <c r="N2461" s="481"/>
      <c r="O2461" s="481"/>
      <c r="P2461" s="482"/>
    </row>
    <row r="2462" spans="1:16" x14ac:dyDescent="0.2">
      <c r="A2462" s="36"/>
      <c r="B2462" s="36"/>
      <c r="C2462" s="406"/>
      <c r="D2462" s="406"/>
      <c r="E2462" s="406"/>
      <c r="F2462" s="406"/>
      <c r="G2462" s="464"/>
      <c r="K2462" s="483"/>
      <c r="L2462" s="484"/>
      <c r="M2462" s="484"/>
      <c r="N2462" s="484"/>
      <c r="O2462" s="484"/>
      <c r="P2462" s="485"/>
    </row>
    <row r="2463" spans="1:16" x14ac:dyDescent="0.2">
      <c r="A2463" s="36"/>
      <c r="B2463" s="36"/>
      <c r="C2463" s="36"/>
      <c r="D2463" s="36"/>
      <c r="E2463" s="36"/>
      <c r="F2463" s="36"/>
    </row>
    <row r="2464" spans="1:16" ht="12.75" customHeight="1" x14ac:dyDescent="0.2">
      <c r="A2464" s="36"/>
      <c r="B2464" s="36"/>
      <c r="C2464" s="474" t="s">
        <v>116</v>
      </c>
      <c r="D2464" s="475"/>
      <c r="E2464" s="475"/>
      <c r="F2464" s="475"/>
      <c r="G2464" s="476"/>
      <c r="K2464" s="474" t="s">
        <v>117</v>
      </c>
      <c r="L2464" s="475"/>
      <c r="M2464" s="476"/>
      <c r="N2464" s="36"/>
      <c r="O2464" s="36"/>
    </row>
    <row r="2465" spans="1:16" x14ac:dyDescent="0.2">
      <c r="A2465" s="36"/>
      <c r="B2465" s="36"/>
      <c r="C2465" s="477" t="str">
        <f>IF('Prop I'!$D$210="","",'Prop I'!$D$210)</f>
        <v/>
      </c>
      <c r="D2465" s="478"/>
      <c r="E2465" s="478"/>
      <c r="F2465" s="478"/>
      <c r="G2465" s="478"/>
      <c r="H2465" s="479"/>
      <c r="K2465" s="477" t="str">
        <f>IF('Prop I'!$K$210="","",'Prop I'!$K$210)</f>
        <v/>
      </c>
      <c r="L2465" s="478"/>
      <c r="M2465" s="478"/>
      <c r="N2465" s="478"/>
      <c r="O2465" s="478"/>
      <c r="P2465" s="479"/>
    </row>
    <row r="2466" spans="1:16" x14ac:dyDescent="0.2">
      <c r="A2466" s="36"/>
      <c r="B2466" s="36"/>
      <c r="C2466" s="480"/>
      <c r="D2466" s="481"/>
      <c r="E2466" s="481"/>
      <c r="F2466" s="481"/>
      <c r="G2466" s="481"/>
      <c r="H2466" s="482"/>
      <c r="K2466" s="480"/>
      <c r="L2466" s="481"/>
      <c r="M2466" s="481"/>
      <c r="N2466" s="481"/>
      <c r="O2466" s="481"/>
      <c r="P2466" s="482"/>
    </row>
    <row r="2467" spans="1:16" x14ac:dyDescent="0.2">
      <c r="A2467" s="36"/>
      <c r="B2467" s="36"/>
      <c r="C2467" s="480"/>
      <c r="D2467" s="481"/>
      <c r="E2467" s="481"/>
      <c r="F2467" s="481"/>
      <c r="G2467" s="481"/>
      <c r="H2467" s="482"/>
      <c r="K2467" s="480"/>
      <c r="L2467" s="481"/>
      <c r="M2467" s="481"/>
      <c r="N2467" s="481"/>
      <c r="O2467" s="481"/>
      <c r="P2467" s="482"/>
    </row>
    <row r="2468" spans="1:16" x14ac:dyDescent="0.2">
      <c r="A2468" s="36"/>
      <c r="B2468" s="36"/>
      <c r="C2468" s="480"/>
      <c r="D2468" s="481"/>
      <c r="E2468" s="481"/>
      <c r="F2468" s="481"/>
      <c r="G2468" s="481"/>
      <c r="H2468" s="482"/>
      <c r="K2468" s="480"/>
      <c r="L2468" s="481"/>
      <c r="M2468" s="481"/>
      <c r="N2468" s="481"/>
      <c r="O2468" s="481"/>
      <c r="P2468" s="482"/>
    </row>
    <row r="2469" spans="1:16" x14ac:dyDescent="0.2">
      <c r="A2469" s="36"/>
      <c r="B2469" s="36"/>
      <c r="C2469" s="480"/>
      <c r="D2469" s="481"/>
      <c r="E2469" s="481"/>
      <c r="F2469" s="481"/>
      <c r="G2469" s="481"/>
      <c r="H2469" s="482"/>
      <c r="K2469" s="480"/>
      <c r="L2469" s="481"/>
      <c r="M2469" s="481"/>
      <c r="N2469" s="481"/>
      <c r="O2469" s="481"/>
      <c r="P2469" s="482"/>
    </row>
    <row r="2470" spans="1:16" ht="12.75" customHeight="1" x14ac:dyDescent="0.2">
      <c r="A2470" s="36"/>
      <c r="B2470" s="36"/>
      <c r="C2470" s="480"/>
      <c r="D2470" s="481"/>
      <c r="E2470" s="481"/>
      <c r="F2470" s="481"/>
      <c r="G2470" s="481"/>
      <c r="H2470" s="482"/>
      <c r="J2470" s="36"/>
      <c r="K2470" s="480"/>
      <c r="L2470" s="481"/>
      <c r="M2470" s="481"/>
      <c r="N2470" s="481"/>
      <c r="O2470" s="481"/>
      <c r="P2470" s="482"/>
    </row>
    <row r="2471" spans="1:16" ht="12.75" customHeight="1" x14ac:dyDescent="0.2">
      <c r="A2471" s="36"/>
      <c r="B2471" s="36"/>
      <c r="C2471" s="483"/>
      <c r="D2471" s="484"/>
      <c r="E2471" s="484"/>
      <c r="F2471" s="484"/>
      <c r="G2471" s="484"/>
      <c r="H2471" s="485"/>
      <c r="K2471" s="483"/>
      <c r="L2471" s="484"/>
      <c r="M2471" s="484"/>
      <c r="N2471" s="484"/>
      <c r="O2471" s="484"/>
      <c r="P2471" s="485"/>
    </row>
    <row r="2472" spans="1:16" x14ac:dyDescent="0.2">
      <c r="A2472" s="36"/>
      <c r="B2472" s="36"/>
      <c r="J2472" s="36"/>
    </row>
    <row r="2473" spans="1:16" x14ac:dyDescent="0.2">
      <c r="A2473" s="36"/>
      <c r="B2473" s="36"/>
      <c r="C2473" s="36"/>
      <c r="D2473" s="36"/>
      <c r="E2473" s="36"/>
      <c r="F2473" s="36"/>
      <c r="J2473" s="36"/>
      <c r="K2473" s="36"/>
      <c r="L2473" s="36"/>
    </row>
    <row r="2474" spans="1:16" ht="15" x14ac:dyDescent="0.25">
      <c r="A2474" s="36"/>
      <c r="B2474" s="145" t="s">
        <v>155</v>
      </c>
      <c r="C2474" s="36"/>
      <c r="D2474" s="36"/>
      <c r="E2474" s="36"/>
      <c r="F2474" s="36"/>
      <c r="J2474" s="36"/>
      <c r="K2474" s="36"/>
      <c r="L2474" s="36"/>
    </row>
    <row r="2475" spans="1:16" ht="12.75" customHeight="1" x14ac:dyDescent="0.2">
      <c r="A2475" s="36"/>
      <c r="B2475" s="36"/>
      <c r="C2475" s="36"/>
      <c r="D2475" s="36"/>
      <c r="E2475" s="36"/>
      <c r="F2475" s="36"/>
      <c r="J2475" s="36"/>
      <c r="K2475" s="36"/>
      <c r="L2475" s="36"/>
    </row>
    <row r="2476" spans="1:16" ht="12.75" customHeight="1" x14ac:dyDescent="0.2">
      <c r="A2476" s="36"/>
      <c r="B2476" s="36"/>
      <c r="C2476" s="408" t="s">
        <v>95</v>
      </c>
      <c r="D2476" s="408"/>
      <c r="E2476" s="408"/>
      <c r="F2476" s="409"/>
      <c r="G2476" s="462" t="str">
        <f>IF('Prop I'!$D$219="","",'Prop I'!$D$219)</f>
        <v/>
      </c>
      <c r="J2476" s="349" t="s">
        <v>96</v>
      </c>
      <c r="K2476" s="349"/>
      <c r="L2476" s="349"/>
      <c r="M2476" s="350"/>
      <c r="N2476" s="462" t="str">
        <f>IF('Prop I'!$K$219="","",'Prop I'!$K$219)</f>
        <v/>
      </c>
    </row>
    <row r="2477" spans="1:16" x14ac:dyDescent="0.2">
      <c r="A2477" s="36"/>
      <c r="B2477" s="36"/>
      <c r="C2477" s="408"/>
      <c r="D2477" s="408"/>
      <c r="E2477" s="408"/>
      <c r="F2477" s="409"/>
      <c r="G2477" s="463"/>
      <c r="J2477" s="349"/>
      <c r="K2477" s="349"/>
      <c r="L2477" s="349"/>
      <c r="M2477" s="350"/>
      <c r="N2477" s="463"/>
    </row>
    <row r="2478" spans="1:16" x14ac:dyDescent="0.2">
      <c r="A2478" s="36"/>
      <c r="B2478" s="36"/>
      <c r="C2478" s="408"/>
      <c r="D2478" s="408"/>
      <c r="E2478" s="408"/>
      <c r="F2478" s="409"/>
      <c r="G2478" s="464"/>
      <c r="J2478" s="349"/>
      <c r="K2478" s="349"/>
      <c r="L2478" s="349"/>
      <c r="M2478" s="350"/>
      <c r="N2478" s="464"/>
    </row>
    <row r="2479" spans="1:16" x14ac:dyDescent="0.2">
      <c r="A2479" s="36"/>
      <c r="B2479" s="36"/>
      <c r="C2479" s="36"/>
      <c r="D2479" s="36"/>
      <c r="E2479" s="36"/>
      <c r="F2479" s="36"/>
      <c r="J2479" s="36"/>
      <c r="K2479" s="36"/>
      <c r="L2479" s="36"/>
    </row>
    <row r="2480" spans="1:16" x14ac:dyDescent="0.2">
      <c r="A2480" s="36"/>
      <c r="B2480" s="36"/>
      <c r="C2480" s="36"/>
      <c r="D2480" s="36"/>
      <c r="E2480" s="36"/>
      <c r="F2480" s="36"/>
      <c r="J2480" s="36"/>
      <c r="K2480" s="465" t="s">
        <v>160</v>
      </c>
      <c r="L2480" s="466"/>
      <c r="M2480" s="466"/>
      <c r="N2480" s="466"/>
      <c r="O2480" s="467"/>
    </row>
    <row r="2481" spans="1:16" x14ac:dyDescent="0.2">
      <c r="A2481" s="36"/>
      <c r="B2481" s="36"/>
      <c r="C2481" s="36"/>
      <c r="D2481" s="36"/>
      <c r="E2481" s="36"/>
      <c r="F2481" s="36"/>
      <c r="J2481" s="36"/>
      <c r="K2481" s="468"/>
      <c r="L2481" s="469"/>
      <c r="M2481" s="469"/>
      <c r="N2481" s="469"/>
      <c r="O2481" s="470"/>
    </row>
    <row r="2482" spans="1:16" ht="12.75" customHeight="1" x14ac:dyDescent="0.2">
      <c r="A2482" s="36"/>
      <c r="B2482" s="36"/>
      <c r="C2482" s="474" t="s">
        <v>94</v>
      </c>
      <c r="D2482" s="475"/>
      <c r="E2482" s="475"/>
      <c r="F2482" s="475"/>
      <c r="G2482" s="476"/>
      <c r="J2482" s="36"/>
      <c r="K2482" s="471"/>
      <c r="L2482" s="472"/>
      <c r="M2482" s="472"/>
      <c r="N2482" s="472"/>
      <c r="O2482" s="473"/>
    </row>
    <row r="2483" spans="1:16" x14ac:dyDescent="0.2">
      <c r="A2483" s="36"/>
      <c r="B2483" s="36"/>
      <c r="C2483" s="477" t="str">
        <f>IF('Prop I'!$D$221="","",'Prop I'!$D$221)</f>
        <v/>
      </c>
      <c r="D2483" s="478"/>
      <c r="E2483" s="478"/>
      <c r="F2483" s="478"/>
      <c r="G2483" s="478"/>
      <c r="H2483" s="479"/>
      <c r="J2483" s="36"/>
      <c r="K2483" s="486" t="str">
        <f>IF('Prop I'!$K$221="","",'Prop I'!$K$221)</f>
        <v/>
      </c>
      <c r="L2483" s="487"/>
      <c r="M2483" s="487"/>
      <c r="N2483" s="487"/>
      <c r="O2483" s="487"/>
      <c r="P2483" s="488"/>
    </row>
    <row r="2484" spans="1:16" x14ac:dyDescent="0.2">
      <c r="A2484" s="36"/>
      <c r="B2484" s="36"/>
      <c r="C2484" s="480"/>
      <c r="D2484" s="481"/>
      <c r="E2484" s="481"/>
      <c r="F2484" s="481"/>
      <c r="G2484" s="481"/>
      <c r="H2484" s="482"/>
      <c r="J2484" s="36"/>
      <c r="K2484" s="489"/>
      <c r="L2484" s="490"/>
      <c r="M2484" s="490"/>
      <c r="N2484" s="490"/>
      <c r="O2484" s="490"/>
      <c r="P2484" s="491"/>
    </row>
    <row r="2485" spans="1:16" x14ac:dyDescent="0.2">
      <c r="A2485" s="36"/>
      <c r="B2485" s="36"/>
      <c r="C2485" s="480"/>
      <c r="D2485" s="481"/>
      <c r="E2485" s="481"/>
      <c r="F2485" s="481"/>
      <c r="G2485" s="481"/>
      <c r="H2485" s="482"/>
      <c r="J2485" s="36"/>
      <c r="K2485" s="489"/>
      <c r="L2485" s="490"/>
      <c r="M2485" s="490"/>
      <c r="N2485" s="490"/>
      <c r="O2485" s="490"/>
      <c r="P2485" s="491"/>
    </row>
    <row r="2486" spans="1:16" x14ac:dyDescent="0.2">
      <c r="A2486" s="36"/>
      <c r="B2486" s="36"/>
      <c r="C2486" s="480"/>
      <c r="D2486" s="481"/>
      <c r="E2486" s="481"/>
      <c r="F2486" s="481"/>
      <c r="G2486" s="481"/>
      <c r="H2486" s="482"/>
      <c r="J2486" s="36"/>
      <c r="K2486" s="489"/>
      <c r="L2486" s="490"/>
      <c r="M2486" s="490"/>
      <c r="N2486" s="490"/>
      <c r="O2486" s="490"/>
      <c r="P2486" s="491"/>
    </row>
    <row r="2487" spans="1:16" x14ac:dyDescent="0.2">
      <c r="A2487" s="36"/>
      <c r="B2487" s="36"/>
      <c r="C2487" s="480"/>
      <c r="D2487" s="481"/>
      <c r="E2487" s="481"/>
      <c r="F2487" s="481"/>
      <c r="G2487" s="481"/>
      <c r="H2487" s="482"/>
      <c r="J2487" s="36"/>
      <c r="K2487" s="489"/>
      <c r="L2487" s="490"/>
      <c r="M2487" s="490"/>
      <c r="N2487" s="490"/>
      <c r="O2487" s="490"/>
      <c r="P2487" s="491"/>
    </row>
    <row r="2488" spans="1:16" x14ac:dyDescent="0.2">
      <c r="A2488" s="36"/>
      <c r="B2488" s="36"/>
      <c r="C2488" s="480"/>
      <c r="D2488" s="481"/>
      <c r="E2488" s="481"/>
      <c r="F2488" s="481"/>
      <c r="G2488" s="481"/>
      <c r="H2488" s="482"/>
      <c r="J2488" s="36"/>
      <c r="K2488" s="489"/>
      <c r="L2488" s="490"/>
      <c r="M2488" s="490"/>
      <c r="N2488" s="490"/>
      <c r="O2488" s="490"/>
      <c r="P2488" s="491"/>
    </row>
    <row r="2489" spans="1:16" x14ac:dyDescent="0.2">
      <c r="A2489" s="36"/>
      <c r="B2489" s="36"/>
      <c r="C2489" s="483"/>
      <c r="D2489" s="484"/>
      <c r="E2489" s="484"/>
      <c r="F2489" s="484"/>
      <c r="G2489" s="484"/>
      <c r="H2489" s="485"/>
      <c r="J2489" s="36"/>
      <c r="K2489" s="492"/>
      <c r="L2489" s="493"/>
      <c r="M2489" s="493"/>
      <c r="N2489" s="493"/>
      <c r="O2489" s="493"/>
      <c r="P2489" s="494"/>
    </row>
    <row r="2490" spans="1:16" x14ac:dyDescent="0.2">
      <c r="A2490" s="36"/>
      <c r="B2490" s="36"/>
      <c r="C2490" s="36"/>
      <c r="D2490" s="36"/>
      <c r="E2490" s="36"/>
      <c r="F2490" s="36"/>
      <c r="J2490" s="36"/>
      <c r="K2490" s="36"/>
      <c r="L2490" s="36"/>
    </row>
    <row r="2491" spans="1:16" x14ac:dyDescent="0.2">
      <c r="A2491" s="36"/>
      <c r="B2491" s="36"/>
      <c r="C2491" s="408" t="s">
        <v>97</v>
      </c>
      <c r="D2491" s="408"/>
      <c r="E2491" s="408"/>
      <c r="F2491" s="409"/>
      <c r="G2491" s="462" t="str">
        <f>IF('Prop I'!$D$227="","",'Prop I'!$D$227)</f>
        <v/>
      </c>
      <c r="J2491" s="349" t="s">
        <v>98</v>
      </c>
      <c r="K2491" s="349"/>
      <c r="L2491" s="349"/>
      <c r="M2491" s="350"/>
      <c r="N2491" s="462" t="str">
        <f>IF('Prop I'!$K$227="","",'Prop I'!$K$227)</f>
        <v/>
      </c>
    </row>
    <row r="2492" spans="1:16" x14ac:dyDescent="0.2">
      <c r="A2492" s="36"/>
      <c r="B2492" s="36"/>
      <c r="C2492" s="408"/>
      <c r="D2492" s="408"/>
      <c r="E2492" s="408"/>
      <c r="F2492" s="409"/>
      <c r="G2492" s="463"/>
      <c r="J2492" s="349"/>
      <c r="K2492" s="349"/>
      <c r="L2492" s="349"/>
      <c r="M2492" s="350"/>
      <c r="N2492" s="463"/>
    </row>
    <row r="2493" spans="1:16" x14ac:dyDescent="0.2">
      <c r="A2493" s="36"/>
      <c r="B2493" s="36"/>
      <c r="C2493" s="408"/>
      <c r="D2493" s="408"/>
      <c r="E2493" s="408"/>
      <c r="F2493" s="409"/>
      <c r="G2493" s="464"/>
      <c r="J2493" s="349"/>
      <c r="K2493" s="349"/>
      <c r="L2493" s="349"/>
      <c r="M2493" s="350"/>
      <c r="N2493" s="464"/>
    </row>
    <row r="2494" spans="1:16" x14ac:dyDescent="0.2">
      <c r="A2494" s="36"/>
      <c r="B2494" s="36"/>
      <c r="C2494" s="36"/>
      <c r="D2494" s="36"/>
      <c r="E2494" s="36"/>
      <c r="F2494" s="36"/>
      <c r="J2494" s="36"/>
      <c r="K2494" s="36"/>
      <c r="L2494" s="36"/>
    </row>
    <row r="2495" spans="1:16" x14ac:dyDescent="0.2">
      <c r="A2495" s="36"/>
      <c r="B2495" s="36"/>
      <c r="C2495" s="408" t="s">
        <v>204</v>
      </c>
      <c r="D2495" s="408"/>
      <c r="E2495" s="408"/>
      <c r="F2495" s="409"/>
      <c r="G2495" s="462" t="str">
        <f>IF('Prop I'!$D$229="","",'Prop I'!$D$229)</f>
        <v/>
      </c>
      <c r="J2495" s="349" t="s">
        <v>99</v>
      </c>
      <c r="K2495" s="349"/>
      <c r="L2495" s="349"/>
      <c r="M2495" s="350"/>
      <c r="N2495" s="462" t="str">
        <f>IF('Prop I'!$K$229="","",'Prop I'!$K$229)</f>
        <v/>
      </c>
    </row>
    <row r="2496" spans="1:16" x14ac:dyDescent="0.2">
      <c r="A2496" s="36"/>
      <c r="B2496" s="36"/>
      <c r="C2496" s="408"/>
      <c r="D2496" s="408"/>
      <c r="E2496" s="408"/>
      <c r="F2496" s="409"/>
      <c r="G2496" s="463"/>
      <c r="J2496" s="349"/>
      <c r="K2496" s="349"/>
      <c r="L2496" s="349"/>
      <c r="M2496" s="350"/>
      <c r="N2496" s="463"/>
    </row>
    <row r="2497" spans="1:16" x14ac:dyDescent="0.2">
      <c r="A2497" s="36"/>
      <c r="B2497" s="36"/>
      <c r="C2497" s="408"/>
      <c r="D2497" s="408"/>
      <c r="E2497" s="408"/>
      <c r="F2497" s="409"/>
      <c r="G2497" s="464"/>
      <c r="J2497" s="349"/>
      <c r="K2497" s="349"/>
      <c r="L2497" s="349"/>
      <c r="M2497" s="350"/>
      <c r="N2497" s="464"/>
    </row>
    <row r="2498" spans="1:16" x14ac:dyDescent="0.2">
      <c r="A2498" s="36"/>
      <c r="B2498" s="36"/>
      <c r="C2498" s="36"/>
      <c r="D2498" s="36"/>
      <c r="E2498" s="36"/>
      <c r="F2498" s="36"/>
      <c r="J2498" s="36"/>
      <c r="K2498" s="36"/>
      <c r="L2498" s="36"/>
    </row>
    <row r="2499" spans="1:16" ht="12.75" customHeight="1" x14ac:dyDescent="0.2">
      <c r="A2499" s="36"/>
      <c r="B2499" s="36"/>
      <c r="C2499" s="474" t="s">
        <v>126</v>
      </c>
      <c r="D2499" s="475"/>
      <c r="E2499" s="475"/>
      <c r="F2499" s="475"/>
      <c r="G2499" s="476"/>
      <c r="J2499" s="248"/>
      <c r="K2499" s="248"/>
      <c r="L2499" s="248"/>
    </row>
    <row r="2500" spans="1:16" x14ac:dyDescent="0.2">
      <c r="A2500" s="36"/>
      <c r="B2500" s="36"/>
      <c r="C2500" s="477" t="str">
        <f>IF('Prop I'!$D$231="","",'Prop I'!$D$231)</f>
        <v/>
      </c>
      <c r="D2500" s="478"/>
      <c r="E2500" s="478"/>
      <c r="F2500" s="478"/>
      <c r="G2500" s="478"/>
      <c r="H2500" s="479"/>
      <c r="J2500" s="248"/>
      <c r="K2500" s="248"/>
      <c r="L2500" s="248"/>
      <c r="M2500" s="246" t="s">
        <v>127</v>
      </c>
      <c r="N2500" s="495" t="str">
        <f>IF('Prop I'!$K$231="","",'Prop I'!$K$231)</f>
        <v/>
      </c>
      <c r="O2500" s="496"/>
    </row>
    <row r="2501" spans="1:16" x14ac:dyDescent="0.2">
      <c r="A2501" s="36"/>
      <c r="B2501" s="36"/>
      <c r="C2501" s="480"/>
      <c r="D2501" s="481"/>
      <c r="E2501" s="481"/>
      <c r="F2501" s="481"/>
      <c r="G2501" s="481"/>
      <c r="H2501" s="482"/>
      <c r="J2501" s="248"/>
      <c r="K2501" s="248"/>
      <c r="L2501" s="248"/>
      <c r="M2501" s="259"/>
      <c r="N2501" s="26"/>
    </row>
    <row r="2502" spans="1:16" x14ac:dyDescent="0.2">
      <c r="A2502" s="36"/>
      <c r="B2502" s="36"/>
      <c r="C2502" s="480"/>
      <c r="D2502" s="481"/>
      <c r="E2502" s="481"/>
      <c r="F2502" s="481"/>
      <c r="G2502" s="481"/>
      <c r="H2502" s="482"/>
      <c r="J2502" s="36"/>
      <c r="K2502" s="36"/>
      <c r="L2502" s="36"/>
      <c r="M2502" s="259"/>
      <c r="N2502" s="26"/>
    </row>
    <row r="2503" spans="1:16" ht="12.75" customHeight="1" x14ac:dyDescent="0.2">
      <c r="A2503" s="36"/>
      <c r="B2503" s="36"/>
      <c r="C2503" s="480"/>
      <c r="D2503" s="481"/>
      <c r="E2503" s="481"/>
      <c r="F2503" s="481"/>
      <c r="G2503" s="481"/>
      <c r="H2503" s="482"/>
      <c r="J2503" s="411" t="s">
        <v>128</v>
      </c>
      <c r="K2503" s="411"/>
      <c r="L2503" s="411"/>
      <c r="M2503" s="411"/>
      <c r="N2503" s="497" t="str">
        <f>IF('Prop I'!$D$237="","",'Prop I'!$D$237)</f>
        <v/>
      </c>
      <c r="O2503" s="498"/>
    </row>
    <row r="2504" spans="1:16" x14ac:dyDescent="0.2">
      <c r="A2504" s="36"/>
      <c r="B2504" s="36"/>
      <c r="C2504" s="480"/>
      <c r="D2504" s="481"/>
      <c r="E2504" s="481"/>
      <c r="F2504" s="481"/>
      <c r="G2504" s="481"/>
      <c r="H2504" s="482"/>
      <c r="J2504" s="411"/>
      <c r="K2504" s="411"/>
      <c r="L2504" s="411"/>
      <c r="M2504" s="411"/>
      <c r="N2504" s="499"/>
      <c r="O2504" s="500"/>
    </row>
    <row r="2505" spans="1:16" x14ac:dyDescent="0.2">
      <c r="A2505" s="36"/>
      <c r="B2505" s="36"/>
      <c r="C2505" s="480"/>
      <c r="D2505" s="481"/>
      <c r="E2505" s="481"/>
      <c r="F2505" s="481"/>
      <c r="G2505" s="481"/>
      <c r="H2505" s="482"/>
      <c r="J2505" s="36"/>
      <c r="K2505" s="36"/>
      <c r="L2505" s="36"/>
    </row>
    <row r="2506" spans="1:16" x14ac:dyDescent="0.2">
      <c r="A2506" s="36"/>
      <c r="B2506" s="36"/>
      <c r="C2506" s="483"/>
      <c r="D2506" s="484"/>
      <c r="E2506" s="484"/>
      <c r="F2506" s="484"/>
      <c r="G2506" s="484"/>
      <c r="H2506" s="485"/>
      <c r="J2506" s="36"/>
      <c r="K2506" s="36"/>
      <c r="L2506" s="36"/>
    </row>
    <row r="2507" spans="1:16" x14ac:dyDescent="0.2">
      <c r="A2507" s="36"/>
      <c r="B2507" s="36"/>
      <c r="C2507" s="36"/>
      <c r="D2507" s="36"/>
      <c r="E2507" s="36"/>
      <c r="F2507" s="36"/>
      <c r="J2507" s="36"/>
      <c r="K2507" s="36"/>
      <c r="L2507" s="36"/>
    </row>
    <row r="2508" spans="1:16" ht="12.75" customHeight="1" x14ac:dyDescent="0.2">
      <c r="A2508" s="36"/>
      <c r="C2508" s="411" t="s">
        <v>186</v>
      </c>
      <c r="D2508" s="411"/>
      <c r="E2508" s="411"/>
      <c r="F2508" s="350"/>
      <c r="G2508" s="497" t="str">
        <f>IF('Prop I'!$K$237="","",'Prop I'!$K$237)</f>
        <v/>
      </c>
      <c r="H2508" s="498"/>
      <c r="K2508" s="501" t="s">
        <v>187</v>
      </c>
      <c r="L2508" s="502"/>
      <c r="M2508" s="502"/>
      <c r="N2508" s="502"/>
      <c r="O2508" s="503"/>
    </row>
    <row r="2509" spans="1:16" ht="12.75" customHeight="1" x14ac:dyDescent="0.2">
      <c r="A2509" s="36"/>
      <c r="C2509" s="411"/>
      <c r="D2509" s="411"/>
      <c r="E2509" s="411"/>
      <c r="F2509" s="350"/>
      <c r="G2509" s="499"/>
      <c r="H2509" s="500"/>
      <c r="K2509" s="504"/>
      <c r="L2509" s="505"/>
      <c r="M2509" s="505"/>
      <c r="N2509" s="505"/>
      <c r="O2509" s="506"/>
    </row>
    <row r="2510" spans="1:16" x14ac:dyDescent="0.2">
      <c r="A2510" s="36"/>
      <c r="B2510" s="36"/>
      <c r="C2510" s="36"/>
      <c r="D2510" s="36"/>
      <c r="E2510" s="36"/>
      <c r="F2510" s="36"/>
      <c r="J2510" s="36"/>
      <c r="K2510" s="477" t="str">
        <f>IF('Prop I'!$D$243="","",'Prop I'!$D$243)</f>
        <v/>
      </c>
      <c r="L2510" s="478"/>
      <c r="M2510" s="478"/>
      <c r="N2510" s="478"/>
      <c r="O2510" s="478"/>
      <c r="P2510" s="479"/>
    </row>
    <row r="2511" spans="1:16" ht="12.75" customHeight="1" x14ac:dyDescent="0.2">
      <c r="A2511" s="36"/>
      <c r="B2511" s="36"/>
      <c r="C2511" s="36"/>
      <c r="D2511" s="36"/>
      <c r="E2511" s="36"/>
      <c r="F2511" s="36"/>
      <c r="J2511" s="36"/>
      <c r="K2511" s="480"/>
      <c r="L2511" s="481"/>
      <c r="M2511" s="481"/>
      <c r="N2511" s="481"/>
      <c r="O2511" s="481"/>
      <c r="P2511" s="482"/>
    </row>
    <row r="2512" spans="1:16" ht="12.75" customHeight="1" x14ac:dyDescent="0.2">
      <c r="A2512" s="36"/>
      <c r="B2512" s="507" t="s">
        <v>185</v>
      </c>
      <c r="C2512" s="507"/>
      <c r="D2512" s="507"/>
      <c r="E2512" s="507"/>
      <c r="F2512" s="508"/>
      <c r="G2512" s="462" t="str">
        <f>IF('Prop I'!$K$243="","",'Prop I'!$K$243)</f>
        <v/>
      </c>
      <c r="J2512" s="36"/>
      <c r="K2512" s="480"/>
      <c r="L2512" s="481"/>
      <c r="M2512" s="481"/>
      <c r="N2512" s="481"/>
      <c r="O2512" s="481"/>
      <c r="P2512" s="482"/>
    </row>
    <row r="2513" spans="1:16" x14ac:dyDescent="0.2">
      <c r="A2513" s="36"/>
      <c r="B2513" s="507"/>
      <c r="C2513" s="507"/>
      <c r="D2513" s="507"/>
      <c r="E2513" s="507"/>
      <c r="F2513" s="508"/>
      <c r="G2513" s="463"/>
      <c r="J2513" s="36"/>
      <c r="K2513" s="480"/>
      <c r="L2513" s="481"/>
      <c r="M2513" s="481"/>
      <c r="N2513" s="481"/>
      <c r="O2513" s="481"/>
      <c r="P2513" s="482"/>
    </row>
    <row r="2514" spans="1:16" x14ac:dyDescent="0.2">
      <c r="A2514" s="36"/>
      <c r="B2514" s="507"/>
      <c r="C2514" s="507"/>
      <c r="D2514" s="507"/>
      <c r="E2514" s="507"/>
      <c r="F2514" s="508"/>
      <c r="G2514" s="463"/>
      <c r="J2514" s="36"/>
      <c r="K2514" s="480"/>
      <c r="L2514" s="481"/>
      <c r="M2514" s="481"/>
      <c r="N2514" s="481"/>
      <c r="O2514" s="481"/>
      <c r="P2514" s="482"/>
    </row>
    <row r="2515" spans="1:16" x14ac:dyDescent="0.2">
      <c r="A2515" s="36"/>
      <c r="B2515" s="507"/>
      <c r="C2515" s="507"/>
      <c r="D2515" s="507"/>
      <c r="E2515" s="507"/>
      <c r="F2515" s="508"/>
      <c r="G2515" s="464"/>
      <c r="J2515" s="36"/>
      <c r="K2515" s="480"/>
      <c r="L2515" s="481"/>
      <c r="M2515" s="481"/>
      <c r="N2515" s="481"/>
      <c r="O2515" s="481"/>
      <c r="P2515" s="482"/>
    </row>
    <row r="2516" spans="1:16" x14ac:dyDescent="0.2">
      <c r="A2516" s="36"/>
      <c r="B2516" s="36"/>
      <c r="C2516" s="36"/>
      <c r="D2516" s="36"/>
      <c r="E2516" s="36"/>
      <c r="F2516" s="36"/>
      <c r="J2516" s="36"/>
      <c r="K2516" s="483"/>
      <c r="L2516" s="484"/>
      <c r="M2516" s="484"/>
      <c r="N2516" s="484"/>
      <c r="O2516" s="484"/>
      <c r="P2516" s="485"/>
    </row>
    <row r="2517" spans="1:16" x14ac:dyDescent="0.2">
      <c r="A2517" s="36"/>
      <c r="J2517" s="36"/>
    </row>
    <row r="2518" spans="1:16" ht="12.75" customHeight="1" x14ac:dyDescent="0.2">
      <c r="A2518" s="36"/>
      <c r="B2518" s="408" t="s">
        <v>188</v>
      </c>
      <c r="C2518" s="408"/>
      <c r="D2518" s="408"/>
      <c r="E2518" s="408"/>
      <c r="F2518" s="409"/>
      <c r="G2518" s="462" t="str">
        <f>IF('Prop I'!$D$249="","",'Prop I'!$D$249)</f>
        <v/>
      </c>
      <c r="I2518" s="408" t="s">
        <v>189</v>
      </c>
      <c r="J2518" s="408"/>
      <c r="K2518" s="408"/>
      <c r="L2518" s="408"/>
      <c r="M2518" s="409"/>
      <c r="N2518" s="462" t="str">
        <f>IF('Prop I'!$K$249="","",'Prop I'!$K$249)</f>
        <v/>
      </c>
    </row>
    <row r="2519" spans="1:16" x14ac:dyDescent="0.2">
      <c r="A2519" s="36"/>
      <c r="B2519" s="408"/>
      <c r="C2519" s="408"/>
      <c r="D2519" s="408"/>
      <c r="E2519" s="408"/>
      <c r="F2519" s="409"/>
      <c r="G2519" s="463"/>
      <c r="I2519" s="408"/>
      <c r="J2519" s="408"/>
      <c r="K2519" s="408"/>
      <c r="L2519" s="408"/>
      <c r="M2519" s="409"/>
      <c r="N2519" s="463"/>
    </row>
    <row r="2520" spans="1:16" x14ac:dyDescent="0.2">
      <c r="A2520" s="36"/>
      <c r="B2520" s="408"/>
      <c r="C2520" s="408"/>
      <c r="D2520" s="408"/>
      <c r="E2520" s="408"/>
      <c r="F2520" s="409"/>
      <c r="G2520" s="463"/>
      <c r="I2520" s="408"/>
      <c r="J2520" s="408"/>
      <c r="K2520" s="408"/>
      <c r="L2520" s="408"/>
      <c r="M2520" s="409"/>
      <c r="N2520" s="463"/>
    </row>
    <row r="2521" spans="1:16" x14ac:dyDescent="0.2">
      <c r="A2521" s="36"/>
      <c r="B2521" s="408"/>
      <c r="C2521" s="408"/>
      <c r="D2521" s="408"/>
      <c r="E2521" s="408"/>
      <c r="F2521" s="409"/>
      <c r="G2521" s="464"/>
      <c r="I2521" s="408"/>
      <c r="J2521" s="408"/>
      <c r="K2521" s="408"/>
      <c r="L2521" s="408"/>
      <c r="M2521" s="409"/>
      <c r="N2521" s="464"/>
    </row>
    <row r="2522" spans="1:16" x14ac:dyDescent="0.2">
      <c r="A2522" s="36"/>
      <c r="J2522" s="36"/>
    </row>
    <row r="2523" spans="1:16" ht="12.75" customHeight="1" x14ac:dyDescent="0.2">
      <c r="A2523" s="36"/>
      <c r="B2523" s="408" t="s">
        <v>224</v>
      </c>
      <c r="C2523" s="408"/>
      <c r="D2523" s="408"/>
      <c r="E2523" s="408"/>
      <c r="F2523" s="409"/>
      <c r="G2523" s="462" t="str">
        <f>IF('Prop I'!$D$251="","",'Prop I'!$D$251)</f>
        <v/>
      </c>
      <c r="J2523" s="36"/>
    </row>
    <row r="2524" spans="1:16" x14ac:dyDescent="0.2">
      <c r="A2524" s="36"/>
      <c r="B2524" s="408"/>
      <c r="C2524" s="408"/>
      <c r="D2524" s="408"/>
      <c r="E2524" s="408"/>
      <c r="F2524" s="409"/>
      <c r="G2524" s="463"/>
      <c r="J2524" s="36"/>
    </row>
    <row r="2525" spans="1:16" x14ac:dyDescent="0.2">
      <c r="A2525" s="36"/>
      <c r="B2525" s="408"/>
      <c r="C2525" s="408"/>
      <c r="D2525" s="408"/>
      <c r="E2525" s="408"/>
      <c r="F2525" s="409"/>
      <c r="G2525" s="463"/>
      <c r="J2525" s="36"/>
    </row>
    <row r="2526" spans="1:16" x14ac:dyDescent="0.2">
      <c r="A2526" s="36"/>
      <c r="B2526" s="408"/>
      <c r="C2526" s="408"/>
      <c r="D2526" s="408"/>
      <c r="E2526" s="408"/>
      <c r="F2526" s="409"/>
      <c r="G2526" s="464"/>
      <c r="J2526" s="36"/>
    </row>
    <row r="2527" spans="1:16" x14ac:dyDescent="0.2">
      <c r="A2527" s="36"/>
      <c r="J2527" s="36"/>
    </row>
    <row r="2528" spans="1:16" x14ac:dyDescent="0.2">
      <c r="A2528" s="36"/>
      <c r="B2528" s="36"/>
      <c r="C2528" s="36"/>
      <c r="D2528" s="36"/>
      <c r="E2528" s="36"/>
      <c r="F2528" s="36"/>
      <c r="J2528" s="36"/>
    </row>
    <row r="2529" spans="1:17" ht="15" x14ac:dyDescent="0.25">
      <c r="A2529" s="36"/>
      <c r="B2529" s="145" t="s">
        <v>156</v>
      </c>
      <c r="C2529" s="36"/>
      <c r="D2529" s="36"/>
      <c r="E2529" s="36"/>
      <c r="F2529" s="36"/>
      <c r="J2529" s="36"/>
      <c r="K2529" s="36"/>
      <c r="L2529" s="36"/>
    </row>
    <row r="2530" spans="1:17" x14ac:dyDescent="0.2">
      <c r="A2530" s="36"/>
      <c r="B2530" s="36"/>
      <c r="C2530" s="36"/>
      <c r="D2530" s="36"/>
      <c r="E2530" s="36"/>
      <c r="F2530" s="36"/>
      <c r="J2530" s="36"/>
      <c r="K2530" s="36"/>
      <c r="L2530" s="36"/>
    </row>
    <row r="2531" spans="1:17" x14ac:dyDescent="0.2">
      <c r="C2531" s="531" t="s">
        <v>52</v>
      </c>
      <c r="D2531" s="532"/>
      <c r="E2531" s="36"/>
      <c r="F2531" s="36"/>
      <c r="J2531" s="45" t="s">
        <v>53</v>
      </c>
      <c r="K2531" s="36"/>
      <c r="L2531" s="36"/>
      <c r="M2531" s="36"/>
      <c r="N2531" s="36"/>
    </row>
    <row r="2532" spans="1:17" x14ac:dyDescent="0.2">
      <c r="A2532" s="36"/>
      <c r="C2532" s="522" t="str">
        <f>IF('Prop I'!$B$257="","",'Prop I'!$B$257)</f>
        <v/>
      </c>
      <c r="D2532" s="523"/>
      <c r="E2532" s="523"/>
      <c r="F2532" s="523"/>
      <c r="G2532" s="523"/>
      <c r="H2532" s="524"/>
      <c r="J2532" s="522" t="str">
        <f>IF('Prop I'!$H$257="","",'Prop I'!$H$257)</f>
        <v/>
      </c>
      <c r="K2532" s="523"/>
      <c r="L2532" s="523"/>
      <c r="M2532" s="523"/>
      <c r="N2532" s="523"/>
      <c r="O2532" s="524"/>
    </row>
    <row r="2533" spans="1:17" x14ac:dyDescent="0.2">
      <c r="A2533" s="36"/>
      <c r="C2533" s="525"/>
      <c r="D2533" s="526"/>
      <c r="E2533" s="526"/>
      <c r="F2533" s="526"/>
      <c r="G2533" s="526"/>
      <c r="H2533" s="527"/>
      <c r="J2533" s="525"/>
      <c r="K2533" s="526"/>
      <c r="L2533" s="526"/>
      <c r="M2533" s="526"/>
      <c r="N2533" s="526"/>
      <c r="O2533" s="527"/>
    </row>
    <row r="2534" spans="1:17" x14ac:dyDescent="0.2">
      <c r="A2534" s="36"/>
      <c r="C2534" s="525"/>
      <c r="D2534" s="526"/>
      <c r="E2534" s="526"/>
      <c r="F2534" s="526"/>
      <c r="G2534" s="526"/>
      <c r="H2534" s="527"/>
      <c r="J2534" s="525"/>
      <c r="K2534" s="526"/>
      <c r="L2534" s="526"/>
      <c r="M2534" s="526"/>
      <c r="N2534" s="526"/>
      <c r="O2534" s="527"/>
    </row>
    <row r="2535" spans="1:17" x14ac:dyDescent="0.2">
      <c r="A2535" s="36"/>
      <c r="C2535" s="525"/>
      <c r="D2535" s="526"/>
      <c r="E2535" s="526"/>
      <c r="F2535" s="526"/>
      <c r="G2535" s="526"/>
      <c r="H2535" s="527"/>
      <c r="J2535" s="525"/>
      <c r="K2535" s="526"/>
      <c r="L2535" s="526"/>
      <c r="M2535" s="526"/>
      <c r="N2535" s="526"/>
      <c r="O2535" s="527"/>
    </row>
    <row r="2536" spans="1:17" x14ac:dyDescent="0.2">
      <c r="A2536" s="36"/>
      <c r="C2536" s="525"/>
      <c r="D2536" s="526"/>
      <c r="E2536" s="526"/>
      <c r="F2536" s="526"/>
      <c r="G2536" s="526"/>
      <c r="H2536" s="527"/>
      <c r="J2536" s="525"/>
      <c r="K2536" s="526"/>
      <c r="L2536" s="526"/>
      <c r="M2536" s="526"/>
      <c r="N2536" s="526"/>
      <c r="O2536" s="527"/>
    </row>
    <row r="2537" spans="1:17" x14ac:dyDescent="0.2">
      <c r="A2537" s="36"/>
      <c r="C2537" s="525"/>
      <c r="D2537" s="526"/>
      <c r="E2537" s="526"/>
      <c r="F2537" s="526"/>
      <c r="G2537" s="526"/>
      <c r="H2537" s="527"/>
      <c r="J2537" s="525"/>
      <c r="K2537" s="526"/>
      <c r="L2537" s="526"/>
      <c r="M2537" s="526"/>
      <c r="N2537" s="526"/>
      <c r="O2537" s="527"/>
    </row>
    <row r="2538" spans="1:17" x14ac:dyDescent="0.2">
      <c r="A2538" s="36"/>
      <c r="C2538" s="528"/>
      <c r="D2538" s="529"/>
      <c r="E2538" s="529"/>
      <c r="F2538" s="529"/>
      <c r="G2538" s="529"/>
      <c r="H2538" s="530"/>
      <c r="J2538" s="528"/>
      <c r="K2538" s="529"/>
      <c r="L2538" s="529"/>
      <c r="M2538" s="529"/>
      <c r="N2538" s="529"/>
      <c r="O2538" s="530"/>
    </row>
    <row r="2539" spans="1:17" x14ac:dyDescent="0.2">
      <c r="A2539" s="36"/>
      <c r="B2539" s="36"/>
      <c r="C2539" s="36"/>
      <c r="D2539" s="36"/>
      <c r="E2539" s="36"/>
      <c r="F2539" s="36"/>
      <c r="G2539" s="36"/>
      <c r="H2539" s="36"/>
      <c r="I2539" s="36"/>
      <c r="J2539" s="36"/>
      <c r="K2539" s="36"/>
      <c r="L2539" s="36"/>
    </row>
    <row r="2540" spans="1:17" x14ac:dyDescent="0.2">
      <c r="A2540" s="36"/>
      <c r="B2540" s="36"/>
      <c r="C2540" s="36"/>
      <c r="D2540" s="36"/>
      <c r="E2540" s="36"/>
      <c r="F2540" s="36"/>
      <c r="G2540" s="36"/>
      <c r="H2540" s="36"/>
      <c r="I2540" s="36"/>
      <c r="J2540" s="36"/>
      <c r="K2540" s="36"/>
      <c r="L2540" s="36"/>
    </row>
    <row r="2541" spans="1:17" ht="15.75" thickBot="1" x14ac:dyDescent="0.25">
      <c r="A2541" s="518" t="e">
        <f>CONCATENATE("Proponente: ",'Prop J'!$E$8)</f>
        <v>#REF!</v>
      </c>
      <c r="B2541" s="518"/>
      <c r="C2541" s="518"/>
      <c r="D2541" s="518"/>
      <c r="E2541" s="518"/>
      <c r="F2541" s="518"/>
      <c r="G2541" s="518"/>
      <c r="H2541" s="518"/>
      <c r="I2541" s="518"/>
      <c r="J2541" s="518"/>
      <c r="K2541" s="518"/>
      <c r="L2541" s="518"/>
      <c r="M2541" s="518"/>
      <c r="N2541" s="518"/>
      <c r="O2541" s="518"/>
      <c r="P2541" s="518"/>
      <c r="Q2541" s="518"/>
    </row>
    <row r="2543" spans="1:17" ht="15" x14ac:dyDescent="0.25">
      <c r="B2543" s="145" t="e">
        <f>#REF!</f>
        <v>#REF!</v>
      </c>
      <c r="E2543" s="64" t="str">
        <f>IF('Prop J'!$K$13="","",'Prop J'!$K$13)</f>
        <v/>
      </c>
    </row>
    <row r="2546" spans="2:2" ht="15" x14ac:dyDescent="0.25">
      <c r="B2546" s="145" t="e">
        <f>#REF!</f>
        <v>#REF!</v>
      </c>
    </row>
    <row r="2562" spans="2:16" ht="15" x14ac:dyDescent="0.25">
      <c r="B2562" s="145" t="e">
        <f>#REF!</f>
        <v>#REF!</v>
      </c>
    </row>
    <row r="2564" spans="2:16" ht="12.75" customHeight="1" x14ac:dyDescent="0.2">
      <c r="D2564" s="146"/>
      <c r="E2564" s="146"/>
      <c r="F2564" s="151" t="s">
        <v>159</v>
      </c>
      <c r="G2564" s="147" t="str">
        <f>IF('Prop J'!$I$32="","",'Prop J'!$I$32)</f>
        <v/>
      </c>
    </row>
    <row r="2566" spans="2:16" x14ac:dyDescent="0.2">
      <c r="C2566" s="152"/>
      <c r="D2566" s="153"/>
      <c r="E2566" s="153"/>
      <c r="F2566" s="153"/>
      <c r="G2566" s="153"/>
      <c r="H2566" s="153"/>
      <c r="I2566" s="153"/>
      <c r="J2566" s="153"/>
      <c r="K2566" s="153"/>
      <c r="L2566" s="153"/>
      <c r="M2566" s="153"/>
      <c r="N2566" s="153"/>
      <c r="O2566" s="153"/>
      <c r="P2566" s="154"/>
    </row>
    <row r="2567" spans="2:16" x14ac:dyDescent="0.2">
      <c r="C2567" s="155"/>
      <c r="D2567" s="26"/>
      <c r="E2567" s="26"/>
      <c r="F2567" s="26"/>
      <c r="G2567" s="26"/>
      <c r="H2567" s="26"/>
      <c r="I2567" s="26"/>
      <c r="J2567" s="26"/>
      <c r="K2567" s="26"/>
      <c r="L2567" s="26"/>
      <c r="M2567" s="26"/>
      <c r="N2567" s="26"/>
      <c r="O2567" s="26"/>
      <c r="P2567" s="156"/>
    </row>
    <row r="2568" spans="2:16" x14ac:dyDescent="0.2">
      <c r="C2568" s="155"/>
      <c r="D2568" s="26"/>
      <c r="E2568" s="26"/>
      <c r="F2568" s="26"/>
      <c r="G2568" s="26"/>
      <c r="H2568" s="26"/>
      <c r="I2568" s="26"/>
      <c r="J2568" s="26"/>
      <c r="K2568" s="26"/>
      <c r="L2568" s="26"/>
      <c r="M2568" s="26"/>
      <c r="N2568" s="26"/>
      <c r="O2568" s="26"/>
      <c r="P2568" s="156"/>
    </row>
    <row r="2569" spans="2:16" x14ac:dyDescent="0.2">
      <c r="C2569" s="155"/>
      <c r="D2569" s="26"/>
      <c r="E2569" s="26"/>
      <c r="F2569" s="26"/>
      <c r="G2569" s="26"/>
      <c r="H2569" s="26"/>
      <c r="I2569" s="26"/>
      <c r="J2569" s="26"/>
      <c r="K2569" s="26"/>
      <c r="L2569" s="26"/>
      <c r="M2569" s="26"/>
      <c r="N2569" s="26"/>
      <c r="O2569" s="26"/>
      <c r="P2569" s="156"/>
    </row>
    <row r="2570" spans="2:16" x14ac:dyDescent="0.2">
      <c r="C2570" s="155"/>
      <c r="D2570" s="26"/>
      <c r="E2570" s="26"/>
      <c r="F2570" s="26"/>
      <c r="G2570" s="26"/>
      <c r="H2570" s="26"/>
      <c r="I2570" s="26"/>
      <c r="J2570" s="26"/>
      <c r="K2570" s="26"/>
      <c r="L2570" s="26"/>
      <c r="M2570" s="26"/>
      <c r="N2570" s="26"/>
      <c r="O2570" s="26"/>
      <c r="P2570" s="156"/>
    </row>
    <row r="2571" spans="2:16" x14ac:dyDescent="0.2">
      <c r="C2571" s="155"/>
      <c r="D2571" s="26"/>
      <c r="E2571" s="26"/>
      <c r="F2571" s="26"/>
      <c r="G2571" s="26"/>
      <c r="H2571" s="26"/>
      <c r="I2571" s="26"/>
      <c r="J2571" s="26"/>
      <c r="K2571" s="26"/>
      <c r="L2571" s="26"/>
      <c r="M2571" s="26"/>
      <c r="N2571" s="26"/>
      <c r="O2571" s="26"/>
      <c r="P2571" s="156"/>
    </row>
    <row r="2572" spans="2:16" x14ac:dyDescent="0.2">
      <c r="C2572" s="155"/>
      <c r="D2572" s="26"/>
      <c r="E2572" s="26"/>
      <c r="F2572" s="26"/>
      <c r="G2572" s="26"/>
      <c r="H2572" s="26"/>
      <c r="I2572" s="26"/>
      <c r="J2572" s="26"/>
      <c r="K2572" s="26"/>
      <c r="L2572" s="26"/>
      <c r="M2572" s="26"/>
      <c r="N2572" s="26"/>
      <c r="O2572" s="26"/>
      <c r="P2572" s="156"/>
    </row>
    <row r="2573" spans="2:16" x14ac:dyDescent="0.2">
      <c r="C2573" s="155"/>
      <c r="D2573" s="26"/>
      <c r="E2573" s="26"/>
      <c r="F2573" s="26"/>
      <c r="G2573" s="26"/>
      <c r="H2573" s="26"/>
      <c r="I2573" s="26"/>
      <c r="J2573" s="26"/>
      <c r="K2573" s="26"/>
      <c r="L2573" s="26"/>
      <c r="M2573" s="26"/>
      <c r="N2573" s="26"/>
      <c r="O2573" s="26"/>
      <c r="P2573" s="156"/>
    </row>
    <row r="2574" spans="2:16" x14ac:dyDescent="0.2">
      <c r="C2574" s="155"/>
      <c r="D2574" s="26"/>
      <c r="E2574" s="26"/>
      <c r="F2574" s="26"/>
      <c r="G2574" s="26"/>
      <c r="H2574" s="26"/>
      <c r="I2574" s="26"/>
      <c r="J2574" s="26"/>
      <c r="K2574" s="26"/>
      <c r="L2574" s="26"/>
      <c r="M2574" s="26"/>
      <c r="N2574" s="26"/>
      <c r="O2574" s="26"/>
      <c r="P2574" s="156"/>
    </row>
    <row r="2575" spans="2:16" x14ac:dyDescent="0.2">
      <c r="C2575" s="155"/>
      <c r="D2575" s="26"/>
      <c r="E2575" s="26"/>
      <c r="F2575" s="26"/>
      <c r="G2575" s="26"/>
      <c r="H2575" s="26"/>
      <c r="I2575" s="26"/>
      <c r="J2575" s="26"/>
      <c r="K2575" s="26"/>
      <c r="L2575" s="26"/>
      <c r="M2575" s="26"/>
      <c r="N2575" s="26"/>
      <c r="O2575" s="26"/>
      <c r="P2575" s="156"/>
    </row>
    <row r="2576" spans="2:16" x14ac:dyDescent="0.2">
      <c r="C2576" s="155"/>
      <c r="D2576" s="26"/>
      <c r="E2576" s="26"/>
      <c r="F2576" s="26"/>
      <c r="G2576" s="26"/>
      <c r="H2576" s="26"/>
      <c r="I2576" s="26"/>
      <c r="J2576" s="26"/>
      <c r="K2576" s="26"/>
      <c r="L2576" s="26"/>
      <c r="M2576" s="26"/>
      <c r="N2576" s="26"/>
      <c r="O2576" s="26"/>
      <c r="P2576" s="156"/>
    </row>
    <row r="2577" spans="3:16" x14ac:dyDescent="0.2">
      <c r="C2577" s="155"/>
      <c r="D2577" s="26"/>
      <c r="E2577" s="26"/>
      <c r="F2577" s="26"/>
      <c r="G2577" s="26"/>
      <c r="H2577" s="26"/>
      <c r="I2577" s="26"/>
      <c r="J2577" s="26"/>
      <c r="K2577" s="26"/>
      <c r="L2577" s="26"/>
      <c r="M2577" s="26"/>
      <c r="N2577" s="26"/>
      <c r="O2577" s="26"/>
      <c r="P2577" s="156"/>
    </row>
    <row r="2578" spans="3:16" x14ac:dyDescent="0.2">
      <c r="C2578" s="155"/>
      <c r="D2578" s="26"/>
      <c r="E2578" s="26"/>
      <c r="F2578" s="26"/>
      <c r="G2578" s="26"/>
      <c r="H2578" s="26"/>
      <c r="I2578" s="26"/>
      <c r="J2578" s="26"/>
      <c r="K2578" s="26"/>
      <c r="L2578" s="26"/>
      <c r="M2578" s="26"/>
      <c r="N2578" s="26"/>
      <c r="O2578" s="26"/>
      <c r="P2578" s="156"/>
    </row>
    <row r="2579" spans="3:16" x14ac:dyDescent="0.2">
      <c r="C2579" s="155"/>
      <c r="D2579" s="26"/>
      <c r="E2579" s="26"/>
      <c r="F2579" s="26"/>
      <c r="G2579" s="26"/>
      <c r="H2579" s="26"/>
      <c r="I2579" s="26"/>
      <c r="J2579" s="26"/>
      <c r="K2579" s="26"/>
      <c r="L2579" s="26"/>
      <c r="M2579" s="26"/>
      <c r="N2579" s="26"/>
      <c r="O2579" s="26"/>
      <c r="P2579" s="156"/>
    </row>
    <row r="2580" spans="3:16" x14ac:dyDescent="0.2">
      <c r="C2580" s="155"/>
      <c r="D2580" s="26"/>
      <c r="E2580" s="26"/>
      <c r="F2580" s="26"/>
      <c r="G2580" s="26"/>
      <c r="H2580" s="26"/>
      <c r="I2580" s="26"/>
      <c r="J2580" s="26"/>
      <c r="K2580" s="26"/>
      <c r="L2580" s="26"/>
      <c r="M2580" s="26"/>
      <c r="N2580" s="26"/>
      <c r="O2580" s="26"/>
      <c r="P2580" s="156"/>
    </row>
    <row r="2581" spans="3:16" x14ac:dyDescent="0.2">
      <c r="C2581" s="155"/>
      <c r="D2581" s="26"/>
      <c r="E2581" s="26"/>
      <c r="F2581" s="26"/>
      <c r="G2581" s="26"/>
      <c r="H2581" s="26"/>
      <c r="I2581" s="26"/>
      <c r="J2581" s="26"/>
      <c r="K2581" s="26"/>
      <c r="L2581" s="26"/>
      <c r="M2581" s="26"/>
      <c r="N2581" s="26"/>
      <c r="O2581" s="26"/>
      <c r="P2581" s="156"/>
    </row>
    <row r="2582" spans="3:16" x14ac:dyDescent="0.2">
      <c r="C2582" s="155"/>
      <c r="D2582" s="26"/>
      <c r="E2582" s="26"/>
      <c r="F2582" s="26"/>
      <c r="G2582" s="26"/>
      <c r="H2582" s="26"/>
      <c r="I2582" s="26"/>
      <c r="J2582" s="26"/>
      <c r="K2582" s="26"/>
      <c r="L2582" s="26"/>
      <c r="M2582" s="26"/>
      <c r="N2582" s="26"/>
      <c r="O2582" s="26"/>
      <c r="P2582" s="156"/>
    </row>
    <row r="2583" spans="3:16" x14ac:dyDescent="0.2">
      <c r="C2583" s="155"/>
      <c r="D2583" s="26"/>
      <c r="E2583" s="26"/>
      <c r="F2583" s="26"/>
      <c r="G2583" s="26"/>
      <c r="H2583" s="26"/>
      <c r="I2583" s="26"/>
      <c r="J2583" s="26"/>
      <c r="K2583" s="26"/>
      <c r="L2583" s="26"/>
      <c r="M2583" s="26"/>
      <c r="N2583" s="26"/>
      <c r="O2583" s="26"/>
      <c r="P2583" s="156"/>
    </row>
    <row r="2584" spans="3:16" x14ac:dyDescent="0.2">
      <c r="C2584" s="155"/>
      <c r="D2584" s="26"/>
      <c r="E2584" s="26"/>
      <c r="F2584" s="26"/>
      <c r="G2584" s="26"/>
      <c r="H2584" s="26"/>
      <c r="I2584" s="26"/>
      <c r="J2584" s="26"/>
      <c r="K2584" s="26"/>
      <c r="L2584" s="26"/>
      <c r="M2584" s="26"/>
      <c r="N2584" s="26"/>
      <c r="O2584" s="26"/>
      <c r="P2584" s="156"/>
    </row>
    <row r="2585" spans="3:16" x14ac:dyDescent="0.2">
      <c r="C2585" s="155"/>
      <c r="D2585" s="26"/>
      <c r="E2585" s="26"/>
      <c r="F2585" s="26"/>
      <c r="G2585" s="26"/>
      <c r="H2585" s="26"/>
      <c r="I2585" s="26"/>
      <c r="J2585" s="26"/>
      <c r="K2585" s="26"/>
      <c r="L2585" s="26"/>
      <c r="M2585" s="26"/>
      <c r="N2585" s="26"/>
      <c r="O2585" s="26"/>
      <c r="P2585" s="156"/>
    </row>
    <row r="2586" spans="3:16" x14ac:dyDescent="0.2">
      <c r="C2586" s="155"/>
      <c r="D2586" s="26"/>
      <c r="E2586" s="26"/>
      <c r="F2586" s="26"/>
      <c r="G2586" s="26"/>
      <c r="H2586" s="26"/>
      <c r="I2586" s="26"/>
      <c r="J2586" s="26"/>
      <c r="K2586" s="26"/>
      <c r="L2586" s="26"/>
      <c r="M2586" s="26"/>
      <c r="N2586" s="26"/>
      <c r="O2586" s="26"/>
      <c r="P2586" s="156"/>
    </row>
    <row r="2587" spans="3:16" x14ac:dyDescent="0.2">
      <c r="C2587" s="155"/>
      <c r="D2587" s="26"/>
      <c r="E2587" s="26"/>
      <c r="F2587" s="26"/>
      <c r="G2587" s="26"/>
      <c r="H2587" s="26"/>
      <c r="I2587" s="26"/>
      <c r="J2587" s="26"/>
      <c r="K2587" s="26"/>
      <c r="L2587" s="26"/>
      <c r="M2587" s="26"/>
      <c r="N2587" s="26"/>
      <c r="O2587" s="26"/>
      <c r="P2587" s="156"/>
    </row>
    <row r="2588" spans="3:16" x14ac:dyDescent="0.2">
      <c r="C2588" s="155"/>
      <c r="D2588" s="26"/>
      <c r="E2588" s="26"/>
      <c r="F2588" s="26"/>
      <c r="G2588" s="26"/>
      <c r="H2588" s="26"/>
      <c r="I2588" s="26"/>
      <c r="J2588" s="26"/>
      <c r="K2588" s="26"/>
      <c r="L2588" s="26"/>
      <c r="M2588" s="26"/>
      <c r="N2588" s="26"/>
      <c r="O2588" s="26"/>
      <c r="P2588" s="156"/>
    </row>
    <row r="2589" spans="3:16" x14ac:dyDescent="0.2">
      <c r="C2589" s="155"/>
      <c r="D2589" s="26"/>
      <c r="E2589" s="26"/>
      <c r="F2589" s="26"/>
      <c r="G2589" s="26"/>
      <c r="H2589" s="26"/>
      <c r="I2589" s="26"/>
      <c r="J2589" s="26"/>
      <c r="K2589" s="26"/>
      <c r="L2589" s="26"/>
      <c r="M2589" s="26"/>
      <c r="N2589" s="26"/>
      <c r="O2589" s="26"/>
      <c r="P2589" s="156"/>
    </row>
    <row r="2590" spans="3:16" x14ac:dyDescent="0.2">
      <c r="C2590" s="155"/>
      <c r="D2590" s="26"/>
      <c r="E2590" s="26"/>
      <c r="F2590" s="26"/>
      <c r="G2590" s="26"/>
      <c r="H2590" s="26"/>
      <c r="I2590" s="26"/>
      <c r="J2590" s="26"/>
      <c r="K2590" s="26"/>
      <c r="L2590" s="26"/>
      <c r="M2590" s="26"/>
      <c r="N2590" s="26"/>
      <c r="O2590" s="26"/>
      <c r="P2590" s="156"/>
    </row>
    <row r="2591" spans="3:16" x14ac:dyDescent="0.2">
      <c r="C2591" s="155"/>
      <c r="D2591" s="26"/>
      <c r="E2591" s="26"/>
      <c r="F2591" s="26"/>
      <c r="G2591" s="26"/>
      <c r="H2591" s="26"/>
      <c r="I2591" s="26"/>
      <c r="J2591" s="26"/>
      <c r="K2591" s="26"/>
      <c r="L2591" s="26"/>
      <c r="M2591" s="26"/>
      <c r="N2591" s="26"/>
      <c r="O2591" s="26"/>
      <c r="P2591" s="156"/>
    </row>
    <row r="2592" spans="3:16" x14ac:dyDescent="0.2">
      <c r="C2592" s="155"/>
      <c r="D2592" s="26"/>
      <c r="E2592" s="26"/>
      <c r="F2592" s="26"/>
      <c r="G2592" s="26"/>
      <c r="H2592" s="26"/>
      <c r="I2592" s="26"/>
      <c r="J2592" s="26"/>
      <c r="K2592" s="26"/>
      <c r="L2592" s="26"/>
      <c r="M2592" s="26"/>
      <c r="N2592" s="26"/>
      <c r="O2592" s="26"/>
      <c r="P2592" s="156"/>
    </row>
    <row r="2593" spans="2:16" x14ac:dyDescent="0.2">
      <c r="C2593" s="155"/>
      <c r="D2593" s="26"/>
      <c r="E2593" s="26"/>
      <c r="F2593" s="26"/>
      <c r="G2593" s="26"/>
      <c r="H2593" s="26"/>
      <c r="I2593" s="26"/>
      <c r="J2593" s="26"/>
      <c r="K2593" s="26"/>
      <c r="L2593" s="26"/>
      <c r="M2593" s="26"/>
      <c r="N2593" s="26"/>
      <c r="O2593" s="26"/>
      <c r="P2593" s="156"/>
    </row>
    <row r="2594" spans="2:16" x14ac:dyDescent="0.2">
      <c r="C2594" s="155"/>
      <c r="D2594" s="26"/>
      <c r="E2594" s="26"/>
      <c r="F2594" s="26"/>
      <c r="G2594" s="26"/>
      <c r="H2594" s="26"/>
      <c r="I2594" s="26"/>
      <c r="J2594" s="26"/>
      <c r="K2594" s="26"/>
      <c r="L2594" s="26"/>
      <c r="M2594" s="26"/>
      <c r="N2594" s="26"/>
      <c r="O2594" s="26"/>
      <c r="P2594" s="156"/>
    </row>
    <row r="2595" spans="2:16" x14ac:dyDescent="0.2">
      <c r="C2595" s="155"/>
      <c r="D2595" s="26"/>
      <c r="E2595" s="26"/>
      <c r="F2595" s="26"/>
      <c r="G2595" s="26"/>
      <c r="H2595" s="26"/>
      <c r="I2595" s="26"/>
      <c r="J2595" s="26"/>
      <c r="K2595" s="26"/>
      <c r="L2595" s="26"/>
      <c r="M2595" s="26"/>
      <c r="N2595" s="26"/>
      <c r="O2595" s="26"/>
      <c r="P2595" s="156"/>
    </row>
    <row r="2596" spans="2:16" x14ac:dyDescent="0.2">
      <c r="C2596" s="155"/>
      <c r="D2596" s="26"/>
      <c r="E2596" s="26"/>
      <c r="F2596" s="26"/>
      <c r="G2596" s="26"/>
      <c r="H2596" s="26"/>
      <c r="I2596" s="26"/>
      <c r="J2596" s="26"/>
      <c r="K2596" s="26"/>
      <c r="L2596" s="26"/>
      <c r="M2596" s="26"/>
      <c r="N2596" s="26"/>
      <c r="O2596" s="26"/>
      <c r="P2596" s="156"/>
    </row>
    <row r="2597" spans="2:16" x14ac:dyDescent="0.2">
      <c r="C2597" s="155"/>
      <c r="D2597" s="26"/>
      <c r="E2597" s="26"/>
      <c r="F2597" s="26"/>
      <c r="G2597" s="26"/>
      <c r="H2597" s="26"/>
      <c r="I2597" s="26"/>
      <c r="J2597" s="26"/>
      <c r="K2597" s="26"/>
      <c r="L2597" s="26"/>
      <c r="M2597" s="26"/>
      <c r="N2597" s="26"/>
      <c r="O2597" s="26"/>
      <c r="P2597" s="156"/>
    </row>
    <row r="2598" spans="2:16" x14ac:dyDescent="0.2">
      <c r="C2598" s="155"/>
      <c r="D2598" s="26"/>
      <c r="E2598" s="26"/>
      <c r="F2598" s="26"/>
      <c r="G2598" s="26"/>
      <c r="H2598" s="26"/>
      <c r="I2598" s="26"/>
      <c r="J2598" s="26"/>
      <c r="K2598" s="26"/>
      <c r="L2598" s="26"/>
      <c r="M2598" s="26"/>
      <c r="N2598" s="26"/>
      <c r="O2598" s="26"/>
      <c r="P2598" s="156"/>
    </row>
    <row r="2599" spans="2:16" x14ac:dyDescent="0.2">
      <c r="C2599" s="155"/>
      <c r="D2599" s="26"/>
      <c r="E2599" s="26"/>
      <c r="F2599" s="26"/>
      <c r="G2599" s="26"/>
      <c r="H2599" s="26"/>
      <c r="I2599" s="26"/>
      <c r="J2599" s="26"/>
      <c r="K2599" s="26"/>
      <c r="L2599" s="26"/>
      <c r="M2599" s="26"/>
      <c r="N2599" s="26"/>
      <c r="O2599" s="26"/>
      <c r="P2599" s="156"/>
    </row>
    <row r="2600" spans="2:16" x14ac:dyDescent="0.2">
      <c r="C2600" s="155"/>
      <c r="D2600" s="26"/>
      <c r="E2600" s="26"/>
      <c r="F2600" s="26"/>
      <c r="G2600" s="26"/>
      <c r="H2600" s="26"/>
      <c r="I2600" s="26"/>
      <c r="J2600" s="26"/>
      <c r="K2600" s="26"/>
      <c r="L2600" s="26"/>
      <c r="M2600" s="26"/>
      <c r="N2600" s="26"/>
      <c r="O2600" s="26"/>
      <c r="P2600" s="156"/>
    </row>
    <row r="2601" spans="2:16" x14ac:dyDescent="0.2">
      <c r="C2601" s="157"/>
      <c r="D2601" s="158"/>
      <c r="E2601" s="158"/>
      <c r="F2601" s="158"/>
      <c r="G2601" s="158"/>
      <c r="H2601" s="158"/>
      <c r="I2601" s="158"/>
      <c r="J2601" s="158"/>
      <c r="K2601" s="158"/>
      <c r="L2601" s="158"/>
      <c r="M2601" s="158"/>
      <c r="N2601" s="158"/>
      <c r="O2601" s="158"/>
      <c r="P2601" s="159"/>
    </row>
    <row r="2604" spans="2:16" ht="15" x14ac:dyDescent="0.25">
      <c r="B2604" s="145" t="e">
        <f>#REF!</f>
        <v>#REF!</v>
      </c>
    </row>
    <row r="2621" spans="2:2" ht="15" x14ac:dyDescent="0.25">
      <c r="B2621" s="145" t="e">
        <f>#REF!</f>
        <v>#REF!</v>
      </c>
    </row>
    <row r="2638" spans="2:7" ht="15" x14ac:dyDescent="0.25">
      <c r="B2638" s="145" t="e">
        <f>#REF!</f>
        <v>#REF!</v>
      </c>
    </row>
    <row r="2640" spans="2:7" x14ac:dyDescent="0.2">
      <c r="C2640" s="533" t="s">
        <v>129</v>
      </c>
      <c r="D2640" s="534"/>
      <c r="E2640" s="534"/>
      <c r="F2640" s="534"/>
      <c r="G2640" s="535"/>
    </row>
    <row r="2641" spans="1:16" x14ac:dyDescent="0.2">
      <c r="A2641" s="36"/>
      <c r="C2641" s="477" t="str">
        <f>IF('Prop J'!$E$62="","",'Prop J'!$E$62)</f>
        <v/>
      </c>
      <c r="D2641" s="478"/>
      <c r="E2641" s="478"/>
      <c r="F2641" s="478"/>
      <c r="G2641" s="478"/>
      <c r="H2641" s="478"/>
      <c r="I2641" s="478"/>
      <c r="J2641" s="478"/>
      <c r="K2641" s="478"/>
      <c r="L2641" s="479"/>
    </row>
    <row r="2642" spans="1:16" x14ac:dyDescent="0.2">
      <c r="A2642" s="36"/>
      <c r="C2642" s="480"/>
      <c r="D2642" s="481"/>
      <c r="E2642" s="481"/>
      <c r="F2642" s="481"/>
      <c r="G2642" s="481"/>
      <c r="H2642" s="481"/>
      <c r="I2642" s="481"/>
      <c r="J2642" s="481"/>
      <c r="K2642" s="481"/>
      <c r="L2642" s="482"/>
    </row>
    <row r="2643" spans="1:16" x14ac:dyDescent="0.2">
      <c r="A2643" s="36"/>
      <c r="C2643" s="480"/>
      <c r="D2643" s="481"/>
      <c r="E2643" s="481"/>
      <c r="F2643" s="481"/>
      <c r="G2643" s="481"/>
      <c r="H2643" s="481"/>
      <c r="I2643" s="481"/>
      <c r="J2643" s="481"/>
      <c r="K2643" s="481"/>
      <c r="L2643" s="482"/>
    </row>
    <row r="2644" spans="1:16" x14ac:dyDescent="0.2">
      <c r="A2644" s="36"/>
      <c r="C2644" s="480"/>
      <c r="D2644" s="481"/>
      <c r="E2644" s="481"/>
      <c r="F2644" s="481"/>
      <c r="G2644" s="481"/>
      <c r="H2644" s="481"/>
      <c r="I2644" s="481"/>
      <c r="J2644" s="481"/>
      <c r="K2644" s="481"/>
      <c r="L2644" s="482"/>
    </row>
    <row r="2645" spans="1:16" x14ac:dyDescent="0.2">
      <c r="A2645" s="36"/>
      <c r="C2645" s="480"/>
      <c r="D2645" s="481"/>
      <c r="E2645" s="481"/>
      <c r="F2645" s="481"/>
      <c r="G2645" s="481"/>
      <c r="H2645" s="481"/>
      <c r="I2645" s="481"/>
      <c r="J2645" s="481"/>
      <c r="K2645" s="481"/>
      <c r="L2645" s="482"/>
    </row>
    <row r="2646" spans="1:16" x14ac:dyDescent="0.2">
      <c r="A2646" s="36"/>
      <c r="C2646" s="480"/>
      <c r="D2646" s="481"/>
      <c r="E2646" s="481"/>
      <c r="F2646" s="481"/>
      <c r="G2646" s="481"/>
      <c r="H2646" s="481"/>
      <c r="I2646" s="481"/>
      <c r="J2646" s="481"/>
      <c r="K2646" s="481"/>
      <c r="L2646" s="482"/>
    </row>
    <row r="2647" spans="1:16" x14ac:dyDescent="0.2">
      <c r="A2647" s="36"/>
      <c r="C2647" s="483"/>
      <c r="D2647" s="484"/>
      <c r="E2647" s="484"/>
      <c r="F2647" s="484"/>
      <c r="G2647" s="484"/>
      <c r="H2647" s="484"/>
      <c r="I2647" s="484"/>
      <c r="J2647" s="484"/>
      <c r="K2647" s="484"/>
      <c r="L2647" s="485"/>
    </row>
    <row r="2648" spans="1:16" ht="12.75" customHeight="1" x14ac:dyDescent="0.2"/>
    <row r="2649" spans="1:16" ht="12.75" customHeight="1" x14ac:dyDescent="0.2"/>
    <row r="2650" spans="1:16" ht="12.75" customHeight="1" x14ac:dyDescent="0.25">
      <c r="B2650" s="145" t="e">
        <f>#REF!</f>
        <v>#REF!</v>
      </c>
    </row>
    <row r="2651" spans="1:16" ht="12.75" customHeight="1" x14ac:dyDescent="0.2"/>
    <row r="2652" spans="1:16" x14ac:dyDescent="0.2">
      <c r="B2652" s="146"/>
      <c r="C2652" s="406" t="s">
        <v>68</v>
      </c>
      <c r="D2652" s="406"/>
      <c r="E2652" s="406"/>
      <c r="F2652" s="407"/>
      <c r="G2652" s="147" t="str">
        <f>IF('Prop J'!$E$70="","",'Prop J'!$E$70)</f>
        <v/>
      </c>
      <c r="K2652" s="474" t="s">
        <v>69</v>
      </c>
      <c r="L2652" s="475"/>
      <c r="M2652" s="476"/>
      <c r="N2652" s="36"/>
      <c r="O2652" s="36"/>
    </row>
    <row r="2653" spans="1:16" x14ac:dyDescent="0.2">
      <c r="K2653" s="477" t="str">
        <f>IF('Prop J'!$K$70="","",'Prop J'!$K$70)</f>
        <v/>
      </c>
      <c r="L2653" s="478"/>
      <c r="M2653" s="478"/>
      <c r="N2653" s="478"/>
      <c r="O2653" s="478"/>
      <c r="P2653" s="479"/>
    </row>
    <row r="2654" spans="1:16" ht="28.5" customHeight="1" x14ac:dyDescent="0.2">
      <c r="C2654" s="406" t="s">
        <v>70</v>
      </c>
      <c r="D2654" s="406"/>
      <c r="E2654" s="406"/>
      <c r="F2654" s="407"/>
      <c r="G2654" s="147" t="str">
        <f>IF('Prop J'!$E$74="","",'Prop J'!$E$74)</f>
        <v/>
      </c>
      <c r="K2654" s="480"/>
      <c r="L2654" s="481"/>
      <c r="M2654" s="481"/>
      <c r="N2654" s="481"/>
      <c r="O2654" s="481"/>
      <c r="P2654" s="482"/>
    </row>
    <row r="2655" spans="1:16" x14ac:dyDescent="0.2">
      <c r="K2655" s="480"/>
      <c r="L2655" s="481"/>
      <c r="M2655" s="481"/>
      <c r="N2655" s="481"/>
      <c r="O2655" s="481"/>
      <c r="P2655" s="482"/>
    </row>
    <row r="2656" spans="1:16" ht="36" customHeight="1" x14ac:dyDescent="0.2">
      <c r="C2656" s="406" t="s">
        <v>87</v>
      </c>
      <c r="D2656" s="406"/>
      <c r="E2656" s="406"/>
      <c r="F2656" s="407"/>
      <c r="G2656" s="147" t="str">
        <f>IF('Prop J'!$K$74="","",'Prop J'!$K$74)</f>
        <v/>
      </c>
      <c r="K2656" s="483"/>
      <c r="L2656" s="484"/>
      <c r="M2656" s="484"/>
      <c r="N2656" s="484"/>
      <c r="O2656" s="484"/>
      <c r="P2656" s="485"/>
    </row>
    <row r="2659" spans="2:14" ht="15" x14ac:dyDescent="0.25">
      <c r="B2659" s="145" t="e">
        <f>#REF!</f>
        <v>#REF!</v>
      </c>
    </row>
    <row r="2661" spans="2:14" x14ac:dyDescent="0.2">
      <c r="D2661" s="143"/>
      <c r="E2661" s="143"/>
      <c r="F2661" s="150" t="s">
        <v>50</v>
      </c>
      <c r="G2661" s="147" t="str">
        <f>IF('Prop J'!$I$97="","",'Prop J'!$I$97)</f>
        <v/>
      </c>
      <c r="L2661" s="150" t="s">
        <v>51</v>
      </c>
      <c r="M2661" s="495" t="str">
        <f>IF('Prop J'!$I$116="","",'Prop J'!$I$116)</f>
        <v/>
      </c>
      <c r="N2661" s="496"/>
    </row>
    <row r="2664" spans="2:14" ht="15" x14ac:dyDescent="0.25">
      <c r="B2664" s="145" t="e">
        <f>#REF!</f>
        <v>#REF!</v>
      </c>
    </row>
    <row r="2666" spans="2:14" ht="12.75" customHeight="1" x14ac:dyDescent="0.2">
      <c r="C2666" s="536" t="s">
        <v>88</v>
      </c>
      <c r="D2666" s="537"/>
      <c r="E2666" s="537"/>
      <c r="F2666" s="537"/>
      <c r="G2666" s="537"/>
      <c r="H2666" s="537"/>
      <c r="I2666" s="538"/>
    </row>
    <row r="2667" spans="2:14" x14ac:dyDescent="0.2">
      <c r="C2667" s="477" t="str">
        <f>IF('Prop J'!$F$124="","",'Prop J'!$F$124)</f>
        <v/>
      </c>
      <c r="D2667" s="478"/>
      <c r="E2667" s="478"/>
      <c r="F2667" s="478"/>
      <c r="G2667" s="478"/>
      <c r="H2667" s="478"/>
      <c r="I2667" s="478"/>
      <c r="J2667" s="478"/>
      <c r="K2667" s="478"/>
      <c r="L2667" s="479"/>
    </row>
    <row r="2668" spans="2:14" x14ac:dyDescent="0.2">
      <c r="C2668" s="480"/>
      <c r="D2668" s="481"/>
      <c r="E2668" s="481"/>
      <c r="F2668" s="481"/>
      <c r="G2668" s="481"/>
      <c r="H2668" s="481"/>
      <c r="I2668" s="481"/>
      <c r="J2668" s="481"/>
      <c r="K2668" s="481"/>
      <c r="L2668" s="482"/>
    </row>
    <row r="2669" spans="2:14" x14ac:dyDescent="0.2">
      <c r="C2669" s="480"/>
      <c r="D2669" s="481"/>
      <c r="E2669" s="481"/>
      <c r="F2669" s="481"/>
      <c r="G2669" s="481"/>
      <c r="H2669" s="481"/>
      <c r="I2669" s="481"/>
      <c r="J2669" s="481"/>
      <c r="K2669" s="481"/>
      <c r="L2669" s="482"/>
    </row>
    <row r="2670" spans="2:14" x14ac:dyDescent="0.2">
      <c r="C2670" s="480"/>
      <c r="D2670" s="481"/>
      <c r="E2670" s="481"/>
      <c r="F2670" s="481"/>
      <c r="G2670" s="481"/>
      <c r="H2670" s="481"/>
      <c r="I2670" s="481"/>
      <c r="J2670" s="481"/>
      <c r="K2670" s="481"/>
      <c r="L2670" s="482"/>
    </row>
    <row r="2671" spans="2:14" x14ac:dyDescent="0.2">
      <c r="C2671" s="480"/>
      <c r="D2671" s="481"/>
      <c r="E2671" s="481"/>
      <c r="F2671" s="481"/>
      <c r="G2671" s="481"/>
      <c r="H2671" s="481"/>
      <c r="I2671" s="481"/>
      <c r="J2671" s="481"/>
      <c r="K2671" s="481"/>
      <c r="L2671" s="482"/>
    </row>
    <row r="2672" spans="2:14" x14ac:dyDescent="0.2">
      <c r="C2672" s="480"/>
      <c r="D2672" s="481"/>
      <c r="E2672" s="481"/>
      <c r="F2672" s="481"/>
      <c r="G2672" s="481"/>
      <c r="H2672" s="481"/>
      <c r="I2672" s="481"/>
      <c r="J2672" s="481"/>
      <c r="K2672" s="481"/>
      <c r="L2672" s="482"/>
    </row>
    <row r="2673" spans="1:16" x14ac:dyDescent="0.2">
      <c r="A2673" s="36"/>
      <c r="B2673" s="36"/>
      <c r="C2673" s="483"/>
      <c r="D2673" s="484"/>
      <c r="E2673" s="484"/>
      <c r="F2673" s="484"/>
      <c r="G2673" s="484"/>
      <c r="H2673" s="484"/>
      <c r="I2673" s="484"/>
      <c r="J2673" s="484"/>
      <c r="K2673" s="484"/>
      <c r="L2673" s="485"/>
      <c r="M2673" s="36"/>
      <c r="N2673" s="36"/>
    </row>
    <row r="2674" spans="1:16" x14ac:dyDescent="0.2">
      <c r="A2674" s="36"/>
      <c r="B2674" s="36"/>
      <c r="C2674" s="36"/>
      <c r="D2674" s="36"/>
      <c r="E2674" s="36"/>
      <c r="F2674" s="36"/>
      <c r="J2674" s="36"/>
      <c r="K2674" s="36"/>
      <c r="L2674" s="36"/>
      <c r="M2674" s="36"/>
      <c r="N2674" s="36"/>
    </row>
    <row r="2675" spans="1:16" x14ac:dyDescent="0.2">
      <c r="A2675" s="36"/>
      <c r="B2675" s="36"/>
      <c r="C2675" s="36"/>
      <c r="D2675" s="36"/>
      <c r="E2675" s="36"/>
      <c r="F2675" s="36"/>
      <c r="J2675" s="36"/>
      <c r="K2675" s="36"/>
      <c r="L2675" s="36"/>
      <c r="M2675" s="36"/>
      <c r="N2675" s="36"/>
    </row>
    <row r="2676" spans="1:16" ht="15" x14ac:dyDescent="0.25">
      <c r="A2676" s="36"/>
      <c r="B2676" s="145" t="e">
        <f>#REF!</f>
        <v>#REF!</v>
      </c>
      <c r="C2676" s="36"/>
      <c r="D2676" s="36"/>
      <c r="E2676" s="36"/>
      <c r="F2676" s="36"/>
      <c r="J2676" s="36"/>
      <c r="K2676" s="36"/>
      <c r="L2676" s="36"/>
      <c r="M2676" s="36"/>
      <c r="N2676" s="36"/>
    </row>
    <row r="2677" spans="1:16" x14ac:dyDescent="0.2">
      <c r="A2677" s="36"/>
      <c r="B2677" s="36"/>
      <c r="C2677" s="36"/>
      <c r="D2677" s="36"/>
      <c r="E2677" s="36"/>
      <c r="F2677" s="36"/>
      <c r="J2677" s="36"/>
      <c r="K2677" s="36"/>
      <c r="L2677" s="36"/>
      <c r="M2677" s="36"/>
      <c r="N2677" s="36"/>
    </row>
    <row r="2678" spans="1:16" x14ac:dyDescent="0.2">
      <c r="D2678" s="143"/>
      <c r="E2678" s="143"/>
      <c r="F2678" s="150" t="s">
        <v>149</v>
      </c>
      <c r="G2678" s="147" t="str">
        <f>IF('Prop J'!$D$134="","",'Prop J'!$D$134)</f>
        <v/>
      </c>
      <c r="H2678" s="36"/>
      <c r="L2678" s="150" t="s">
        <v>90</v>
      </c>
      <c r="M2678" s="495" t="str">
        <f>IF('Prop J'!$K$134="","",'Prop J'!$K$134)</f>
        <v/>
      </c>
      <c r="N2678" s="496"/>
      <c r="O2678" s="36"/>
      <c r="P2678" s="36"/>
    </row>
    <row r="2679" spans="1:16" x14ac:dyDescent="0.2">
      <c r="D2679" s="36"/>
      <c r="E2679" s="36"/>
      <c r="F2679" s="150"/>
      <c r="G2679" s="36"/>
      <c r="H2679" s="36"/>
      <c r="L2679" s="36"/>
      <c r="M2679" s="36"/>
      <c r="N2679" s="36"/>
      <c r="O2679" s="36"/>
      <c r="P2679" s="36"/>
    </row>
    <row r="2680" spans="1:16" x14ac:dyDescent="0.2">
      <c r="D2680" s="143"/>
      <c r="E2680" s="143"/>
      <c r="F2680" s="150" t="s">
        <v>91</v>
      </c>
      <c r="G2680" s="147" t="str">
        <f>IF('Prop J'!$D$136="","",'Prop J'!$D$136)</f>
        <v/>
      </c>
      <c r="H2680" s="36"/>
      <c r="L2680" s="150" t="s">
        <v>92</v>
      </c>
      <c r="M2680" s="495" t="str">
        <f>IF('Prop J'!$K$136="","",'Prop J'!$K$136)</f>
        <v/>
      </c>
      <c r="N2680" s="496"/>
      <c r="O2680" s="36"/>
      <c r="P2680" s="36"/>
    </row>
    <row r="2681" spans="1:16" x14ac:dyDescent="0.2">
      <c r="A2681" s="36"/>
      <c r="B2681" s="36"/>
      <c r="C2681" s="36"/>
      <c r="D2681" s="36"/>
      <c r="E2681" s="36"/>
      <c r="F2681" s="150"/>
      <c r="J2681" s="36"/>
      <c r="K2681" s="36"/>
      <c r="L2681" s="36"/>
      <c r="M2681" s="36"/>
      <c r="N2681" s="36"/>
    </row>
    <row r="2682" spans="1:16" ht="12.75" customHeight="1" x14ac:dyDescent="0.2">
      <c r="A2682" s="36"/>
      <c r="B2682" s="36"/>
      <c r="C2682" s="474" t="s">
        <v>153</v>
      </c>
      <c r="D2682" s="475"/>
      <c r="E2682" s="476"/>
      <c r="F2682" s="36"/>
      <c r="G2682" s="36"/>
      <c r="J2682" s="36"/>
      <c r="K2682" s="474" t="s">
        <v>109</v>
      </c>
      <c r="L2682" s="475"/>
      <c r="M2682" s="476"/>
      <c r="N2682" s="36"/>
      <c r="O2682" s="36"/>
    </row>
    <row r="2683" spans="1:16" x14ac:dyDescent="0.2">
      <c r="A2683" s="36"/>
      <c r="B2683" s="36"/>
      <c r="C2683" s="477" t="str">
        <f>IF('Prop J'!$D$144="","",'Prop J'!$D$144)</f>
        <v/>
      </c>
      <c r="D2683" s="478"/>
      <c r="E2683" s="478"/>
      <c r="F2683" s="478"/>
      <c r="G2683" s="478"/>
      <c r="H2683" s="479"/>
      <c r="J2683" s="36"/>
      <c r="K2683" s="477" t="str">
        <f>IF('Prop J'!$K$144="","",'Prop J'!$K$144)</f>
        <v/>
      </c>
      <c r="L2683" s="478"/>
      <c r="M2683" s="478"/>
      <c r="N2683" s="478"/>
      <c r="O2683" s="478"/>
      <c r="P2683" s="479"/>
    </row>
    <row r="2684" spans="1:16" x14ac:dyDescent="0.2">
      <c r="A2684" s="36"/>
      <c r="B2684" s="36"/>
      <c r="C2684" s="480"/>
      <c r="D2684" s="481"/>
      <c r="E2684" s="481"/>
      <c r="F2684" s="481"/>
      <c r="G2684" s="481"/>
      <c r="H2684" s="482"/>
      <c r="J2684" s="36"/>
      <c r="K2684" s="480"/>
      <c r="L2684" s="481"/>
      <c r="M2684" s="481"/>
      <c r="N2684" s="481"/>
      <c r="O2684" s="481"/>
      <c r="P2684" s="482"/>
    </row>
    <row r="2685" spans="1:16" x14ac:dyDescent="0.2">
      <c r="A2685" s="36"/>
      <c r="B2685" s="36"/>
      <c r="C2685" s="480"/>
      <c r="D2685" s="481"/>
      <c r="E2685" s="481"/>
      <c r="F2685" s="481"/>
      <c r="G2685" s="481"/>
      <c r="H2685" s="482"/>
      <c r="J2685" s="36"/>
      <c r="K2685" s="480"/>
      <c r="L2685" s="481"/>
      <c r="M2685" s="481"/>
      <c r="N2685" s="481"/>
      <c r="O2685" s="481"/>
      <c r="P2685" s="482"/>
    </row>
    <row r="2686" spans="1:16" x14ac:dyDescent="0.2">
      <c r="A2686" s="36"/>
      <c r="B2686" s="36"/>
      <c r="C2686" s="480"/>
      <c r="D2686" s="481"/>
      <c r="E2686" s="481"/>
      <c r="F2686" s="481"/>
      <c r="G2686" s="481"/>
      <c r="H2686" s="482"/>
      <c r="J2686" s="36"/>
      <c r="K2686" s="480"/>
      <c r="L2686" s="481"/>
      <c r="M2686" s="481"/>
      <c r="N2686" s="481"/>
      <c r="O2686" s="481"/>
      <c r="P2686" s="482"/>
    </row>
    <row r="2687" spans="1:16" x14ac:dyDescent="0.2">
      <c r="A2687" s="36"/>
      <c r="B2687" s="36"/>
      <c r="C2687" s="480"/>
      <c r="D2687" s="481"/>
      <c r="E2687" s="481"/>
      <c r="F2687" s="481"/>
      <c r="G2687" s="481"/>
      <c r="H2687" s="482"/>
      <c r="J2687" s="36"/>
      <c r="K2687" s="480"/>
      <c r="L2687" s="481"/>
      <c r="M2687" s="481"/>
      <c r="N2687" s="481"/>
      <c r="O2687" s="481"/>
      <c r="P2687" s="482"/>
    </row>
    <row r="2688" spans="1:16" x14ac:dyDescent="0.2">
      <c r="A2688" s="36"/>
      <c r="B2688" s="36"/>
      <c r="C2688" s="480"/>
      <c r="D2688" s="481"/>
      <c r="E2688" s="481"/>
      <c r="F2688" s="481"/>
      <c r="G2688" s="481"/>
      <c r="H2688" s="482"/>
      <c r="J2688" s="36"/>
      <c r="K2688" s="480"/>
      <c r="L2688" s="481"/>
      <c r="M2688" s="481"/>
      <c r="N2688" s="481"/>
      <c r="O2688" s="481"/>
      <c r="P2688" s="482"/>
    </row>
    <row r="2689" spans="1:16" x14ac:dyDescent="0.2">
      <c r="A2689" s="36"/>
      <c r="B2689" s="36"/>
      <c r="C2689" s="483"/>
      <c r="D2689" s="484"/>
      <c r="E2689" s="484"/>
      <c r="F2689" s="484"/>
      <c r="G2689" s="484"/>
      <c r="H2689" s="485"/>
      <c r="J2689" s="36"/>
      <c r="K2689" s="483"/>
      <c r="L2689" s="484"/>
      <c r="M2689" s="484"/>
      <c r="N2689" s="484"/>
      <c r="O2689" s="484"/>
      <c r="P2689" s="485"/>
    </row>
    <row r="2690" spans="1:16" x14ac:dyDescent="0.2">
      <c r="A2690" s="36"/>
      <c r="B2690" s="36"/>
      <c r="C2690" s="36"/>
      <c r="D2690" s="36"/>
      <c r="E2690" s="36"/>
      <c r="F2690" s="36"/>
      <c r="J2690" s="36"/>
      <c r="K2690" s="36"/>
      <c r="L2690" s="36"/>
      <c r="M2690" s="36"/>
      <c r="N2690" s="36"/>
    </row>
    <row r="2691" spans="1:16" ht="26.25" customHeight="1" x14ac:dyDescent="0.2">
      <c r="C2691" s="406" t="s">
        <v>111</v>
      </c>
      <c r="D2691" s="406"/>
      <c r="E2691" s="406"/>
      <c r="F2691" s="407"/>
      <c r="G2691" s="160" t="str">
        <f>IF('Prop J'!$D$153="","",'Prop J'!$D$153)</f>
        <v/>
      </c>
      <c r="H2691" s="36"/>
      <c r="L2691" s="36"/>
      <c r="M2691" s="36"/>
      <c r="N2691" s="36"/>
      <c r="O2691" s="36"/>
      <c r="P2691" s="36"/>
    </row>
    <row r="2692" spans="1:16" x14ac:dyDescent="0.2">
      <c r="A2692" s="36"/>
      <c r="B2692" s="36"/>
      <c r="C2692" s="36"/>
      <c r="D2692" s="36"/>
      <c r="E2692" s="36"/>
      <c r="F2692" s="36"/>
      <c r="J2692" s="36"/>
      <c r="K2692" s="36"/>
      <c r="L2692" s="36"/>
      <c r="M2692" s="36"/>
      <c r="N2692" s="36"/>
    </row>
    <row r="2693" spans="1:16" ht="12.75" customHeight="1" x14ac:dyDescent="0.2">
      <c r="A2693" s="36"/>
      <c r="B2693" s="36"/>
      <c r="C2693" s="474" t="s">
        <v>108</v>
      </c>
      <c r="D2693" s="475"/>
      <c r="E2693" s="475"/>
      <c r="F2693" s="476"/>
      <c r="G2693" s="36"/>
      <c r="J2693" s="36"/>
      <c r="K2693" s="36"/>
      <c r="L2693" s="36"/>
      <c r="M2693" s="36"/>
      <c r="N2693" s="36"/>
    </row>
    <row r="2694" spans="1:16" x14ac:dyDescent="0.2">
      <c r="A2694" s="36"/>
      <c r="B2694" s="36"/>
      <c r="C2694" s="477" t="str">
        <f>IF('Prop J'!$D$157="","",'Prop J'!$D$157)</f>
        <v/>
      </c>
      <c r="D2694" s="478"/>
      <c r="E2694" s="478"/>
      <c r="F2694" s="478"/>
      <c r="G2694" s="478"/>
      <c r="H2694" s="478"/>
      <c r="I2694" s="478"/>
      <c r="J2694" s="478"/>
      <c r="K2694" s="478"/>
      <c r="L2694" s="479"/>
      <c r="M2694" s="36"/>
      <c r="N2694" s="36"/>
    </row>
    <row r="2695" spans="1:16" x14ac:dyDescent="0.2">
      <c r="A2695" s="36"/>
      <c r="B2695" s="36"/>
      <c r="C2695" s="480"/>
      <c r="D2695" s="481"/>
      <c r="E2695" s="481"/>
      <c r="F2695" s="481"/>
      <c r="G2695" s="481"/>
      <c r="H2695" s="481"/>
      <c r="I2695" s="481"/>
      <c r="J2695" s="481"/>
      <c r="K2695" s="481"/>
      <c r="L2695" s="482"/>
      <c r="M2695" s="36"/>
      <c r="N2695" s="36"/>
    </row>
    <row r="2696" spans="1:16" x14ac:dyDescent="0.2">
      <c r="A2696" s="36"/>
      <c r="B2696" s="36"/>
      <c r="C2696" s="480"/>
      <c r="D2696" s="481"/>
      <c r="E2696" s="481"/>
      <c r="F2696" s="481"/>
      <c r="G2696" s="481"/>
      <c r="H2696" s="481"/>
      <c r="I2696" s="481"/>
      <c r="J2696" s="481"/>
      <c r="K2696" s="481"/>
      <c r="L2696" s="482"/>
      <c r="M2696" s="36"/>
      <c r="N2696" s="36"/>
    </row>
    <row r="2697" spans="1:16" x14ac:dyDescent="0.2">
      <c r="A2697" s="36"/>
      <c r="B2697" s="36"/>
      <c r="C2697" s="480"/>
      <c r="D2697" s="481"/>
      <c r="E2697" s="481"/>
      <c r="F2697" s="481"/>
      <c r="G2697" s="481"/>
      <c r="H2697" s="481"/>
      <c r="I2697" s="481"/>
      <c r="J2697" s="481"/>
      <c r="K2697" s="481"/>
      <c r="L2697" s="482"/>
      <c r="M2697" s="36"/>
      <c r="N2697" s="36"/>
    </row>
    <row r="2698" spans="1:16" x14ac:dyDescent="0.2">
      <c r="A2698" s="36"/>
      <c r="B2698" s="36"/>
      <c r="C2698" s="480"/>
      <c r="D2698" s="481"/>
      <c r="E2698" s="481"/>
      <c r="F2698" s="481"/>
      <c r="G2698" s="481"/>
      <c r="H2698" s="481"/>
      <c r="I2698" s="481"/>
      <c r="J2698" s="481"/>
      <c r="K2698" s="481"/>
      <c r="L2698" s="482"/>
      <c r="M2698" s="36"/>
      <c r="N2698" s="36"/>
    </row>
    <row r="2699" spans="1:16" x14ac:dyDescent="0.2">
      <c r="A2699" s="36"/>
      <c r="B2699" s="36"/>
      <c r="C2699" s="480"/>
      <c r="D2699" s="481"/>
      <c r="E2699" s="481"/>
      <c r="F2699" s="481"/>
      <c r="G2699" s="481"/>
      <c r="H2699" s="481"/>
      <c r="I2699" s="481"/>
      <c r="J2699" s="481"/>
      <c r="K2699" s="481"/>
      <c r="L2699" s="482"/>
      <c r="M2699" s="36"/>
      <c r="N2699" s="36"/>
    </row>
    <row r="2700" spans="1:16" x14ac:dyDescent="0.2">
      <c r="A2700" s="36"/>
      <c r="B2700" s="36"/>
      <c r="C2700" s="483"/>
      <c r="D2700" s="484"/>
      <c r="E2700" s="484"/>
      <c r="F2700" s="484"/>
      <c r="G2700" s="484"/>
      <c r="H2700" s="484"/>
      <c r="I2700" s="484"/>
      <c r="J2700" s="484"/>
      <c r="K2700" s="484"/>
      <c r="L2700" s="485"/>
      <c r="M2700" s="36"/>
      <c r="N2700" s="36"/>
    </row>
    <row r="2701" spans="1:16" x14ac:dyDescent="0.2">
      <c r="A2701" s="36"/>
      <c r="B2701" s="36"/>
      <c r="C2701" s="36"/>
      <c r="D2701" s="36"/>
      <c r="E2701" s="36"/>
      <c r="F2701" s="36"/>
      <c r="J2701" s="36"/>
      <c r="K2701" s="36"/>
      <c r="L2701" s="36"/>
      <c r="M2701" s="36"/>
      <c r="N2701" s="36"/>
    </row>
    <row r="2702" spans="1:16" x14ac:dyDescent="0.2">
      <c r="A2702" s="36"/>
      <c r="B2702" s="36"/>
      <c r="C2702" s="36"/>
      <c r="D2702" s="36"/>
      <c r="E2702" s="36"/>
      <c r="F2702" s="36"/>
      <c r="J2702" s="36"/>
      <c r="K2702" s="36"/>
      <c r="L2702" s="36"/>
      <c r="M2702" s="36"/>
      <c r="N2702" s="36"/>
    </row>
    <row r="2703" spans="1:16" ht="15" x14ac:dyDescent="0.25">
      <c r="A2703" s="36"/>
      <c r="B2703" s="145" t="s">
        <v>150</v>
      </c>
      <c r="C2703" s="36"/>
      <c r="D2703" s="36"/>
      <c r="E2703" s="36"/>
      <c r="F2703" s="36"/>
      <c r="J2703" s="36"/>
      <c r="K2703" s="36"/>
      <c r="L2703" s="36"/>
      <c r="M2703" s="36"/>
      <c r="N2703" s="36"/>
    </row>
    <row r="2704" spans="1:16" ht="15" x14ac:dyDescent="0.25">
      <c r="A2704" s="36"/>
      <c r="B2704" s="145"/>
      <c r="C2704" s="36"/>
      <c r="D2704" s="36"/>
      <c r="E2704" s="36"/>
      <c r="F2704" s="36"/>
      <c r="J2704" s="36"/>
      <c r="K2704" s="36"/>
      <c r="L2704" s="36"/>
      <c r="M2704" s="36"/>
      <c r="N2704" s="36"/>
    </row>
    <row r="2705" spans="1:15" ht="30" customHeight="1" x14ac:dyDescent="0.2">
      <c r="A2705" s="36"/>
      <c r="B2705" s="36"/>
      <c r="C2705" s="358" t="s">
        <v>118</v>
      </c>
      <c r="D2705" s="359"/>
      <c r="E2705" s="358" t="s">
        <v>119</v>
      </c>
      <c r="F2705" s="359"/>
      <c r="G2705" s="358" t="s">
        <v>120</v>
      </c>
      <c r="H2705" s="359"/>
      <c r="I2705" s="358" t="s">
        <v>121</v>
      </c>
      <c r="J2705" s="359"/>
      <c r="K2705" s="101" t="s">
        <v>122</v>
      </c>
      <c r="L2705" s="101" t="s">
        <v>123</v>
      </c>
      <c r="M2705" s="358" t="s">
        <v>124</v>
      </c>
      <c r="N2705" s="359"/>
      <c r="O2705" s="101" t="s">
        <v>125</v>
      </c>
    </row>
    <row r="2706" spans="1:15" x14ac:dyDescent="0.2">
      <c r="A2706" s="36"/>
      <c r="B2706" s="36"/>
      <c r="C2706" s="509" t="str">
        <f>IF('Prop J'!$B170="","",'Prop J'!$B170)</f>
        <v/>
      </c>
      <c r="D2706" s="510"/>
      <c r="E2706" s="509" t="str">
        <f>IF('Prop J'!$C170="","",'Prop J'!$C170)</f>
        <v/>
      </c>
      <c r="F2706" s="510"/>
      <c r="G2706" s="509" t="str">
        <f>IF('Prop J'!$D170="","",'Prop J'!$D170)</f>
        <v/>
      </c>
      <c r="H2706" s="510"/>
      <c r="I2706" s="509" t="str">
        <f>IF('Prop J'!$E170="","",'Prop J'!$E170)</f>
        <v/>
      </c>
      <c r="J2706" s="510"/>
      <c r="K2706" s="172" t="str">
        <f>IF('Prop J'!$F170="","",'Prop J'!$F170)</f>
        <v/>
      </c>
      <c r="L2706" s="172" t="str">
        <f>IF('Prop J'!$G170="","",'Prop J'!$G170)</f>
        <v/>
      </c>
      <c r="M2706" s="509" t="str">
        <f>IF('Prop J'!$H170="","",'Prop J'!$H170)</f>
        <v/>
      </c>
      <c r="N2706" s="510"/>
      <c r="O2706" s="172" t="str">
        <f>IF('Prop J'!$I170="","",'Prop J'!$I170)</f>
        <v/>
      </c>
    </row>
    <row r="2707" spans="1:15" ht="12.75" customHeight="1" x14ac:dyDescent="0.2">
      <c r="A2707" s="36"/>
      <c r="B2707" s="36"/>
      <c r="C2707" s="509" t="str">
        <f>IF('Prop J'!$B171="","",'Prop J'!$B171)</f>
        <v/>
      </c>
      <c r="D2707" s="510"/>
      <c r="E2707" s="509" t="str">
        <f>IF('Prop J'!$C171="","",'Prop J'!$C171)</f>
        <v/>
      </c>
      <c r="F2707" s="510"/>
      <c r="G2707" s="509" t="str">
        <f>IF('Prop J'!$D171="","",'Prop J'!$D171)</f>
        <v/>
      </c>
      <c r="H2707" s="510"/>
      <c r="I2707" s="509" t="str">
        <f>IF('Prop J'!$E171="","",'Prop J'!$E171)</f>
        <v/>
      </c>
      <c r="J2707" s="510"/>
      <c r="K2707" s="172" t="str">
        <f>IF('Prop J'!$F171="","",'Prop J'!$F171)</f>
        <v/>
      </c>
      <c r="L2707" s="172" t="str">
        <f>IF('Prop J'!$G171="","",'Prop J'!$G171)</f>
        <v/>
      </c>
      <c r="M2707" s="509" t="str">
        <f>IF('Prop J'!$H171="","",'Prop J'!$H171)</f>
        <v/>
      </c>
      <c r="N2707" s="510"/>
      <c r="O2707" s="172" t="str">
        <f>IF('Prop J'!$I171="","",'Prop J'!$I171)</f>
        <v/>
      </c>
    </row>
    <row r="2708" spans="1:15" x14ac:dyDescent="0.2">
      <c r="A2708" s="36"/>
      <c r="B2708" s="36"/>
      <c r="C2708" s="509" t="str">
        <f>IF('Prop J'!$B172="","",'Prop J'!$B172)</f>
        <v/>
      </c>
      <c r="D2708" s="510"/>
      <c r="E2708" s="509" t="str">
        <f>IF('Prop J'!$C172="","",'Prop J'!$C172)</f>
        <v/>
      </c>
      <c r="F2708" s="510"/>
      <c r="G2708" s="509" t="str">
        <f>IF('Prop J'!$D172="","",'Prop J'!$D172)</f>
        <v/>
      </c>
      <c r="H2708" s="510"/>
      <c r="I2708" s="509" t="str">
        <f>IF('Prop J'!$E172="","",'Prop J'!$E172)</f>
        <v/>
      </c>
      <c r="J2708" s="510"/>
      <c r="K2708" s="172" t="str">
        <f>IF('Prop J'!$F172="","",'Prop J'!$F172)</f>
        <v/>
      </c>
      <c r="L2708" s="172" t="str">
        <f>IF('Prop J'!$G172="","",'Prop J'!$G172)</f>
        <v/>
      </c>
      <c r="M2708" s="509" t="str">
        <f>IF('Prop J'!$H172="","",'Prop J'!$H172)</f>
        <v/>
      </c>
      <c r="N2708" s="510"/>
      <c r="O2708" s="172" t="str">
        <f>IF('Prop J'!$I172="","",'Prop J'!$I172)</f>
        <v/>
      </c>
    </row>
    <row r="2709" spans="1:15" x14ac:dyDescent="0.2">
      <c r="A2709" s="36"/>
      <c r="B2709" s="36"/>
      <c r="C2709" s="509" t="str">
        <f>IF('Prop J'!$B173="","",'Prop J'!$B173)</f>
        <v/>
      </c>
      <c r="D2709" s="510"/>
      <c r="E2709" s="509" t="str">
        <f>IF('Prop J'!$C173="","",'Prop J'!$C173)</f>
        <v/>
      </c>
      <c r="F2709" s="510"/>
      <c r="G2709" s="509" t="str">
        <f>IF('Prop J'!$D173="","",'Prop J'!$D173)</f>
        <v/>
      </c>
      <c r="H2709" s="510"/>
      <c r="I2709" s="509" t="str">
        <f>IF('Prop J'!$E173="","",'Prop J'!$E173)</f>
        <v/>
      </c>
      <c r="J2709" s="510"/>
      <c r="K2709" s="172" t="str">
        <f>IF('Prop J'!$F173="","",'Prop J'!$F173)</f>
        <v/>
      </c>
      <c r="L2709" s="172" t="str">
        <f>IF('Prop J'!$G173="","",'Prop J'!$G173)</f>
        <v/>
      </c>
      <c r="M2709" s="509" t="str">
        <f>IF('Prop J'!$H173="","",'Prop J'!$H173)</f>
        <v/>
      </c>
      <c r="N2709" s="510"/>
      <c r="O2709" s="172" t="str">
        <f>IF('Prop J'!$I173="","",'Prop J'!$I173)</f>
        <v/>
      </c>
    </row>
    <row r="2710" spans="1:15" x14ac:dyDescent="0.2">
      <c r="A2710" s="36"/>
      <c r="B2710" s="36"/>
      <c r="C2710" s="509" t="str">
        <f>IF('Prop J'!$B174="","",'Prop J'!$B174)</f>
        <v/>
      </c>
      <c r="D2710" s="510"/>
      <c r="E2710" s="509" t="str">
        <f>IF('Prop J'!$C174="","",'Prop J'!$C174)</f>
        <v/>
      </c>
      <c r="F2710" s="510"/>
      <c r="G2710" s="509" t="str">
        <f>IF('Prop J'!$D174="","",'Prop J'!$D174)</f>
        <v/>
      </c>
      <c r="H2710" s="510"/>
      <c r="I2710" s="509" t="str">
        <f>IF('Prop J'!$E174="","",'Prop J'!$E174)</f>
        <v/>
      </c>
      <c r="J2710" s="510"/>
      <c r="K2710" s="172" t="str">
        <f>IF('Prop J'!$F174="","",'Prop J'!$F174)</f>
        <v/>
      </c>
      <c r="L2710" s="172" t="str">
        <f>IF('Prop J'!$G174="","",'Prop J'!$G174)</f>
        <v/>
      </c>
      <c r="M2710" s="509" t="str">
        <f>IF('Prop J'!$H174="","",'Prop J'!$H174)</f>
        <v/>
      </c>
      <c r="N2710" s="510"/>
      <c r="O2710" s="172" t="str">
        <f>IF('Prop J'!$I174="","",'Prop J'!$I174)</f>
        <v/>
      </c>
    </row>
    <row r="2711" spans="1:15" x14ac:dyDescent="0.2">
      <c r="A2711" s="36"/>
      <c r="B2711" s="36"/>
      <c r="C2711" s="509" t="str">
        <f>IF('Prop J'!$B175="","",'Prop J'!$B175)</f>
        <v/>
      </c>
      <c r="D2711" s="510"/>
      <c r="E2711" s="509" t="str">
        <f>IF('Prop J'!$C175="","",'Prop J'!$C175)</f>
        <v/>
      </c>
      <c r="F2711" s="510"/>
      <c r="G2711" s="509" t="str">
        <f>IF('Prop J'!$D175="","",'Prop J'!$D175)</f>
        <v/>
      </c>
      <c r="H2711" s="510"/>
      <c r="I2711" s="509" t="str">
        <f>IF('Prop J'!$E175="","",'Prop J'!$E175)</f>
        <v/>
      </c>
      <c r="J2711" s="510"/>
      <c r="K2711" s="172" t="str">
        <f>IF('Prop J'!$F175="","",'Prop J'!$F175)</f>
        <v/>
      </c>
      <c r="L2711" s="172" t="str">
        <f>IF('Prop J'!$G175="","",'Prop J'!$G175)</f>
        <v/>
      </c>
      <c r="M2711" s="509" t="str">
        <f>IF('Prop J'!$H175="","",'Prop J'!$H175)</f>
        <v/>
      </c>
      <c r="N2711" s="510"/>
      <c r="O2711" s="172" t="str">
        <f>IF('Prop J'!$I175="","",'Prop J'!$I175)</f>
        <v/>
      </c>
    </row>
    <row r="2712" spans="1:15" x14ac:dyDescent="0.2">
      <c r="A2712" s="36"/>
      <c r="B2712" s="36"/>
      <c r="C2712" s="509" t="str">
        <f>IF('Prop J'!$B176="","",'Prop J'!$B176)</f>
        <v/>
      </c>
      <c r="D2712" s="510"/>
      <c r="E2712" s="509" t="str">
        <f>IF('Prop J'!$C176="","",'Prop J'!$C176)</f>
        <v/>
      </c>
      <c r="F2712" s="510"/>
      <c r="G2712" s="509" t="str">
        <f>IF('Prop J'!$D176="","",'Prop J'!$D176)</f>
        <v/>
      </c>
      <c r="H2712" s="510"/>
      <c r="I2712" s="509" t="str">
        <f>IF('Prop J'!$E176="","",'Prop J'!$E176)</f>
        <v/>
      </c>
      <c r="J2712" s="510"/>
      <c r="K2712" s="172" t="str">
        <f>IF('Prop J'!$F176="","",'Prop J'!$F176)</f>
        <v/>
      </c>
      <c r="L2712" s="172" t="str">
        <f>IF('Prop J'!$G176="","",'Prop J'!$G176)</f>
        <v/>
      </c>
      <c r="M2712" s="509" t="str">
        <f>IF('Prop J'!$H176="","",'Prop J'!$H176)</f>
        <v/>
      </c>
      <c r="N2712" s="510"/>
      <c r="O2712" s="172" t="str">
        <f>IF('Prop J'!$I176="","",'Prop J'!$I176)</f>
        <v/>
      </c>
    </row>
    <row r="2713" spans="1:15" x14ac:dyDescent="0.2">
      <c r="A2713" s="36"/>
      <c r="B2713" s="36"/>
      <c r="C2713" s="509" t="str">
        <f>IF('Prop J'!$B177="","",'Prop J'!$B177)</f>
        <v/>
      </c>
      <c r="D2713" s="510"/>
      <c r="E2713" s="509" t="str">
        <f>IF('Prop J'!$C177="","",'Prop J'!$C177)</f>
        <v/>
      </c>
      <c r="F2713" s="510"/>
      <c r="G2713" s="509" t="str">
        <f>IF('Prop J'!$D177="","",'Prop J'!$D177)</f>
        <v/>
      </c>
      <c r="H2713" s="510"/>
      <c r="I2713" s="509" t="str">
        <f>IF('Prop J'!$E177="","",'Prop J'!$E177)</f>
        <v/>
      </c>
      <c r="J2713" s="510"/>
      <c r="K2713" s="172" t="str">
        <f>IF('Prop J'!$F177="","",'Prop J'!$F177)</f>
        <v/>
      </c>
      <c r="L2713" s="172" t="str">
        <f>IF('Prop J'!$G177="","",'Prop J'!$G177)</f>
        <v/>
      </c>
      <c r="M2713" s="509" t="str">
        <f>IF('Prop J'!$H177="","",'Prop J'!$H177)</f>
        <v/>
      </c>
      <c r="N2713" s="510"/>
      <c r="O2713" s="172" t="str">
        <f>IF('Prop J'!$I177="","",'Prop J'!$I177)</f>
        <v/>
      </c>
    </row>
    <row r="2714" spans="1:15" x14ac:dyDescent="0.2">
      <c r="A2714" s="36"/>
      <c r="B2714" s="36"/>
      <c r="C2714" s="509" t="str">
        <f>IF('Prop J'!$B178="","",'Prop J'!$B178)</f>
        <v/>
      </c>
      <c r="D2714" s="510"/>
      <c r="E2714" s="509" t="str">
        <f>IF('Prop J'!$C178="","",'Prop J'!$C178)</f>
        <v/>
      </c>
      <c r="F2714" s="510"/>
      <c r="G2714" s="509" t="str">
        <f>IF('Prop J'!$D178="","",'Prop J'!$D178)</f>
        <v/>
      </c>
      <c r="H2714" s="510"/>
      <c r="I2714" s="509" t="str">
        <f>IF('Prop J'!$E178="","",'Prop J'!$E178)</f>
        <v/>
      </c>
      <c r="J2714" s="510"/>
      <c r="K2714" s="172" t="str">
        <f>IF('Prop J'!$F178="","",'Prop J'!$F178)</f>
        <v/>
      </c>
      <c r="L2714" s="172" t="str">
        <f>IF('Prop J'!$G178="","",'Prop J'!$G178)</f>
        <v/>
      </c>
      <c r="M2714" s="509" t="str">
        <f>IF('Prop J'!$H178="","",'Prop J'!$H178)</f>
        <v/>
      </c>
      <c r="N2714" s="510"/>
      <c r="O2714" s="172" t="str">
        <f>IF('Prop J'!$I178="","",'Prop J'!$I178)</f>
        <v/>
      </c>
    </row>
    <row r="2715" spans="1:15" x14ac:dyDescent="0.2">
      <c r="A2715" s="36"/>
      <c r="B2715" s="36"/>
      <c r="C2715" s="509" t="str">
        <f>IF('Prop J'!$B179="","",'Prop J'!$B179)</f>
        <v/>
      </c>
      <c r="D2715" s="510"/>
      <c r="E2715" s="509" t="str">
        <f>IF('Prop J'!$C179="","",'Prop J'!$C179)</f>
        <v/>
      </c>
      <c r="F2715" s="510"/>
      <c r="G2715" s="509" t="str">
        <f>IF('Prop J'!$D179="","",'Prop J'!$D179)</f>
        <v/>
      </c>
      <c r="H2715" s="510"/>
      <c r="I2715" s="509" t="str">
        <f>IF('Prop J'!$E179="","",'Prop J'!$E179)</f>
        <v/>
      </c>
      <c r="J2715" s="510"/>
      <c r="K2715" s="172" t="str">
        <f>IF('Prop J'!$F179="","",'Prop J'!$F179)</f>
        <v/>
      </c>
      <c r="L2715" s="172" t="str">
        <f>IF('Prop J'!$G179="","",'Prop J'!$G179)</f>
        <v/>
      </c>
      <c r="M2715" s="509" t="str">
        <f>IF('Prop J'!$H179="","",'Prop J'!$H179)</f>
        <v/>
      </c>
      <c r="N2715" s="510"/>
      <c r="O2715" s="172" t="str">
        <f>IF('Prop J'!$I179="","",'Prop J'!$I179)</f>
        <v/>
      </c>
    </row>
    <row r="2716" spans="1:15" x14ac:dyDescent="0.2">
      <c r="A2716" s="36"/>
      <c r="B2716" s="36"/>
      <c r="C2716" s="509" t="str">
        <f>IF('Prop J'!$B180="","",'Prop J'!$B180)</f>
        <v/>
      </c>
      <c r="D2716" s="510"/>
      <c r="E2716" s="509" t="str">
        <f>IF('Prop J'!$C180="","",'Prop J'!$C180)</f>
        <v/>
      </c>
      <c r="F2716" s="510"/>
      <c r="G2716" s="509" t="str">
        <f>IF('Prop J'!$D180="","",'Prop J'!$D180)</f>
        <v/>
      </c>
      <c r="H2716" s="510"/>
      <c r="I2716" s="509" t="str">
        <f>IF('Prop J'!$E180="","",'Prop J'!$E180)</f>
        <v/>
      </c>
      <c r="J2716" s="510"/>
      <c r="K2716" s="172" t="str">
        <f>IF('Prop J'!$F180="","",'Prop J'!$F180)</f>
        <v/>
      </c>
      <c r="L2716" s="172" t="str">
        <f>IF('Prop J'!$G180="","",'Prop J'!$G180)</f>
        <v/>
      </c>
      <c r="M2716" s="509" t="str">
        <f>IF('Prop J'!$H180="","",'Prop J'!$H180)</f>
        <v/>
      </c>
      <c r="N2716" s="510"/>
      <c r="O2716" s="172" t="str">
        <f>IF('Prop J'!$I180="","",'Prop J'!$I180)</f>
        <v/>
      </c>
    </row>
    <row r="2717" spans="1:15" x14ac:dyDescent="0.2">
      <c r="A2717" s="36"/>
      <c r="B2717" s="36"/>
      <c r="C2717" s="36"/>
      <c r="D2717" s="36"/>
      <c r="E2717" s="36"/>
      <c r="F2717" s="36"/>
      <c r="G2717" s="36"/>
      <c r="H2717" s="36"/>
      <c r="I2717" s="36"/>
      <c r="J2717" s="36"/>
      <c r="K2717" s="36"/>
      <c r="L2717" s="36"/>
    </row>
    <row r="2718" spans="1:15" x14ac:dyDescent="0.2">
      <c r="A2718" s="36"/>
      <c r="B2718" s="36"/>
      <c r="C2718" s="36"/>
      <c r="D2718" s="36"/>
      <c r="E2718" s="36"/>
      <c r="F2718" s="36"/>
      <c r="G2718" s="36"/>
      <c r="H2718" s="36"/>
      <c r="I2718" s="36"/>
      <c r="J2718" s="36"/>
      <c r="K2718" s="36"/>
      <c r="L2718" s="36"/>
    </row>
    <row r="2719" spans="1:15" ht="15" x14ac:dyDescent="0.25">
      <c r="A2719" s="36"/>
      <c r="B2719" s="145" t="s">
        <v>154</v>
      </c>
      <c r="C2719" s="36"/>
      <c r="D2719" s="36"/>
      <c r="E2719" s="36"/>
      <c r="F2719" s="36"/>
      <c r="G2719" s="36"/>
      <c r="H2719" s="36"/>
      <c r="I2719" s="36"/>
      <c r="J2719" s="36"/>
      <c r="K2719" s="36"/>
      <c r="L2719" s="36"/>
    </row>
    <row r="2720" spans="1:15" ht="15" x14ac:dyDescent="0.25">
      <c r="A2720" s="36"/>
      <c r="B2720" s="145"/>
      <c r="C2720" s="36"/>
      <c r="D2720" s="36"/>
      <c r="E2720" s="36"/>
      <c r="F2720" s="36"/>
      <c r="G2720" s="36"/>
      <c r="H2720" s="36"/>
      <c r="I2720" s="36"/>
      <c r="J2720" s="36"/>
      <c r="K2720" s="36"/>
      <c r="L2720" s="36"/>
    </row>
    <row r="2721" spans="1:16" ht="27.75" customHeight="1" x14ac:dyDescent="0.2">
      <c r="B2721" s="146"/>
      <c r="C2721" s="406" t="s">
        <v>199</v>
      </c>
      <c r="D2721" s="406"/>
      <c r="E2721" s="406"/>
      <c r="F2721" s="407"/>
      <c r="G2721" s="462" t="str">
        <f>IF('Prop J'!$D$184="","",'Prop J'!$D$184)</f>
        <v/>
      </c>
      <c r="K2721" s="519" t="s">
        <v>181</v>
      </c>
      <c r="L2721" s="520"/>
      <c r="M2721" s="520"/>
      <c r="N2721" s="520"/>
      <c r="O2721" s="521"/>
    </row>
    <row r="2722" spans="1:16" x14ac:dyDescent="0.2">
      <c r="C2722" s="406"/>
      <c r="D2722" s="406"/>
      <c r="E2722" s="406"/>
      <c r="F2722" s="407"/>
      <c r="G2722" s="464"/>
      <c r="K2722" s="477" t="str">
        <f>IF('Prop J'!$K$184="","",'Prop J'!$K$184)</f>
        <v/>
      </c>
      <c r="L2722" s="478"/>
      <c r="M2722" s="478"/>
      <c r="N2722" s="478"/>
      <c r="O2722" s="478"/>
      <c r="P2722" s="479"/>
    </row>
    <row r="2723" spans="1:16" x14ac:dyDescent="0.2">
      <c r="C2723" s="146"/>
      <c r="D2723" s="146"/>
      <c r="E2723" s="146"/>
      <c r="F2723" s="257"/>
      <c r="G2723" s="258"/>
      <c r="H2723" s="89"/>
      <c r="K2723" s="480"/>
      <c r="L2723" s="481"/>
      <c r="M2723" s="481"/>
      <c r="N2723" s="481"/>
      <c r="O2723" s="481"/>
      <c r="P2723" s="482"/>
    </row>
    <row r="2724" spans="1:16" x14ac:dyDescent="0.2">
      <c r="C2724" s="89"/>
      <c r="D2724" s="89"/>
      <c r="E2724" s="89"/>
      <c r="F2724" s="89"/>
      <c r="G2724" s="89"/>
      <c r="H2724" s="89"/>
      <c r="K2724" s="483"/>
      <c r="L2724" s="484"/>
      <c r="M2724" s="484"/>
      <c r="N2724" s="484"/>
      <c r="O2724" s="484"/>
      <c r="P2724" s="485"/>
    </row>
    <row r="2725" spans="1:16" ht="15" x14ac:dyDescent="0.25">
      <c r="A2725" s="36"/>
      <c r="B2725" s="145"/>
      <c r="C2725" s="36"/>
      <c r="D2725" s="36"/>
      <c r="E2725" s="36"/>
      <c r="F2725" s="36"/>
      <c r="G2725" s="36"/>
      <c r="H2725" s="36"/>
      <c r="I2725" s="36"/>
      <c r="J2725" s="36"/>
      <c r="K2725" s="36"/>
      <c r="L2725" s="36"/>
    </row>
    <row r="2726" spans="1:16" ht="51" x14ac:dyDescent="0.2">
      <c r="A2726" s="36"/>
      <c r="B2726" s="516" t="s">
        <v>201</v>
      </c>
      <c r="C2726" s="517"/>
      <c r="D2726" s="249" t="s">
        <v>27</v>
      </c>
      <c r="E2726" s="249" t="s">
        <v>173</v>
      </c>
      <c r="F2726" s="249" t="s">
        <v>174</v>
      </c>
      <c r="G2726" s="249" t="s">
        <v>175</v>
      </c>
      <c r="H2726" s="249" t="s">
        <v>176</v>
      </c>
      <c r="I2726" s="249" t="s">
        <v>182</v>
      </c>
      <c r="J2726" s="249" t="s">
        <v>169</v>
      </c>
      <c r="K2726" s="249" t="s">
        <v>183</v>
      </c>
      <c r="L2726" s="249" t="s">
        <v>170</v>
      </c>
      <c r="M2726" s="249" t="s">
        <v>177</v>
      </c>
      <c r="N2726" s="249" t="s">
        <v>178</v>
      </c>
      <c r="O2726" s="249" t="s">
        <v>179</v>
      </c>
      <c r="P2726" s="249" t="s">
        <v>180</v>
      </c>
    </row>
    <row r="2727" spans="1:16" x14ac:dyDescent="0.2">
      <c r="A2727" s="36"/>
      <c r="B2727" s="511" t="str">
        <f>IF('Prop J'!B192="","",'Prop J'!B192)</f>
        <v/>
      </c>
      <c r="C2727" s="512"/>
      <c r="D2727" s="231" t="str">
        <f>IF('Prop J'!C192="","",'Prop J'!C192)</f>
        <v/>
      </c>
      <c r="E2727" s="231" t="str">
        <f>IF('Prop J'!D192="","",'Prop J'!D192)</f>
        <v/>
      </c>
      <c r="F2727" s="231" t="str">
        <f>IF('Prop J'!E192="","",'Prop J'!E192)</f>
        <v/>
      </c>
      <c r="G2727" s="231" t="str">
        <f>IF('Prop J'!F192="","",'Prop J'!F192)</f>
        <v/>
      </c>
      <c r="H2727" s="231" t="str">
        <f>IF('Prop J'!G192="","",'Prop J'!G192)</f>
        <v/>
      </c>
      <c r="I2727" s="231" t="str">
        <f>IF('Prop J'!H192="","",'Prop J'!H192)</f>
        <v/>
      </c>
      <c r="J2727" s="231" t="str">
        <f>IF('Prop J'!I192="","",'Prop J'!I192)</f>
        <v/>
      </c>
      <c r="K2727" s="231" t="str">
        <f>IF('Prop J'!J192="","",'Prop J'!J192)</f>
        <v/>
      </c>
      <c r="L2727" s="231" t="str">
        <f>IF('Prop J'!K192="","",'Prop J'!K192)</f>
        <v/>
      </c>
      <c r="M2727" s="231" t="str">
        <f>IF('Prop J'!L192="","",'Prop J'!L192)</f>
        <v/>
      </c>
      <c r="N2727" s="231" t="str">
        <f>IF('Prop J'!M192="","",'Prop J'!M192)</f>
        <v/>
      </c>
      <c r="O2727" s="231" t="str">
        <f>IF('Prop J'!N192="","",'Prop J'!N192)</f>
        <v/>
      </c>
      <c r="P2727" s="231" t="str">
        <f>IF('Prop J'!O192="","",'Prop J'!O192)</f>
        <v/>
      </c>
    </row>
    <row r="2728" spans="1:16" x14ac:dyDescent="0.2">
      <c r="A2728" s="36"/>
      <c r="B2728" s="511" t="str">
        <f>IF('Prop J'!B193="","",'Prop J'!B193)</f>
        <v/>
      </c>
      <c r="C2728" s="512"/>
      <c r="D2728" s="231" t="str">
        <f>IF('Prop J'!C193="","",'Prop J'!C193)</f>
        <v/>
      </c>
      <c r="E2728" s="231" t="str">
        <f>IF('Prop J'!D193="","",'Prop J'!D193)</f>
        <v/>
      </c>
      <c r="F2728" s="231" t="str">
        <f>IF('Prop J'!E193="","",'Prop J'!E193)</f>
        <v/>
      </c>
      <c r="G2728" s="231" t="str">
        <f>IF('Prop J'!F193="","",'Prop J'!F193)</f>
        <v/>
      </c>
      <c r="H2728" s="231" t="str">
        <f>IF('Prop J'!G193="","",'Prop J'!G193)</f>
        <v/>
      </c>
      <c r="I2728" s="231" t="str">
        <f>IF('Prop J'!H193="","",'Prop J'!H193)</f>
        <v/>
      </c>
      <c r="J2728" s="231" t="str">
        <f>IF('Prop J'!I193="","",'Prop J'!I193)</f>
        <v/>
      </c>
      <c r="K2728" s="231" t="str">
        <f>IF('Prop J'!J193="","",'Prop J'!J193)</f>
        <v/>
      </c>
      <c r="L2728" s="231" t="str">
        <f>IF('Prop J'!K193="","",'Prop J'!K193)</f>
        <v/>
      </c>
      <c r="M2728" s="231" t="str">
        <f>IF('Prop J'!L193="","",'Prop J'!L193)</f>
        <v/>
      </c>
      <c r="N2728" s="231" t="str">
        <f>IF('Prop J'!M193="","",'Prop J'!M193)</f>
        <v/>
      </c>
      <c r="O2728" s="231" t="str">
        <f>IF('Prop J'!N193="","",'Prop J'!N193)</f>
        <v/>
      </c>
      <c r="P2728" s="231" t="str">
        <f>IF('Prop J'!O193="","",'Prop J'!O193)</f>
        <v/>
      </c>
    </row>
    <row r="2729" spans="1:16" x14ac:dyDescent="0.2">
      <c r="A2729" s="36"/>
      <c r="B2729" s="511" t="str">
        <f>IF('Prop J'!B194="","",'Prop J'!B194)</f>
        <v/>
      </c>
      <c r="C2729" s="512"/>
      <c r="D2729" s="231" t="str">
        <f>IF('Prop J'!C194="","",'Prop J'!C194)</f>
        <v/>
      </c>
      <c r="E2729" s="231" t="str">
        <f>IF('Prop J'!D194="","",'Prop J'!D194)</f>
        <v/>
      </c>
      <c r="F2729" s="231" t="str">
        <f>IF('Prop J'!E194="","",'Prop J'!E194)</f>
        <v/>
      </c>
      <c r="G2729" s="231" t="str">
        <f>IF('Prop J'!F194="","",'Prop J'!F194)</f>
        <v/>
      </c>
      <c r="H2729" s="231" t="str">
        <f>IF('Prop J'!G194="","",'Prop J'!G194)</f>
        <v/>
      </c>
      <c r="I2729" s="231" t="str">
        <f>IF('Prop J'!H194="","",'Prop J'!H194)</f>
        <v/>
      </c>
      <c r="J2729" s="231" t="str">
        <f>IF('Prop J'!I194="","",'Prop J'!I194)</f>
        <v/>
      </c>
      <c r="K2729" s="231" t="str">
        <f>IF('Prop J'!J194="","",'Prop J'!J194)</f>
        <v/>
      </c>
      <c r="L2729" s="231" t="str">
        <f>IF('Prop J'!K194="","",'Prop J'!K194)</f>
        <v/>
      </c>
      <c r="M2729" s="231" t="str">
        <f>IF('Prop J'!L194="","",'Prop J'!L194)</f>
        <v/>
      </c>
      <c r="N2729" s="231" t="str">
        <f>IF('Prop J'!M194="","",'Prop J'!M194)</f>
        <v/>
      </c>
      <c r="O2729" s="231" t="str">
        <f>IF('Prop J'!N194="","",'Prop J'!N194)</f>
        <v/>
      </c>
      <c r="P2729" s="231" t="str">
        <f>IF('Prop J'!O194="","",'Prop J'!O194)</f>
        <v/>
      </c>
    </row>
    <row r="2730" spans="1:16" x14ac:dyDescent="0.2">
      <c r="A2730" s="36"/>
      <c r="B2730" s="511" t="str">
        <f>IF('Prop J'!B195="","",'Prop J'!B195)</f>
        <v/>
      </c>
      <c r="C2730" s="512"/>
      <c r="D2730" s="231" t="str">
        <f>IF('Prop J'!C195="","",'Prop J'!C195)</f>
        <v/>
      </c>
      <c r="E2730" s="231" t="str">
        <f>IF('Prop J'!D195="","",'Prop J'!D195)</f>
        <v/>
      </c>
      <c r="F2730" s="231" t="str">
        <f>IF('Prop J'!E195="","",'Prop J'!E195)</f>
        <v/>
      </c>
      <c r="G2730" s="231" t="str">
        <f>IF('Prop J'!F195="","",'Prop J'!F195)</f>
        <v/>
      </c>
      <c r="H2730" s="231" t="str">
        <f>IF('Prop J'!G195="","",'Prop J'!G195)</f>
        <v/>
      </c>
      <c r="I2730" s="231" t="str">
        <f>IF('Prop J'!H195="","",'Prop J'!H195)</f>
        <v/>
      </c>
      <c r="J2730" s="231" t="str">
        <f>IF('Prop J'!I195="","",'Prop J'!I195)</f>
        <v/>
      </c>
      <c r="K2730" s="231" t="str">
        <f>IF('Prop J'!J195="","",'Prop J'!J195)</f>
        <v/>
      </c>
      <c r="L2730" s="231" t="str">
        <f>IF('Prop J'!K195="","",'Prop J'!K195)</f>
        <v/>
      </c>
      <c r="M2730" s="231" t="str">
        <f>IF('Prop J'!L195="","",'Prop J'!L195)</f>
        <v/>
      </c>
      <c r="N2730" s="231" t="str">
        <f>IF('Prop J'!M195="","",'Prop J'!M195)</f>
        <v/>
      </c>
      <c r="O2730" s="231" t="str">
        <f>IF('Prop J'!N195="","",'Prop J'!N195)</f>
        <v/>
      </c>
      <c r="P2730" s="231" t="str">
        <f>IF('Prop J'!O195="","",'Prop J'!O195)</f>
        <v/>
      </c>
    </row>
    <row r="2731" spans="1:16" x14ac:dyDescent="0.2">
      <c r="A2731" s="36"/>
      <c r="B2731" s="511" t="str">
        <f>IF('Prop J'!B196="","",'Prop J'!B196)</f>
        <v/>
      </c>
      <c r="C2731" s="512"/>
      <c r="D2731" s="231" t="str">
        <f>IF('Prop J'!C196="","",'Prop J'!C196)</f>
        <v/>
      </c>
      <c r="E2731" s="231" t="str">
        <f>IF('Prop J'!D196="","",'Prop J'!D196)</f>
        <v/>
      </c>
      <c r="F2731" s="231" t="str">
        <f>IF('Prop J'!E196="","",'Prop J'!E196)</f>
        <v/>
      </c>
      <c r="G2731" s="231" t="str">
        <f>IF('Prop J'!F196="","",'Prop J'!F196)</f>
        <v/>
      </c>
      <c r="H2731" s="231" t="str">
        <f>IF('Prop J'!G196="","",'Prop J'!G196)</f>
        <v/>
      </c>
      <c r="I2731" s="231" t="str">
        <f>IF('Prop J'!H196="","",'Prop J'!H196)</f>
        <v/>
      </c>
      <c r="J2731" s="231" t="str">
        <f>IF('Prop J'!I196="","",'Prop J'!I196)</f>
        <v/>
      </c>
      <c r="K2731" s="231" t="str">
        <f>IF('Prop J'!J196="","",'Prop J'!J196)</f>
        <v/>
      </c>
      <c r="L2731" s="231" t="str">
        <f>IF('Prop J'!K196="","",'Prop J'!K196)</f>
        <v/>
      </c>
      <c r="M2731" s="231" t="str">
        <f>IF('Prop J'!L196="","",'Prop J'!L196)</f>
        <v/>
      </c>
      <c r="N2731" s="231" t="str">
        <f>IF('Prop J'!M196="","",'Prop J'!M196)</f>
        <v/>
      </c>
      <c r="O2731" s="231" t="str">
        <f>IF('Prop J'!N196="","",'Prop J'!N196)</f>
        <v/>
      </c>
      <c r="P2731" s="231" t="str">
        <f>IF('Prop J'!O196="","",'Prop J'!O196)</f>
        <v/>
      </c>
    </row>
    <row r="2732" spans="1:16" x14ac:dyDescent="0.2">
      <c r="A2732" s="36"/>
      <c r="B2732" s="511" t="str">
        <f>IF('Prop J'!B197="","",'Prop J'!B197)</f>
        <v/>
      </c>
      <c r="C2732" s="512"/>
      <c r="D2732" s="231" t="str">
        <f>IF('Prop J'!C197="","",'Prop J'!C197)</f>
        <v/>
      </c>
      <c r="E2732" s="231" t="str">
        <f>IF('Prop J'!D197="","",'Prop J'!D197)</f>
        <v/>
      </c>
      <c r="F2732" s="231" t="str">
        <f>IF('Prop J'!E197="","",'Prop J'!E197)</f>
        <v/>
      </c>
      <c r="G2732" s="231" t="str">
        <f>IF('Prop J'!F197="","",'Prop J'!F197)</f>
        <v/>
      </c>
      <c r="H2732" s="231" t="str">
        <f>IF('Prop J'!G197="","",'Prop J'!G197)</f>
        <v/>
      </c>
      <c r="I2732" s="231" t="str">
        <f>IF('Prop J'!H197="","",'Prop J'!H197)</f>
        <v/>
      </c>
      <c r="J2732" s="231" t="str">
        <f>IF('Prop J'!I197="","",'Prop J'!I197)</f>
        <v/>
      </c>
      <c r="K2732" s="231" t="str">
        <f>IF('Prop J'!J197="","",'Prop J'!J197)</f>
        <v/>
      </c>
      <c r="L2732" s="231" t="str">
        <f>IF('Prop J'!K197="","",'Prop J'!K197)</f>
        <v/>
      </c>
      <c r="M2732" s="231" t="str">
        <f>IF('Prop J'!L197="","",'Prop J'!L197)</f>
        <v/>
      </c>
      <c r="N2732" s="231" t="str">
        <f>IF('Prop J'!M197="","",'Prop J'!M197)</f>
        <v/>
      </c>
      <c r="O2732" s="231" t="str">
        <f>IF('Prop J'!N197="","",'Prop J'!N197)</f>
        <v/>
      </c>
      <c r="P2732" s="231" t="str">
        <f>IF('Prop J'!O197="","",'Prop J'!O197)</f>
        <v/>
      </c>
    </row>
    <row r="2733" spans="1:16" x14ac:dyDescent="0.2">
      <c r="A2733" s="36"/>
      <c r="B2733" s="511" t="str">
        <f>IF('Prop J'!B198="","",'Prop J'!B198)</f>
        <v/>
      </c>
      <c r="C2733" s="512"/>
      <c r="D2733" s="231" t="str">
        <f>IF('Prop J'!C198="","",'Prop J'!C198)</f>
        <v/>
      </c>
      <c r="E2733" s="231" t="str">
        <f>IF('Prop J'!D198="","",'Prop J'!D198)</f>
        <v/>
      </c>
      <c r="F2733" s="231" t="str">
        <f>IF('Prop J'!E198="","",'Prop J'!E198)</f>
        <v/>
      </c>
      <c r="G2733" s="231" t="str">
        <f>IF('Prop J'!F198="","",'Prop J'!F198)</f>
        <v/>
      </c>
      <c r="H2733" s="231" t="str">
        <f>IF('Prop J'!G198="","",'Prop J'!G198)</f>
        <v/>
      </c>
      <c r="I2733" s="231" t="str">
        <f>IF('Prop J'!H198="","",'Prop J'!H198)</f>
        <v/>
      </c>
      <c r="J2733" s="231" t="str">
        <f>IF('Prop J'!I198="","",'Prop J'!I198)</f>
        <v/>
      </c>
      <c r="K2733" s="231" t="str">
        <f>IF('Prop J'!J198="","",'Prop J'!J198)</f>
        <v/>
      </c>
      <c r="L2733" s="231" t="str">
        <f>IF('Prop J'!K198="","",'Prop J'!K198)</f>
        <v/>
      </c>
      <c r="M2733" s="231" t="str">
        <f>IF('Prop J'!L198="","",'Prop J'!L198)</f>
        <v/>
      </c>
      <c r="N2733" s="231" t="str">
        <f>IF('Prop J'!M198="","",'Prop J'!M198)</f>
        <v/>
      </c>
      <c r="O2733" s="231" t="str">
        <f>IF('Prop J'!N198="","",'Prop J'!N198)</f>
        <v/>
      </c>
      <c r="P2733" s="231" t="str">
        <f>IF('Prop J'!O198="","",'Prop J'!O198)</f>
        <v/>
      </c>
    </row>
    <row r="2734" spans="1:16" x14ac:dyDescent="0.2">
      <c r="A2734" s="36"/>
      <c r="B2734" s="511" t="str">
        <f>IF('Prop J'!B199="","",'Prop J'!B199)</f>
        <v/>
      </c>
      <c r="C2734" s="512"/>
      <c r="D2734" s="231" t="str">
        <f>IF('Prop J'!C199="","",'Prop J'!C199)</f>
        <v/>
      </c>
      <c r="E2734" s="231" t="str">
        <f>IF('Prop J'!D199="","",'Prop J'!D199)</f>
        <v/>
      </c>
      <c r="F2734" s="231" t="str">
        <f>IF('Prop J'!E199="","",'Prop J'!E199)</f>
        <v/>
      </c>
      <c r="G2734" s="231" t="str">
        <f>IF('Prop J'!F199="","",'Prop J'!F199)</f>
        <v/>
      </c>
      <c r="H2734" s="231" t="str">
        <f>IF('Prop J'!G199="","",'Prop J'!G199)</f>
        <v/>
      </c>
      <c r="I2734" s="231" t="str">
        <f>IF('Prop J'!H199="","",'Prop J'!H199)</f>
        <v/>
      </c>
      <c r="J2734" s="231" t="str">
        <f>IF('Prop J'!I199="","",'Prop J'!I199)</f>
        <v/>
      </c>
      <c r="K2734" s="231" t="str">
        <f>IF('Prop J'!J199="","",'Prop J'!J199)</f>
        <v/>
      </c>
      <c r="L2734" s="231" t="str">
        <f>IF('Prop J'!K199="","",'Prop J'!K199)</f>
        <v/>
      </c>
      <c r="M2734" s="231" t="str">
        <f>IF('Prop J'!L199="","",'Prop J'!L199)</f>
        <v/>
      </c>
      <c r="N2734" s="231" t="str">
        <f>IF('Prop J'!M199="","",'Prop J'!M199)</f>
        <v/>
      </c>
      <c r="O2734" s="231" t="str">
        <f>IF('Prop J'!N199="","",'Prop J'!N199)</f>
        <v/>
      </c>
      <c r="P2734" s="231" t="str">
        <f>IF('Prop J'!O199="","",'Prop J'!O199)</f>
        <v/>
      </c>
    </row>
    <row r="2735" spans="1:16" x14ac:dyDescent="0.2">
      <c r="A2735" s="36"/>
      <c r="B2735" s="511" t="str">
        <f>IF('Prop J'!B200="","",'Prop J'!B200)</f>
        <v/>
      </c>
      <c r="C2735" s="512"/>
      <c r="D2735" s="231" t="str">
        <f>IF('Prop J'!C200="","",'Prop J'!C200)</f>
        <v/>
      </c>
      <c r="E2735" s="231" t="str">
        <f>IF('Prop J'!D200="","",'Prop J'!D200)</f>
        <v/>
      </c>
      <c r="F2735" s="231" t="str">
        <f>IF('Prop J'!E200="","",'Prop J'!E200)</f>
        <v/>
      </c>
      <c r="G2735" s="231" t="str">
        <f>IF('Prop J'!F200="","",'Prop J'!F200)</f>
        <v/>
      </c>
      <c r="H2735" s="231" t="str">
        <f>IF('Prop J'!G200="","",'Prop J'!G200)</f>
        <v/>
      </c>
      <c r="I2735" s="231" t="str">
        <f>IF('Prop J'!H200="","",'Prop J'!H200)</f>
        <v/>
      </c>
      <c r="J2735" s="231" t="str">
        <f>IF('Prop J'!I200="","",'Prop J'!I200)</f>
        <v/>
      </c>
      <c r="K2735" s="231" t="str">
        <f>IF('Prop J'!J200="","",'Prop J'!J200)</f>
        <v/>
      </c>
      <c r="L2735" s="231" t="str">
        <f>IF('Prop J'!K200="","",'Prop J'!K200)</f>
        <v/>
      </c>
      <c r="M2735" s="231" t="str">
        <f>IF('Prop J'!L200="","",'Prop J'!L200)</f>
        <v/>
      </c>
      <c r="N2735" s="231" t="str">
        <f>IF('Prop J'!M200="","",'Prop J'!M200)</f>
        <v/>
      </c>
      <c r="O2735" s="231" t="str">
        <f>IF('Prop J'!N200="","",'Prop J'!N200)</f>
        <v/>
      </c>
      <c r="P2735" s="231" t="str">
        <f>IF('Prop J'!O200="","",'Prop J'!O200)</f>
        <v/>
      </c>
    </row>
    <row r="2736" spans="1:16" x14ac:dyDescent="0.2">
      <c r="A2736" s="36"/>
      <c r="B2736" s="511" t="str">
        <f>IF('Prop J'!B201="","",'Prop J'!B201)</f>
        <v/>
      </c>
      <c r="C2736" s="512"/>
      <c r="D2736" s="231" t="str">
        <f>IF('Prop J'!C201="","",'Prop J'!C201)</f>
        <v/>
      </c>
      <c r="E2736" s="231" t="str">
        <f>IF('Prop J'!D201="","",'Prop J'!D201)</f>
        <v/>
      </c>
      <c r="F2736" s="231" t="str">
        <f>IF('Prop J'!E201="","",'Prop J'!E201)</f>
        <v/>
      </c>
      <c r="G2736" s="231" t="str">
        <f>IF('Prop J'!F201="","",'Prop J'!F201)</f>
        <v/>
      </c>
      <c r="H2736" s="231" t="str">
        <f>IF('Prop J'!G201="","",'Prop J'!G201)</f>
        <v/>
      </c>
      <c r="I2736" s="231" t="str">
        <f>IF('Prop J'!H201="","",'Prop J'!H201)</f>
        <v/>
      </c>
      <c r="J2736" s="231" t="str">
        <f>IF('Prop J'!I201="","",'Prop J'!I201)</f>
        <v/>
      </c>
      <c r="K2736" s="231" t="str">
        <f>IF('Prop J'!J201="","",'Prop J'!J201)</f>
        <v/>
      </c>
      <c r="L2736" s="231" t="str">
        <f>IF('Prop J'!K201="","",'Prop J'!K201)</f>
        <v/>
      </c>
      <c r="M2736" s="231" t="str">
        <f>IF('Prop J'!L201="","",'Prop J'!L201)</f>
        <v/>
      </c>
      <c r="N2736" s="231" t="str">
        <f>IF('Prop J'!M201="","",'Prop J'!M201)</f>
        <v/>
      </c>
      <c r="O2736" s="231" t="str">
        <f>IF('Prop J'!N201="","",'Prop J'!N201)</f>
        <v/>
      </c>
      <c r="P2736" s="231" t="str">
        <f>IF('Prop J'!O201="","",'Prop J'!O201)</f>
        <v/>
      </c>
    </row>
    <row r="2737" spans="1:16" x14ac:dyDescent="0.2">
      <c r="A2737" s="36"/>
      <c r="B2737" s="36"/>
      <c r="C2737" s="36"/>
      <c r="D2737" s="36"/>
      <c r="E2737" s="36"/>
      <c r="F2737" s="36"/>
      <c r="G2737" s="36"/>
      <c r="H2737" s="36"/>
      <c r="I2737" s="36"/>
      <c r="J2737" s="36"/>
      <c r="K2737" s="36"/>
      <c r="L2737" s="36"/>
    </row>
    <row r="2738" spans="1:16" x14ac:dyDescent="0.2">
      <c r="A2738" s="36"/>
      <c r="B2738" s="36"/>
      <c r="C2738" s="36"/>
      <c r="D2738" s="36"/>
      <c r="E2738" s="36"/>
      <c r="F2738" s="36"/>
      <c r="G2738" s="36"/>
      <c r="H2738" s="36"/>
      <c r="I2738" s="36"/>
      <c r="J2738" s="36"/>
      <c r="K2738" s="36"/>
      <c r="L2738" s="36"/>
    </row>
    <row r="2739" spans="1:16" ht="12.75" customHeight="1" x14ac:dyDescent="0.2">
      <c r="C2739" s="406" t="s">
        <v>184</v>
      </c>
      <c r="D2739" s="406"/>
      <c r="E2739" s="406"/>
      <c r="F2739" s="406"/>
      <c r="G2739" s="462" t="str">
        <f>IF('Prop J'!$D$204="","",'Prop J'!$D$204)</f>
        <v/>
      </c>
      <c r="H2739" s="36"/>
      <c r="K2739" s="513" t="s">
        <v>202</v>
      </c>
      <c r="L2739" s="514"/>
      <c r="M2739" s="514"/>
      <c r="N2739" s="514"/>
      <c r="O2739" s="515"/>
    </row>
    <row r="2740" spans="1:16" x14ac:dyDescent="0.2">
      <c r="A2740" s="36"/>
      <c r="B2740" s="36"/>
      <c r="C2740" s="406"/>
      <c r="D2740" s="406"/>
      <c r="E2740" s="406"/>
      <c r="F2740" s="406"/>
      <c r="G2740" s="463"/>
      <c r="K2740" s="477" t="str">
        <f>IF('Prop J'!$K$204="","",'Prop J'!$K$204)</f>
        <v/>
      </c>
      <c r="L2740" s="478"/>
      <c r="M2740" s="478"/>
      <c r="N2740" s="478"/>
      <c r="O2740" s="478"/>
      <c r="P2740" s="479"/>
    </row>
    <row r="2741" spans="1:16" x14ac:dyDescent="0.2">
      <c r="A2741" s="36"/>
      <c r="B2741" s="36"/>
      <c r="C2741" s="406"/>
      <c r="D2741" s="406"/>
      <c r="E2741" s="406"/>
      <c r="F2741" s="406"/>
      <c r="G2741" s="463"/>
      <c r="K2741" s="480"/>
      <c r="L2741" s="481"/>
      <c r="M2741" s="481"/>
      <c r="N2741" s="481"/>
      <c r="O2741" s="481"/>
      <c r="P2741" s="482"/>
    </row>
    <row r="2742" spans="1:16" x14ac:dyDescent="0.2">
      <c r="A2742" s="36"/>
      <c r="B2742" s="36"/>
      <c r="C2742" s="406"/>
      <c r="D2742" s="406"/>
      <c r="E2742" s="406"/>
      <c r="F2742" s="406"/>
      <c r="G2742" s="464"/>
      <c r="K2742" s="483"/>
      <c r="L2742" s="484"/>
      <c r="M2742" s="484"/>
      <c r="N2742" s="484"/>
      <c r="O2742" s="484"/>
      <c r="P2742" s="485"/>
    </row>
    <row r="2743" spans="1:16" x14ac:dyDescent="0.2">
      <c r="A2743" s="36"/>
      <c r="B2743" s="36"/>
      <c r="C2743" s="36"/>
      <c r="D2743" s="36"/>
      <c r="E2743" s="36"/>
      <c r="F2743" s="36"/>
    </row>
    <row r="2744" spans="1:16" ht="12.75" customHeight="1" x14ac:dyDescent="0.2">
      <c r="A2744" s="36"/>
      <c r="B2744" s="36"/>
      <c r="C2744" s="474" t="s">
        <v>116</v>
      </c>
      <c r="D2744" s="475"/>
      <c r="E2744" s="475"/>
      <c r="F2744" s="475"/>
      <c r="G2744" s="476"/>
      <c r="K2744" s="474" t="s">
        <v>117</v>
      </c>
      <c r="L2744" s="475"/>
      <c r="M2744" s="476"/>
      <c r="N2744" s="36"/>
      <c r="O2744" s="36"/>
    </row>
    <row r="2745" spans="1:16" x14ac:dyDescent="0.2">
      <c r="A2745" s="36"/>
      <c r="B2745" s="36"/>
      <c r="C2745" s="477" t="str">
        <f>IF('Prop J'!$D$210="","",'Prop J'!$D$210)</f>
        <v/>
      </c>
      <c r="D2745" s="478"/>
      <c r="E2745" s="478"/>
      <c r="F2745" s="478"/>
      <c r="G2745" s="478"/>
      <c r="H2745" s="479"/>
      <c r="K2745" s="477" t="str">
        <f>IF('Prop J'!$K$210="","",'Prop J'!$K$210)</f>
        <v/>
      </c>
      <c r="L2745" s="478"/>
      <c r="M2745" s="478"/>
      <c r="N2745" s="478"/>
      <c r="O2745" s="478"/>
      <c r="P2745" s="479"/>
    </row>
    <row r="2746" spans="1:16" x14ac:dyDescent="0.2">
      <c r="A2746" s="36"/>
      <c r="B2746" s="36"/>
      <c r="C2746" s="480"/>
      <c r="D2746" s="481"/>
      <c r="E2746" s="481"/>
      <c r="F2746" s="481"/>
      <c r="G2746" s="481"/>
      <c r="H2746" s="482"/>
      <c r="K2746" s="480"/>
      <c r="L2746" s="481"/>
      <c r="M2746" s="481"/>
      <c r="N2746" s="481"/>
      <c r="O2746" s="481"/>
      <c r="P2746" s="482"/>
    </row>
    <row r="2747" spans="1:16" x14ac:dyDescent="0.2">
      <c r="A2747" s="36"/>
      <c r="B2747" s="36"/>
      <c r="C2747" s="480"/>
      <c r="D2747" s="481"/>
      <c r="E2747" s="481"/>
      <c r="F2747" s="481"/>
      <c r="G2747" s="481"/>
      <c r="H2747" s="482"/>
      <c r="K2747" s="480"/>
      <c r="L2747" s="481"/>
      <c r="M2747" s="481"/>
      <c r="N2747" s="481"/>
      <c r="O2747" s="481"/>
      <c r="P2747" s="482"/>
    </row>
    <row r="2748" spans="1:16" x14ac:dyDescent="0.2">
      <c r="A2748" s="36"/>
      <c r="B2748" s="36"/>
      <c r="C2748" s="480"/>
      <c r="D2748" s="481"/>
      <c r="E2748" s="481"/>
      <c r="F2748" s="481"/>
      <c r="G2748" s="481"/>
      <c r="H2748" s="482"/>
      <c r="K2748" s="480"/>
      <c r="L2748" s="481"/>
      <c r="M2748" s="481"/>
      <c r="N2748" s="481"/>
      <c r="O2748" s="481"/>
      <c r="P2748" s="482"/>
    </row>
    <row r="2749" spans="1:16" x14ac:dyDescent="0.2">
      <c r="A2749" s="36"/>
      <c r="B2749" s="36"/>
      <c r="C2749" s="480"/>
      <c r="D2749" s="481"/>
      <c r="E2749" s="481"/>
      <c r="F2749" s="481"/>
      <c r="G2749" s="481"/>
      <c r="H2749" s="482"/>
      <c r="K2749" s="480"/>
      <c r="L2749" s="481"/>
      <c r="M2749" s="481"/>
      <c r="N2749" s="481"/>
      <c r="O2749" s="481"/>
      <c r="P2749" s="482"/>
    </row>
    <row r="2750" spans="1:16" ht="12.75" customHeight="1" x14ac:dyDescent="0.2">
      <c r="A2750" s="36"/>
      <c r="B2750" s="36"/>
      <c r="C2750" s="480"/>
      <c r="D2750" s="481"/>
      <c r="E2750" s="481"/>
      <c r="F2750" s="481"/>
      <c r="G2750" s="481"/>
      <c r="H2750" s="482"/>
      <c r="J2750" s="36"/>
      <c r="K2750" s="480"/>
      <c r="L2750" s="481"/>
      <c r="M2750" s="481"/>
      <c r="N2750" s="481"/>
      <c r="O2750" s="481"/>
      <c r="P2750" s="482"/>
    </row>
    <row r="2751" spans="1:16" ht="12.75" customHeight="1" x14ac:dyDescent="0.2">
      <c r="A2751" s="36"/>
      <c r="B2751" s="36"/>
      <c r="C2751" s="483"/>
      <c r="D2751" s="484"/>
      <c r="E2751" s="484"/>
      <c r="F2751" s="484"/>
      <c r="G2751" s="484"/>
      <c r="H2751" s="485"/>
      <c r="K2751" s="483"/>
      <c r="L2751" s="484"/>
      <c r="M2751" s="484"/>
      <c r="N2751" s="484"/>
      <c r="O2751" s="484"/>
      <c r="P2751" s="485"/>
    </row>
    <row r="2752" spans="1:16" x14ac:dyDescent="0.2">
      <c r="A2752" s="36"/>
      <c r="B2752" s="36"/>
      <c r="J2752" s="36"/>
    </row>
    <row r="2753" spans="1:16" x14ac:dyDescent="0.2">
      <c r="A2753" s="36"/>
      <c r="B2753" s="36"/>
      <c r="C2753" s="36"/>
      <c r="D2753" s="36"/>
      <c r="E2753" s="36"/>
      <c r="F2753" s="36"/>
      <c r="J2753" s="36"/>
      <c r="K2753" s="36"/>
      <c r="L2753" s="36"/>
    </row>
    <row r="2754" spans="1:16" ht="15" x14ac:dyDescent="0.25">
      <c r="A2754" s="36"/>
      <c r="B2754" s="145" t="s">
        <v>155</v>
      </c>
      <c r="C2754" s="36"/>
      <c r="D2754" s="36"/>
      <c r="E2754" s="36"/>
      <c r="F2754" s="36"/>
      <c r="J2754" s="36"/>
      <c r="K2754" s="36"/>
      <c r="L2754" s="36"/>
    </row>
    <row r="2755" spans="1:16" ht="12.75" customHeight="1" x14ac:dyDescent="0.2">
      <c r="A2755" s="36"/>
      <c r="B2755" s="36"/>
      <c r="C2755" s="36"/>
      <c r="D2755" s="36"/>
      <c r="E2755" s="36"/>
      <c r="F2755" s="36"/>
      <c r="J2755" s="36"/>
      <c r="K2755" s="36"/>
      <c r="L2755" s="36"/>
    </row>
    <row r="2756" spans="1:16" ht="12.75" customHeight="1" x14ac:dyDescent="0.2">
      <c r="A2756" s="36"/>
      <c r="B2756" s="36"/>
      <c r="C2756" s="408" t="s">
        <v>95</v>
      </c>
      <c r="D2756" s="408"/>
      <c r="E2756" s="408"/>
      <c r="F2756" s="409"/>
      <c r="G2756" s="462" t="str">
        <f>IF('Prop J'!$D$219="","",'Prop J'!$D$219)</f>
        <v/>
      </c>
      <c r="J2756" s="349" t="s">
        <v>96</v>
      </c>
      <c r="K2756" s="349"/>
      <c r="L2756" s="349"/>
      <c r="M2756" s="350"/>
      <c r="N2756" s="462" t="str">
        <f>IF('Prop J'!$K$219="","",'Prop J'!$K$219)</f>
        <v/>
      </c>
    </row>
    <row r="2757" spans="1:16" x14ac:dyDescent="0.2">
      <c r="A2757" s="36"/>
      <c r="B2757" s="36"/>
      <c r="C2757" s="408"/>
      <c r="D2757" s="408"/>
      <c r="E2757" s="408"/>
      <c r="F2757" s="409"/>
      <c r="G2757" s="463"/>
      <c r="J2757" s="349"/>
      <c r="K2757" s="349"/>
      <c r="L2757" s="349"/>
      <c r="M2757" s="350"/>
      <c r="N2757" s="463"/>
    </row>
    <row r="2758" spans="1:16" x14ac:dyDescent="0.2">
      <c r="A2758" s="36"/>
      <c r="B2758" s="36"/>
      <c r="C2758" s="408"/>
      <c r="D2758" s="408"/>
      <c r="E2758" s="408"/>
      <c r="F2758" s="409"/>
      <c r="G2758" s="464"/>
      <c r="J2758" s="349"/>
      <c r="K2758" s="349"/>
      <c r="L2758" s="349"/>
      <c r="M2758" s="350"/>
      <c r="N2758" s="464"/>
    </row>
    <row r="2759" spans="1:16" x14ac:dyDescent="0.2">
      <c r="A2759" s="36"/>
      <c r="B2759" s="36"/>
      <c r="C2759" s="36"/>
      <c r="D2759" s="36"/>
      <c r="E2759" s="36"/>
      <c r="F2759" s="36"/>
      <c r="J2759" s="36"/>
      <c r="K2759" s="36"/>
      <c r="L2759" s="36"/>
    </row>
    <row r="2760" spans="1:16" x14ac:dyDescent="0.2">
      <c r="A2760" s="36"/>
      <c r="B2760" s="36"/>
      <c r="C2760" s="36"/>
      <c r="D2760" s="36"/>
      <c r="E2760" s="36"/>
      <c r="F2760" s="36"/>
      <c r="J2760" s="36"/>
      <c r="K2760" s="465" t="s">
        <v>160</v>
      </c>
      <c r="L2760" s="466"/>
      <c r="M2760" s="466"/>
      <c r="N2760" s="466"/>
      <c r="O2760" s="467"/>
    </row>
    <row r="2761" spans="1:16" x14ac:dyDescent="0.2">
      <c r="A2761" s="36"/>
      <c r="B2761" s="36"/>
      <c r="C2761" s="36"/>
      <c r="D2761" s="36"/>
      <c r="E2761" s="36"/>
      <c r="F2761" s="36"/>
      <c r="J2761" s="36"/>
      <c r="K2761" s="468"/>
      <c r="L2761" s="469"/>
      <c r="M2761" s="469"/>
      <c r="N2761" s="469"/>
      <c r="O2761" s="470"/>
    </row>
    <row r="2762" spans="1:16" ht="12.75" customHeight="1" x14ac:dyDescent="0.2">
      <c r="A2762" s="36"/>
      <c r="B2762" s="36"/>
      <c r="C2762" s="474" t="s">
        <v>94</v>
      </c>
      <c r="D2762" s="475"/>
      <c r="E2762" s="475"/>
      <c r="F2762" s="475"/>
      <c r="G2762" s="476"/>
      <c r="J2762" s="36"/>
      <c r="K2762" s="471"/>
      <c r="L2762" s="472"/>
      <c r="M2762" s="472"/>
      <c r="N2762" s="472"/>
      <c r="O2762" s="473"/>
    </row>
    <row r="2763" spans="1:16" x14ac:dyDescent="0.2">
      <c r="A2763" s="36"/>
      <c r="B2763" s="36"/>
      <c r="C2763" s="477" t="str">
        <f>IF('Prop J'!$D$221="","",'Prop J'!$D$221)</f>
        <v/>
      </c>
      <c r="D2763" s="478"/>
      <c r="E2763" s="478"/>
      <c r="F2763" s="478"/>
      <c r="G2763" s="478"/>
      <c r="H2763" s="479"/>
      <c r="J2763" s="36"/>
      <c r="K2763" s="486" t="str">
        <f>IF('Prop J'!$K$221="","",'Prop J'!$K$221)</f>
        <v/>
      </c>
      <c r="L2763" s="487"/>
      <c r="M2763" s="487"/>
      <c r="N2763" s="487"/>
      <c r="O2763" s="487"/>
      <c r="P2763" s="488"/>
    </row>
    <row r="2764" spans="1:16" x14ac:dyDescent="0.2">
      <c r="A2764" s="36"/>
      <c r="B2764" s="36"/>
      <c r="C2764" s="480"/>
      <c r="D2764" s="481"/>
      <c r="E2764" s="481"/>
      <c r="F2764" s="481"/>
      <c r="G2764" s="481"/>
      <c r="H2764" s="482"/>
      <c r="J2764" s="36"/>
      <c r="K2764" s="489"/>
      <c r="L2764" s="490"/>
      <c r="M2764" s="490"/>
      <c r="N2764" s="490"/>
      <c r="O2764" s="490"/>
      <c r="P2764" s="491"/>
    </row>
    <row r="2765" spans="1:16" x14ac:dyDescent="0.2">
      <c r="A2765" s="36"/>
      <c r="B2765" s="36"/>
      <c r="C2765" s="480"/>
      <c r="D2765" s="481"/>
      <c r="E2765" s="481"/>
      <c r="F2765" s="481"/>
      <c r="G2765" s="481"/>
      <c r="H2765" s="482"/>
      <c r="J2765" s="36"/>
      <c r="K2765" s="489"/>
      <c r="L2765" s="490"/>
      <c r="M2765" s="490"/>
      <c r="N2765" s="490"/>
      <c r="O2765" s="490"/>
      <c r="P2765" s="491"/>
    </row>
    <row r="2766" spans="1:16" x14ac:dyDescent="0.2">
      <c r="A2766" s="36"/>
      <c r="B2766" s="36"/>
      <c r="C2766" s="480"/>
      <c r="D2766" s="481"/>
      <c r="E2766" s="481"/>
      <c r="F2766" s="481"/>
      <c r="G2766" s="481"/>
      <c r="H2766" s="482"/>
      <c r="J2766" s="36"/>
      <c r="K2766" s="489"/>
      <c r="L2766" s="490"/>
      <c r="M2766" s="490"/>
      <c r="N2766" s="490"/>
      <c r="O2766" s="490"/>
      <c r="P2766" s="491"/>
    </row>
    <row r="2767" spans="1:16" x14ac:dyDescent="0.2">
      <c r="A2767" s="36"/>
      <c r="B2767" s="36"/>
      <c r="C2767" s="480"/>
      <c r="D2767" s="481"/>
      <c r="E2767" s="481"/>
      <c r="F2767" s="481"/>
      <c r="G2767" s="481"/>
      <c r="H2767" s="482"/>
      <c r="J2767" s="36"/>
      <c r="K2767" s="489"/>
      <c r="L2767" s="490"/>
      <c r="M2767" s="490"/>
      <c r="N2767" s="490"/>
      <c r="O2767" s="490"/>
      <c r="P2767" s="491"/>
    </row>
    <row r="2768" spans="1:16" x14ac:dyDescent="0.2">
      <c r="A2768" s="36"/>
      <c r="B2768" s="36"/>
      <c r="C2768" s="480"/>
      <c r="D2768" s="481"/>
      <c r="E2768" s="481"/>
      <c r="F2768" s="481"/>
      <c r="G2768" s="481"/>
      <c r="H2768" s="482"/>
      <c r="J2768" s="36"/>
      <c r="K2768" s="489"/>
      <c r="L2768" s="490"/>
      <c r="M2768" s="490"/>
      <c r="N2768" s="490"/>
      <c r="O2768" s="490"/>
      <c r="P2768" s="491"/>
    </row>
    <row r="2769" spans="1:16" x14ac:dyDescent="0.2">
      <c r="A2769" s="36"/>
      <c r="B2769" s="36"/>
      <c r="C2769" s="483"/>
      <c r="D2769" s="484"/>
      <c r="E2769" s="484"/>
      <c r="F2769" s="484"/>
      <c r="G2769" s="484"/>
      <c r="H2769" s="485"/>
      <c r="J2769" s="36"/>
      <c r="K2769" s="492"/>
      <c r="L2769" s="493"/>
      <c r="M2769" s="493"/>
      <c r="N2769" s="493"/>
      <c r="O2769" s="493"/>
      <c r="P2769" s="494"/>
    </row>
    <row r="2770" spans="1:16" x14ac:dyDescent="0.2">
      <c r="A2770" s="36"/>
      <c r="B2770" s="36"/>
      <c r="C2770" s="36"/>
      <c r="D2770" s="36"/>
      <c r="E2770" s="36"/>
      <c r="F2770" s="36"/>
      <c r="J2770" s="36"/>
      <c r="K2770" s="36"/>
      <c r="L2770" s="36"/>
    </row>
    <row r="2771" spans="1:16" x14ac:dyDescent="0.2">
      <c r="A2771" s="36"/>
      <c r="B2771" s="36"/>
      <c r="C2771" s="408" t="s">
        <v>97</v>
      </c>
      <c r="D2771" s="408"/>
      <c r="E2771" s="408"/>
      <c r="F2771" s="409"/>
      <c r="G2771" s="462" t="str">
        <f>IF('Prop J'!$D$227="","",'Prop J'!$D$227)</f>
        <v/>
      </c>
      <c r="J2771" s="349" t="s">
        <v>98</v>
      </c>
      <c r="K2771" s="349"/>
      <c r="L2771" s="349"/>
      <c r="M2771" s="350"/>
      <c r="N2771" s="462" t="e">
        <f>IF(#REF!="","",#REF!)</f>
        <v>#REF!</v>
      </c>
    </row>
    <row r="2772" spans="1:16" x14ac:dyDescent="0.2">
      <c r="A2772" s="36"/>
      <c r="B2772" s="36"/>
      <c r="C2772" s="408"/>
      <c r="D2772" s="408"/>
      <c r="E2772" s="408"/>
      <c r="F2772" s="409"/>
      <c r="G2772" s="463"/>
      <c r="J2772" s="349"/>
      <c r="K2772" s="349"/>
      <c r="L2772" s="349"/>
      <c r="M2772" s="350"/>
      <c r="N2772" s="463"/>
    </row>
    <row r="2773" spans="1:16" x14ac:dyDescent="0.2">
      <c r="A2773" s="36"/>
      <c r="B2773" s="36"/>
      <c r="C2773" s="408"/>
      <c r="D2773" s="408"/>
      <c r="E2773" s="408"/>
      <c r="F2773" s="409"/>
      <c r="G2773" s="464"/>
      <c r="J2773" s="349"/>
      <c r="K2773" s="349"/>
      <c r="L2773" s="349"/>
      <c r="M2773" s="350"/>
      <c r="N2773" s="464"/>
    </row>
    <row r="2774" spans="1:16" x14ac:dyDescent="0.2">
      <c r="A2774" s="36"/>
      <c r="B2774" s="36"/>
      <c r="C2774" s="36"/>
      <c r="D2774" s="36"/>
      <c r="E2774" s="36"/>
      <c r="F2774" s="36"/>
      <c r="J2774" s="36"/>
      <c r="K2774" s="36"/>
      <c r="L2774" s="36"/>
    </row>
    <row r="2775" spans="1:16" x14ac:dyDescent="0.2">
      <c r="A2775" s="36"/>
      <c r="B2775" s="36"/>
      <c r="C2775" s="408" t="s">
        <v>204</v>
      </c>
      <c r="D2775" s="408"/>
      <c r="E2775" s="408"/>
      <c r="F2775" s="409"/>
      <c r="G2775" s="462" t="str">
        <f>IF('Prop J'!$D$229="","",'Prop J'!$D$229)</f>
        <v/>
      </c>
      <c r="J2775" s="349" t="s">
        <v>99</v>
      </c>
      <c r="K2775" s="349"/>
      <c r="L2775" s="349"/>
      <c r="M2775" s="350"/>
      <c r="N2775" s="462" t="str">
        <f>IF('Prop J'!$K$229="","",'Prop J'!$K$229)</f>
        <v/>
      </c>
    </row>
    <row r="2776" spans="1:16" x14ac:dyDescent="0.2">
      <c r="A2776" s="36"/>
      <c r="B2776" s="36"/>
      <c r="C2776" s="408"/>
      <c r="D2776" s="408"/>
      <c r="E2776" s="408"/>
      <c r="F2776" s="409"/>
      <c r="G2776" s="463"/>
      <c r="J2776" s="349"/>
      <c r="K2776" s="349"/>
      <c r="L2776" s="349"/>
      <c r="M2776" s="350"/>
      <c r="N2776" s="463"/>
    </row>
    <row r="2777" spans="1:16" x14ac:dyDescent="0.2">
      <c r="A2777" s="36"/>
      <c r="B2777" s="36"/>
      <c r="C2777" s="408"/>
      <c r="D2777" s="408"/>
      <c r="E2777" s="408"/>
      <c r="F2777" s="409"/>
      <c r="G2777" s="464"/>
      <c r="J2777" s="349"/>
      <c r="K2777" s="349"/>
      <c r="L2777" s="349"/>
      <c r="M2777" s="350"/>
      <c r="N2777" s="464"/>
    </row>
    <row r="2778" spans="1:16" x14ac:dyDescent="0.2">
      <c r="A2778" s="36"/>
      <c r="B2778" s="36"/>
      <c r="C2778" s="36"/>
      <c r="D2778" s="36"/>
      <c r="E2778" s="36"/>
      <c r="F2778" s="36"/>
      <c r="J2778" s="36"/>
      <c r="K2778" s="36"/>
      <c r="L2778" s="36"/>
    </row>
    <row r="2779" spans="1:16" ht="12.75" customHeight="1" x14ac:dyDescent="0.2">
      <c r="A2779" s="36"/>
      <c r="B2779" s="36"/>
      <c r="C2779" s="474" t="s">
        <v>126</v>
      </c>
      <c r="D2779" s="475"/>
      <c r="E2779" s="475"/>
      <c r="F2779" s="475"/>
      <c r="G2779" s="476"/>
      <c r="J2779" s="248"/>
      <c r="K2779" s="248"/>
      <c r="L2779" s="248"/>
    </row>
    <row r="2780" spans="1:16" x14ac:dyDescent="0.2">
      <c r="A2780" s="36"/>
      <c r="B2780" s="36"/>
      <c r="C2780" s="477" t="str">
        <f>IF('Prop J'!$D$231="","",'Prop J'!$D$231)</f>
        <v/>
      </c>
      <c r="D2780" s="478"/>
      <c r="E2780" s="478"/>
      <c r="F2780" s="478"/>
      <c r="G2780" s="478"/>
      <c r="H2780" s="479"/>
      <c r="J2780" s="248"/>
      <c r="K2780" s="248"/>
      <c r="L2780" s="248"/>
      <c r="M2780" s="246" t="s">
        <v>127</v>
      </c>
      <c r="N2780" s="495" t="str">
        <f>IF('Prop J'!$K$231="","",'Prop J'!$K$231)</f>
        <v/>
      </c>
      <c r="O2780" s="496"/>
    </row>
    <row r="2781" spans="1:16" x14ac:dyDescent="0.2">
      <c r="A2781" s="36"/>
      <c r="B2781" s="36"/>
      <c r="C2781" s="480"/>
      <c r="D2781" s="481"/>
      <c r="E2781" s="481"/>
      <c r="F2781" s="481"/>
      <c r="G2781" s="481"/>
      <c r="H2781" s="482"/>
      <c r="J2781" s="248"/>
      <c r="K2781" s="248"/>
      <c r="L2781" s="248"/>
      <c r="M2781" s="259"/>
      <c r="N2781" s="26"/>
    </row>
    <row r="2782" spans="1:16" x14ac:dyDescent="0.2">
      <c r="A2782" s="36"/>
      <c r="B2782" s="36"/>
      <c r="C2782" s="480"/>
      <c r="D2782" s="481"/>
      <c r="E2782" s="481"/>
      <c r="F2782" s="481"/>
      <c r="G2782" s="481"/>
      <c r="H2782" s="482"/>
      <c r="J2782" s="36"/>
      <c r="K2782" s="36"/>
      <c r="L2782" s="36"/>
      <c r="M2782" s="259"/>
      <c r="N2782" s="26"/>
    </row>
    <row r="2783" spans="1:16" ht="12.75" customHeight="1" x14ac:dyDescent="0.2">
      <c r="A2783" s="36"/>
      <c r="B2783" s="36"/>
      <c r="C2783" s="480"/>
      <c r="D2783" s="481"/>
      <c r="E2783" s="481"/>
      <c r="F2783" s="481"/>
      <c r="G2783" s="481"/>
      <c r="H2783" s="482"/>
      <c r="J2783" s="411" t="s">
        <v>128</v>
      </c>
      <c r="K2783" s="411"/>
      <c r="L2783" s="411"/>
      <c r="M2783" s="411"/>
      <c r="N2783" s="497" t="str">
        <f>IF('Prop J'!$D$237="","",'Prop J'!$D$237)</f>
        <v/>
      </c>
      <c r="O2783" s="498"/>
    </row>
    <row r="2784" spans="1:16" x14ac:dyDescent="0.2">
      <c r="A2784" s="36"/>
      <c r="B2784" s="36"/>
      <c r="C2784" s="480"/>
      <c r="D2784" s="481"/>
      <c r="E2784" s="481"/>
      <c r="F2784" s="481"/>
      <c r="G2784" s="481"/>
      <c r="H2784" s="482"/>
      <c r="J2784" s="411"/>
      <c r="K2784" s="411"/>
      <c r="L2784" s="411"/>
      <c r="M2784" s="411"/>
      <c r="N2784" s="499"/>
      <c r="O2784" s="500"/>
    </row>
    <row r="2785" spans="1:16" x14ac:dyDescent="0.2">
      <c r="A2785" s="36"/>
      <c r="B2785" s="36"/>
      <c r="C2785" s="480"/>
      <c r="D2785" s="481"/>
      <c r="E2785" s="481"/>
      <c r="F2785" s="481"/>
      <c r="G2785" s="481"/>
      <c r="H2785" s="482"/>
      <c r="J2785" s="36"/>
      <c r="K2785" s="36"/>
      <c r="L2785" s="36"/>
    </row>
    <row r="2786" spans="1:16" x14ac:dyDescent="0.2">
      <c r="A2786" s="36"/>
      <c r="B2786" s="36"/>
      <c r="C2786" s="483"/>
      <c r="D2786" s="484"/>
      <c r="E2786" s="484"/>
      <c r="F2786" s="484"/>
      <c r="G2786" s="484"/>
      <c r="H2786" s="485"/>
      <c r="J2786" s="36"/>
      <c r="K2786" s="36"/>
      <c r="L2786" s="36"/>
    </row>
    <row r="2787" spans="1:16" x14ac:dyDescent="0.2">
      <c r="A2787" s="36"/>
      <c r="B2787" s="36"/>
      <c r="C2787" s="36"/>
      <c r="D2787" s="36"/>
      <c r="E2787" s="36"/>
      <c r="F2787" s="36"/>
      <c r="J2787" s="36"/>
      <c r="K2787" s="36"/>
      <c r="L2787" s="36"/>
    </row>
    <row r="2788" spans="1:16" ht="12.75" customHeight="1" x14ac:dyDescent="0.2">
      <c r="A2788" s="36"/>
      <c r="C2788" s="411" t="s">
        <v>186</v>
      </c>
      <c r="D2788" s="411"/>
      <c r="E2788" s="411"/>
      <c r="F2788" s="350"/>
      <c r="G2788" s="497" t="str">
        <f>IF('Prop J'!$K$237="","",'Prop J'!$K$237)</f>
        <v/>
      </c>
      <c r="H2788" s="498"/>
      <c r="K2788" s="501" t="s">
        <v>187</v>
      </c>
      <c r="L2788" s="502"/>
      <c r="M2788" s="502"/>
      <c r="N2788" s="502"/>
      <c r="O2788" s="503"/>
    </row>
    <row r="2789" spans="1:16" ht="12.75" customHeight="1" x14ac:dyDescent="0.2">
      <c r="A2789" s="36"/>
      <c r="C2789" s="411"/>
      <c r="D2789" s="411"/>
      <c r="E2789" s="411"/>
      <c r="F2789" s="350"/>
      <c r="G2789" s="499"/>
      <c r="H2789" s="500"/>
      <c r="K2789" s="504"/>
      <c r="L2789" s="505"/>
      <c r="M2789" s="505"/>
      <c r="N2789" s="505"/>
      <c r="O2789" s="506"/>
    </row>
    <row r="2790" spans="1:16" x14ac:dyDescent="0.2">
      <c r="A2790" s="36"/>
      <c r="B2790" s="36"/>
      <c r="C2790" s="36"/>
      <c r="D2790" s="36"/>
      <c r="E2790" s="36"/>
      <c r="F2790" s="36"/>
      <c r="J2790" s="36"/>
      <c r="K2790" s="477" t="str">
        <f>IF('Prop J'!$D$243="","",'Prop J'!$D$243)</f>
        <v/>
      </c>
      <c r="L2790" s="478"/>
      <c r="M2790" s="478"/>
      <c r="N2790" s="478"/>
      <c r="O2790" s="478"/>
      <c r="P2790" s="479"/>
    </row>
    <row r="2791" spans="1:16" ht="12.75" customHeight="1" x14ac:dyDescent="0.2">
      <c r="A2791" s="36"/>
      <c r="B2791" s="36"/>
      <c r="C2791" s="36"/>
      <c r="D2791" s="36"/>
      <c r="E2791" s="36"/>
      <c r="F2791" s="36"/>
      <c r="J2791" s="36"/>
      <c r="K2791" s="480"/>
      <c r="L2791" s="481"/>
      <c r="M2791" s="481"/>
      <c r="N2791" s="481"/>
      <c r="O2791" s="481"/>
      <c r="P2791" s="482"/>
    </row>
    <row r="2792" spans="1:16" ht="12.75" customHeight="1" x14ac:dyDescent="0.2">
      <c r="A2792" s="36"/>
      <c r="B2792" s="507" t="s">
        <v>185</v>
      </c>
      <c r="C2792" s="507"/>
      <c r="D2792" s="507"/>
      <c r="E2792" s="507"/>
      <c r="F2792" s="508"/>
      <c r="G2792" s="462" t="str">
        <f>IF('Prop J'!$K$243="","",'Prop J'!$K$243)</f>
        <v/>
      </c>
      <c r="J2792" s="36"/>
      <c r="K2792" s="480"/>
      <c r="L2792" s="481"/>
      <c r="M2792" s="481"/>
      <c r="N2792" s="481"/>
      <c r="O2792" s="481"/>
      <c r="P2792" s="482"/>
    </row>
    <row r="2793" spans="1:16" x14ac:dyDescent="0.2">
      <c r="A2793" s="36"/>
      <c r="B2793" s="507"/>
      <c r="C2793" s="507"/>
      <c r="D2793" s="507"/>
      <c r="E2793" s="507"/>
      <c r="F2793" s="508"/>
      <c r="G2793" s="463"/>
      <c r="J2793" s="36"/>
      <c r="K2793" s="480"/>
      <c r="L2793" s="481"/>
      <c r="M2793" s="481"/>
      <c r="N2793" s="481"/>
      <c r="O2793" s="481"/>
      <c r="P2793" s="482"/>
    </row>
    <row r="2794" spans="1:16" x14ac:dyDescent="0.2">
      <c r="A2794" s="36"/>
      <c r="B2794" s="507"/>
      <c r="C2794" s="507"/>
      <c r="D2794" s="507"/>
      <c r="E2794" s="507"/>
      <c r="F2794" s="508"/>
      <c r="G2794" s="463"/>
      <c r="J2794" s="36"/>
      <c r="K2794" s="480"/>
      <c r="L2794" s="481"/>
      <c r="M2794" s="481"/>
      <c r="N2794" s="481"/>
      <c r="O2794" s="481"/>
      <c r="P2794" s="482"/>
    </row>
    <row r="2795" spans="1:16" x14ac:dyDescent="0.2">
      <c r="A2795" s="36"/>
      <c r="B2795" s="507"/>
      <c r="C2795" s="507"/>
      <c r="D2795" s="507"/>
      <c r="E2795" s="507"/>
      <c r="F2795" s="508"/>
      <c r="G2795" s="464"/>
      <c r="J2795" s="36"/>
      <c r="K2795" s="480"/>
      <c r="L2795" s="481"/>
      <c r="M2795" s="481"/>
      <c r="N2795" s="481"/>
      <c r="O2795" s="481"/>
      <c r="P2795" s="482"/>
    </row>
    <row r="2796" spans="1:16" x14ac:dyDescent="0.2">
      <c r="A2796" s="36"/>
      <c r="B2796" s="36"/>
      <c r="C2796" s="36"/>
      <c r="D2796" s="36"/>
      <c r="E2796" s="36"/>
      <c r="F2796" s="36"/>
      <c r="J2796" s="36"/>
      <c r="K2796" s="483"/>
      <c r="L2796" s="484"/>
      <c r="M2796" s="484"/>
      <c r="N2796" s="484"/>
      <c r="O2796" s="484"/>
      <c r="P2796" s="485"/>
    </row>
    <row r="2797" spans="1:16" x14ac:dyDescent="0.2">
      <c r="A2797" s="36"/>
      <c r="J2797" s="36"/>
    </row>
    <row r="2798" spans="1:16" ht="12.75" customHeight="1" x14ac:dyDescent="0.2">
      <c r="A2798" s="36"/>
      <c r="B2798" s="408" t="s">
        <v>188</v>
      </c>
      <c r="C2798" s="408"/>
      <c r="D2798" s="408"/>
      <c r="E2798" s="408"/>
      <c r="F2798" s="409"/>
      <c r="G2798" s="462" t="str">
        <f>IF('Prop J'!$D$249="","",'Prop J'!$D$249)</f>
        <v/>
      </c>
      <c r="I2798" s="408" t="s">
        <v>189</v>
      </c>
      <c r="J2798" s="408"/>
      <c r="K2798" s="408"/>
      <c r="L2798" s="408"/>
      <c r="M2798" s="409"/>
      <c r="N2798" s="462" t="str">
        <f>IF('Prop J'!$K$249="","",'Prop J'!$K$249)</f>
        <v/>
      </c>
    </row>
    <row r="2799" spans="1:16" x14ac:dyDescent="0.2">
      <c r="A2799" s="36"/>
      <c r="B2799" s="408"/>
      <c r="C2799" s="408"/>
      <c r="D2799" s="408"/>
      <c r="E2799" s="408"/>
      <c r="F2799" s="409"/>
      <c r="G2799" s="463"/>
      <c r="I2799" s="408"/>
      <c r="J2799" s="408"/>
      <c r="K2799" s="408"/>
      <c r="L2799" s="408"/>
      <c r="M2799" s="409"/>
      <c r="N2799" s="463"/>
    </row>
    <row r="2800" spans="1:16" x14ac:dyDescent="0.2">
      <c r="A2800" s="36"/>
      <c r="B2800" s="408"/>
      <c r="C2800" s="408"/>
      <c r="D2800" s="408"/>
      <c r="E2800" s="408"/>
      <c r="F2800" s="409"/>
      <c r="G2800" s="463"/>
      <c r="I2800" s="408"/>
      <c r="J2800" s="408"/>
      <c r="K2800" s="408"/>
      <c r="L2800" s="408"/>
      <c r="M2800" s="409"/>
      <c r="N2800" s="463"/>
    </row>
    <row r="2801" spans="1:15" x14ac:dyDescent="0.2">
      <c r="A2801" s="36"/>
      <c r="B2801" s="408"/>
      <c r="C2801" s="408"/>
      <c r="D2801" s="408"/>
      <c r="E2801" s="408"/>
      <c r="F2801" s="409"/>
      <c r="G2801" s="464"/>
      <c r="I2801" s="408"/>
      <c r="J2801" s="408"/>
      <c r="K2801" s="408"/>
      <c r="L2801" s="408"/>
      <c r="M2801" s="409"/>
      <c r="N2801" s="464"/>
    </row>
    <row r="2802" spans="1:15" x14ac:dyDescent="0.2">
      <c r="A2802" s="36"/>
      <c r="J2802" s="36"/>
    </row>
    <row r="2803" spans="1:15" ht="12.75" customHeight="1" x14ac:dyDescent="0.2">
      <c r="A2803" s="36"/>
      <c r="B2803" s="408" t="s">
        <v>224</v>
      </c>
      <c r="C2803" s="408"/>
      <c r="D2803" s="408"/>
      <c r="E2803" s="408"/>
      <c r="F2803" s="409"/>
      <c r="G2803" s="462" t="str">
        <f>IF('Prop J'!$D$251="","",'Prop J'!$D$251)</f>
        <v/>
      </c>
      <c r="J2803" s="36"/>
    </row>
    <row r="2804" spans="1:15" x14ac:dyDescent="0.2">
      <c r="A2804" s="36"/>
      <c r="B2804" s="408"/>
      <c r="C2804" s="408"/>
      <c r="D2804" s="408"/>
      <c r="E2804" s="408"/>
      <c r="F2804" s="409"/>
      <c r="G2804" s="463"/>
      <c r="J2804" s="36"/>
    </row>
    <row r="2805" spans="1:15" x14ac:dyDescent="0.2">
      <c r="A2805" s="36"/>
      <c r="B2805" s="408"/>
      <c r="C2805" s="408"/>
      <c r="D2805" s="408"/>
      <c r="E2805" s="408"/>
      <c r="F2805" s="409"/>
      <c r="G2805" s="463"/>
      <c r="J2805" s="36"/>
    </row>
    <row r="2806" spans="1:15" x14ac:dyDescent="0.2">
      <c r="A2806" s="36"/>
      <c r="B2806" s="408"/>
      <c r="C2806" s="408"/>
      <c r="D2806" s="408"/>
      <c r="E2806" s="408"/>
      <c r="F2806" s="409"/>
      <c r="G2806" s="464"/>
      <c r="J2806" s="36"/>
    </row>
    <row r="2807" spans="1:15" x14ac:dyDescent="0.2">
      <c r="A2807" s="36"/>
      <c r="J2807" s="36"/>
    </row>
    <row r="2808" spans="1:15" x14ac:dyDescent="0.2">
      <c r="A2808" s="36"/>
      <c r="B2808" s="36"/>
      <c r="C2808" s="36"/>
      <c r="D2808" s="36"/>
      <c r="E2808" s="36"/>
      <c r="F2808" s="36"/>
      <c r="J2808" s="36"/>
    </row>
    <row r="2809" spans="1:15" ht="15" x14ac:dyDescent="0.25">
      <c r="A2809" s="36"/>
      <c r="B2809" s="145" t="s">
        <v>156</v>
      </c>
      <c r="C2809" s="36"/>
      <c r="D2809" s="36"/>
      <c r="E2809" s="36"/>
      <c r="F2809" s="36"/>
      <c r="J2809" s="36"/>
      <c r="K2809" s="36"/>
      <c r="L2809" s="36"/>
    </row>
    <row r="2810" spans="1:15" x14ac:dyDescent="0.2">
      <c r="A2810" s="36"/>
      <c r="B2810" s="36"/>
      <c r="C2810" s="36"/>
      <c r="D2810" s="36"/>
      <c r="E2810" s="36"/>
      <c r="F2810" s="36"/>
      <c r="J2810" s="36"/>
      <c r="K2810" s="36"/>
      <c r="L2810" s="36"/>
    </row>
    <row r="2811" spans="1:15" x14ac:dyDescent="0.2">
      <c r="C2811" s="531" t="s">
        <v>52</v>
      </c>
      <c r="D2811" s="532"/>
      <c r="E2811" s="36"/>
      <c r="F2811" s="36"/>
      <c r="J2811" s="45" t="s">
        <v>53</v>
      </c>
      <c r="K2811" s="36"/>
      <c r="L2811" s="36"/>
      <c r="M2811" s="36"/>
      <c r="N2811" s="36"/>
    </row>
    <row r="2812" spans="1:15" x14ac:dyDescent="0.2">
      <c r="A2812" s="36"/>
      <c r="C2812" s="522" t="str">
        <f>IF('Prop J'!$B$257="","",'Prop J'!$B$257)</f>
        <v/>
      </c>
      <c r="D2812" s="523"/>
      <c r="E2812" s="523"/>
      <c r="F2812" s="523"/>
      <c r="G2812" s="523"/>
      <c r="H2812" s="524"/>
      <c r="J2812" s="522" t="str">
        <f>IF('Prop J'!$H$257="","",'Prop J'!$H$257)</f>
        <v/>
      </c>
      <c r="K2812" s="523"/>
      <c r="L2812" s="523"/>
      <c r="M2812" s="523"/>
      <c r="N2812" s="523"/>
      <c r="O2812" s="524"/>
    </row>
    <row r="2813" spans="1:15" x14ac:dyDescent="0.2">
      <c r="A2813" s="36"/>
      <c r="C2813" s="525"/>
      <c r="D2813" s="526"/>
      <c r="E2813" s="526"/>
      <c r="F2813" s="526"/>
      <c r="G2813" s="526"/>
      <c r="H2813" s="527"/>
      <c r="J2813" s="525"/>
      <c r="K2813" s="526"/>
      <c r="L2813" s="526"/>
      <c r="M2813" s="526"/>
      <c r="N2813" s="526"/>
      <c r="O2813" s="527"/>
    </row>
    <row r="2814" spans="1:15" x14ac:dyDescent="0.2">
      <c r="A2814" s="36"/>
      <c r="C2814" s="525"/>
      <c r="D2814" s="526"/>
      <c r="E2814" s="526"/>
      <c r="F2814" s="526"/>
      <c r="G2814" s="526"/>
      <c r="H2814" s="527"/>
      <c r="J2814" s="525"/>
      <c r="K2814" s="526"/>
      <c r="L2814" s="526"/>
      <c r="M2814" s="526"/>
      <c r="N2814" s="526"/>
      <c r="O2814" s="527"/>
    </row>
    <row r="2815" spans="1:15" x14ac:dyDescent="0.2">
      <c r="A2815" s="36"/>
      <c r="C2815" s="525"/>
      <c r="D2815" s="526"/>
      <c r="E2815" s="526"/>
      <c r="F2815" s="526"/>
      <c r="G2815" s="526"/>
      <c r="H2815" s="527"/>
      <c r="J2815" s="525"/>
      <c r="K2815" s="526"/>
      <c r="L2815" s="526"/>
      <c r="M2815" s="526"/>
      <c r="N2815" s="526"/>
      <c r="O2815" s="527"/>
    </row>
    <row r="2816" spans="1:15" x14ac:dyDescent="0.2">
      <c r="A2816" s="36"/>
      <c r="C2816" s="525"/>
      <c r="D2816" s="526"/>
      <c r="E2816" s="526"/>
      <c r="F2816" s="526"/>
      <c r="G2816" s="526"/>
      <c r="H2816" s="527"/>
      <c r="J2816" s="525"/>
      <c r="K2816" s="526"/>
      <c r="L2816" s="526"/>
      <c r="M2816" s="526"/>
      <c r="N2816" s="526"/>
      <c r="O2816" s="527"/>
    </row>
    <row r="2817" spans="1:15" x14ac:dyDescent="0.2">
      <c r="A2817" s="36"/>
      <c r="C2817" s="525"/>
      <c r="D2817" s="526"/>
      <c r="E2817" s="526"/>
      <c r="F2817" s="526"/>
      <c r="G2817" s="526"/>
      <c r="H2817" s="527"/>
      <c r="J2817" s="525"/>
      <c r="K2817" s="526"/>
      <c r="L2817" s="526"/>
      <c r="M2817" s="526"/>
      <c r="N2817" s="526"/>
      <c r="O2817" s="527"/>
    </row>
    <row r="2818" spans="1:15" x14ac:dyDescent="0.2">
      <c r="A2818" s="36"/>
      <c r="C2818" s="528"/>
      <c r="D2818" s="529"/>
      <c r="E2818" s="529"/>
      <c r="F2818" s="529"/>
      <c r="G2818" s="529"/>
      <c r="H2818" s="530"/>
      <c r="J2818" s="528"/>
      <c r="K2818" s="529"/>
      <c r="L2818" s="529"/>
      <c r="M2818" s="529"/>
      <c r="N2818" s="529"/>
      <c r="O2818" s="530"/>
    </row>
    <row r="2819" spans="1:15" x14ac:dyDescent="0.2">
      <c r="A2819" s="36"/>
      <c r="B2819" s="36"/>
      <c r="C2819" s="36"/>
      <c r="D2819" s="36"/>
      <c r="E2819" s="36"/>
      <c r="F2819" s="36"/>
      <c r="G2819" s="36"/>
      <c r="H2819" s="36"/>
      <c r="I2819" s="36"/>
      <c r="J2819" s="36"/>
      <c r="K2819" s="36"/>
      <c r="L2819" s="36"/>
    </row>
    <row r="2820" spans="1:15" x14ac:dyDescent="0.2">
      <c r="A2820" s="36"/>
      <c r="B2820" s="36"/>
      <c r="C2820" s="36"/>
      <c r="D2820" s="36"/>
      <c r="E2820" s="36"/>
      <c r="F2820" s="36"/>
      <c r="G2820" s="36"/>
      <c r="H2820" s="36"/>
      <c r="I2820" s="36"/>
      <c r="J2820" s="36"/>
      <c r="K2820" s="36"/>
      <c r="L2820" s="36"/>
    </row>
  </sheetData>
  <mergeCells count="1401">
    <mergeCell ref="I2709:J2709"/>
    <mergeCell ref="M2709:N2709"/>
    <mergeCell ref="C2710:D2710"/>
    <mergeCell ref="B2238:F2241"/>
    <mergeCell ref="M2710:N2710"/>
    <mergeCell ref="C2706:D2706"/>
    <mergeCell ref="C2228:F2229"/>
    <mergeCell ref="G2228:H2229"/>
    <mergeCell ref="K2228:O2229"/>
    <mergeCell ref="K2230:P2236"/>
    <mergeCell ref="B2232:F2235"/>
    <mergeCell ref="G2232:G2235"/>
    <mergeCell ref="C2715:D2715"/>
    <mergeCell ref="E2715:F2715"/>
    <mergeCell ref="G2715:H2715"/>
    <mergeCell ref="I2715:J2715"/>
    <mergeCell ref="M2715:N2715"/>
    <mergeCell ref="C2435:D2435"/>
    <mergeCell ref="C2402:E2402"/>
    <mergeCell ref="K2402:M2402"/>
    <mergeCell ref="G2433:H2433"/>
    <mergeCell ref="I2433:J2433"/>
    <mergeCell ref="M2433:N2433"/>
    <mergeCell ref="C2430:D2430"/>
    <mergeCell ref="K2442:P2444"/>
    <mergeCell ref="C2436:D2436"/>
    <mergeCell ref="E2436:F2436"/>
    <mergeCell ref="E2706:F2706"/>
    <mergeCell ref="G2706:H2706"/>
    <mergeCell ref="G2712:H2712"/>
    <mergeCell ref="I2712:J2712"/>
    <mergeCell ref="C2705:D2705"/>
    <mergeCell ref="C2153:D2153"/>
    <mergeCell ref="E2153:F2153"/>
    <mergeCell ref="G2153:H2153"/>
    <mergeCell ref="I2153:J2153"/>
    <mergeCell ref="I2427:J2427"/>
    <mergeCell ref="C2403:H2409"/>
    <mergeCell ref="K2403:P2409"/>
    <mergeCell ref="C2411:F2411"/>
    <mergeCell ref="C2429:D2429"/>
    <mergeCell ref="E2429:F2429"/>
    <mergeCell ref="G2429:H2429"/>
    <mergeCell ref="M2680:N2680"/>
    <mergeCell ref="C2682:E2682"/>
    <mergeCell ref="K2682:M2682"/>
    <mergeCell ref="C2683:H2689"/>
    <mergeCell ref="E2705:F2705"/>
    <mergeCell ref="M2712:N2712"/>
    <mergeCell ref="C2709:D2709"/>
    <mergeCell ref="E2709:F2709"/>
    <mergeCell ref="G2709:H2709"/>
    <mergeCell ref="N2220:O2220"/>
    <mergeCell ref="J2223:M2224"/>
    <mergeCell ref="B2166:C2166"/>
    <mergeCell ref="B2167:C2167"/>
    <mergeCell ref="B2168:C2168"/>
    <mergeCell ref="B2169:C2169"/>
    <mergeCell ref="B2170:C2170"/>
    <mergeCell ref="B2171:C2171"/>
    <mergeCell ref="B2172:C2172"/>
    <mergeCell ref="B2173:C2173"/>
    <mergeCell ref="B2174:C2174"/>
    <mergeCell ref="N2223:O2224"/>
    <mergeCell ref="J236:M238"/>
    <mergeCell ref="C242:G242"/>
    <mergeCell ref="C243:H249"/>
    <mergeCell ref="B212:C212"/>
    <mergeCell ref="B214:C214"/>
    <mergeCell ref="B213:C213"/>
    <mergeCell ref="B215:C215"/>
    <mergeCell ref="B216:C216"/>
    <mergeCell ref="C2215:F2217"/>
    <mergeCell ref="G2215:G2217"/>
    <mergeCell ref="C2196:F2198"/>
    <mergeCell ref="G2196:G2198"/>
    <mergeCell ref="J2196:M2198"/>
    <mergeCell ref="N2196:N2198"/>
    <mergeCell ref="K2200:O2202"/>
    <mergeCell ref="C2202:G2202"/>
    <mergeCell ref="C2185:H2191"/>
    <mergeCell ref="K2185:P2191"/>
    <mergeCell ref="K2180:P2182"/>
    <mergeCell ref="J2215:M2217"/>
    <mergeCell ref="N2215:N2217"/>
    <mergeCell ref="I2146:J2146"/>
    <mergeCell ref="M2146:N2146"/>
    <mergeCell ref="M2147:N2147"/>
    <mergeCell ref="C1800:G1800"/>
    <mergeCell ref="C1801:L1807"/>
    <mergeCell ref="K1813:P1816"/>
    <mergeCell ref="B1887:C1887"/>
    <mergeCell ref="B1888:C1888"/>
    <mergeCell ref="B1889:C1889"/>
    <mergeCell ref="B1890:C1890"/>
    <mergeCell ref="B1891:C1891"/>
    <mergeCell ref="C2219:G2219"/>
    <mergeCell ref="C2220:H2226"/>
    <mergeCell ref="C2146:D2146"/>
    <mergeCell ref="G2431:H2431"/>
    <mergeCell ref="I2431:J2431"/>
    <mergeCell ref="G2705:H2705"/>
    <mergeCell ref="I2705:J2705"/>
    <mergeCell ref="K2683:P2689"/>
    <mergeCell ref="C2184:G2184"/>
    <mergeCell ref="K2184:M2184"/>
    <mergeCell ref="C2155:D2155"/>
    <mergeCell ref="E2155:F2155"/>
    <mergeCell ref="G2155:H2155"/>
    <mergeCell ref="I2155:J2155"/>
    <mergeCell ref="M2155:N2155"/>
    <mergeCell ref="C2640:G2640"/>
    <mergeCell ref="C2641:L2647"/>
    <mergeCell ref="C2652:F2652"/>
    <mergeCell ref="C2667:L2673"/>
    <mergeCell ref="M2678:N2678"/>
    <mergeCell ref="K2652:M2652"/>
    <mergeCell ref="K2653:P2656"/>
    <mergeCell ref="C2654:F2654"/>
    <mergeCell ref="C2656:F2656"/>
    <mergeCell ref="G2238:G2241"/>
    <mergeCell ref="I2238:M2241"/>
    <mergeCell ref="N2238:N2241"/>
    <mergeCell ref="B2243:F2246"/>
    <mergeCell ref="G2243:G2246"/>
    <mergeCell ref="B2446:C2446"/>
    <mergeCell ref="B2447:C2447"/>
    <mergeCell ref="C2251:D2251"/>
    <mergeCell ref="K202:P204"/>
    <mergeCell ref="C201:F202"/>
    <mergeCell ref="K201:O201"/>
    <mergeCell ref="G201:G202"/>
    <mergeCell ref="K219:O219"/>
    <mergeCell ref="G2435:H2435"/>
    <mergeCell ref="I2435:J2435"/>
    <mergeCell ref="C2203:H2209"/>
    <mergeCell ref="K2203:P2209"/>
    <mergeCell ref="C2211:F2213"/>
    <mergeCell ref="G2211:G2213"/>
    <mergeCell ref="J2211:M2213"/>
    <mergeCell ref="N2211:N2213"/>
    <mergeCell ref="C2179:F2182"/>
    <mergeCell ref="G2179:G2182"/>
    <mergeCell ref="K2179:O2179"/>
    <mergeCell ref="J2532:O2538"/>
    <mergeCell ref="M2427:N2427"/>
    <mergeCell ref="C2428:D2428"/>
    <mergeCell ref="E2428:F2428"/>
    <mergeCell ref="G2428:H2428"/>
    <mergeCell ref="I2428:J2428"/>
    <mergeCell ref="M2428:N2428"/>
    <mergeCell ref="C2432:D2432"/>
    <mergeCell ref="E2432:F2432"/>
    <mergeCell ref="G2432:H2432"/>
    <mergeCell ref="I2432:J2432"/>
    <mergeCell ref="M2432:N2432"/>
    <mergeCell ref="C2433:D2433"/>
    <mergeCell ref="E2433:F2433"/>
    <mergeCell ref="I2429:J2429"/>
    <mergeCell ref="M2429:N2429"/>
    <mergeCell ref="C2431:D2431"/>
    <mergeCell ref="E2431:F2431"/>
    <mergeCell ref="M2431:N2431"/>
    <mergeCell ref="C2434:D2434"/>
    <mergeCell ref="E2434:F2434"/>
    <mergeCell ref="G2434:H2434"/>
    <mergeCell ref="I2434:J2434"/>
    <mergeCell ref="M2434:N2434"/>
    <mergeCell ref="B1606:C1606"/>
    <mergeCell ref="B1607:C1607"/>
    <mergeCell ref="B1608:C1608"/>
    <mergeCell ref="B1609:C1609"/>
    <mergeCell ref="M2150:N2150"/>
    <mergeCell ref="I1869:J1869"/>
    <mergeCell ref="C1812:F1812"/>
    <mergeCell ref="K1812:M1812"/>
    <mergeCell ref="C1874:D1874"/>
    <mergeCell ref="E1874:F1874"/>
    <mergeCell ref="G1874:H1874"/>
    <mergeCell ref="I1874:J1874"/>
    <mergeCell ref="M1874:N1874"/>
    <mergeCell ref="M1869:N1869"/>
    <mergeCell ref="C1876:D1876"/>
    <mergeCell ref="E1876:F1876"/>
    <mergeCell ref="G2145:H2145"/>
    <mergeCell ref="I2145:J2145"/>
    <mergeCell ref="K2123:P2129"/>
    <mergeCell ref="C2131:F2131"/>
    <mergeCell ref="C2133:F2133"/>
    <mergeCell ref="M2145:N2145"/>
    <mergeCell ref="E2146:F2146"/>
    <mergeCell ref="G2146:H2146"/>
    <mergeCell ref="B1892:C1892"/>
    <mergeCell ref="G1876:H1876"/>
    <mergeCell ref="I1876:J1876"/>
    <mergeCell ref="E1868:F1868"/>
    <mergeCell ref="G1868:H1868"/>
    <mergeCell ref="C1875:D1875"/>
    <mergeCell ref="E1875:F1875"/>
    <mergeCell ref="G1875:H1875"/>
    <mergeCell ref="I1875:J1875"/>
    <mergeCell ref="M1875:N1875"/>
    <mergeCell ref="C1872:D1872"/>
    <mergeCell ref="E1872:F1872"/>
    <mergeCell ref="I1868:J1868"/>
    <mergeCell ref="M1868:N1868"/>
    <mergeCell ref="C1869:D1869"/>
    <mergeCell ref="E1869:F1869"/>
    <mergeCell ref="G1869:H1869"/>
    <mergeCell ref="C1870:D1870"/>
    <mergeCell ref="M1871:N1871"/>
    <mergeCell ref="C1843:H1849"/>
    <mergeCell ref="K1843:P1849"/>
    <mergeCell ref="C1851:F1851"/>
    <mergeCell ref="C1853:F1853"/>
    <mergeCell ref="I1867:J1867"/>
    <mergeCell ref="M1867:N1867"/>
    <mergeCell ref="I1866:J1866"/>
    <mergeCell ref="C1854:L1860"/>
    <mergeCell ref="C1814:F1814"/>
    <mergeCell ref="C1816:F1816"/>
    <mergeCell ref="M1821:N1821"/>
    <mergeCell ref="C1826:I1826"/>
    <mergeCell ref="C1827:L1833"/>
    <mergeCell ref="G1866:H1866"/>
    <mergeCell ref="M1866:N1866"/>
    <mergeCell ref="C1867:D1867"/>
    <mergeCell ref="E1867:F1867"/>
    <mergeCell ref="G1867:H1867"/>
    <mergeCell ref="C1571:F1571"/>
    <mergeCell ref="E1587:F1587"/>
    <mergeCell ref="C1586:D1586"/>
    <mergeCell ref="E1586:F1586"/>
    <mergeCell ref="G1586:H1586"/>
    <mergeCell ref="I1586:J1586"/>
    <mergeCell ref="M1586:N1586"/>
    <mergeCell ref="C1587:D1587"/>
    <mergeCell ref="G1587:H1587"/>
    <mergeCell ref="I1587:J1587"/>
    <mergeCell ref="M1587:N1587"/>
    <mergeCell ref="G1596:H1596"/>
    <mergeCell ref="I1596:J1596"/>
    <mergeCell ref="M1596:N1596"/>
    <mergeCell ref="I1594:J1594"/>
    <mergeCell ref="M1594:N1594"/>
    <mergeCell ref="C1591:D1591"/>
    <mergeCell ref="E1591:F1591"/>
    <mergeCell ref="G1591:H1591"/>
    <mergeCell ref="I1591:J1591"/>
    <mergeCell ref="M1591:N1591"/>
    <mergeCell ref="C1592:D1592"/>
    <mergeCell ref="E1592:F1592"/>
    <mergeCell ref="G1592:H1592"/>
    <mergeCell ref="I1592:J1592"/>
    <mergeCell ref="M1592:N1592"/>
    <mergeCell ref="C1595:D1595"/>
    <mergeCell ref="E1595:F1595"/>
    <mergeCell ref="G1595:H1595"/>
    <mergeCell ref="C1589:D1589"/>
    <mergeCell ref="I1589:J1589"/>
    <mergeCell ref="M1589:N1589"/>
    <mergeCell ref="C1294:L1300"/>
    <mergeCell ref="M1311:N1311"/>
    <mergeCell ref="M1307:N1307"/>
    <mergeCell ref="C1308:D1308"/>
    <mergeCell ref="E1308:F1308"/>
    <mergeCell ref="G1308:H1308"/>
    <mergeCell ref="C1306:D1306"/>
    <mergeCell ref="E1306:F1306"/>
    <mergeCell ref="G1306:H1306"/>
    <mergeCell ref="I1306:J1306"/>
    <mergeCell ref="M1306:N1306"/>
    <mergeCell ref="C1307:D1307"/>
    <mergeCell ref="C1305:D1305"/>
    <mergeCell ref="E1311:F1311"/>
    <mergeCell ref="G1311:H1311"/>
    <mergeCell ref="E1305:F1305"/>
    <mergeCell ref="G1305:H1305"/>
    <mergeCell ref="I1305:J1305"/>
    <mergeCell ref="M1305:N1305"/>
    <mergeCell ref="N796:N798"/>
    <mergeCell ref="K800:O802"/>
    <mergeCell ref="C802:G802"/>
    <mergeCell ref="C961:L967"/>
    <mergeCell ref="C1011:F1011"/>
    <mergeCell ref="C1013:F1013"/>
    <mergeCell ref="C1266:I1266"/>
    <mergeCell ref="C1267:L1273"/>
    <mergeCell ref="M1278:N1278"/>
    <mergeCell ref="M1280:N1280"/>
    <mergeCell ref="C1282:E1282"/>
    <mergeCell ref="K1282:M1282"/>
    <mergeCell ref="C1283:H1289"/>
    <mergeCell ref="K1283:P1289"/>
    <mergeCell ref="C1291:F1291"/>
    <mergeCell ref="C1293:F1293"/>
    <mergeCell ref="C1240:G1240"/>
    <mergeCell ref="N815:N817"/>
    <mergeCell ref="J852:O858"/>
    <mergeCell ref="C960:G960"/>
    <mergeCell ref="C819:G819"/>
    <mergeCell ref="C820:H826"/>
    <mergeCell ref="C1241:L1247"/>
    <mergeCell ref="C1252:F1252"/>
    <mergeCell ref="K1252:M1252"/>
    <mergeCell ref="K1253:P1256"/>
    <mergeCell ref="C1254:F1254"/>
    <mergeCell ref="M1000:N1000"/>
    <mergeCell ref="G1041:G1042"/>
    <mergeCell ref="B1052:C1052"/>
    <mergeCell ref="B1053:C1053"/>
    <mergeCell ref="B1054:C1054"/>
    <mergeCell ref="E754:F754"/>
    <mergeCell ref="G754:H754"/>
    <mergeCell ref="I754:J754"/>
    <mergeCell ref="M754:N754"/>
    <mergeCell ref="C755:D755"/>
    <mergeCell ref="E755:F755"/>
    <mergeCell ref="G755:H755"/>
    <mergeCell ref="I755:J755"/>
    <mergeCell ref="M755:N755"/>
    <mergeCell ref="M981:N981"/>
    <mergeCell ref="C986:I986"/>
    <mergeCell ref="C987:L993"/>
    <mergeCell ref="M998:N998"/>
    <mergeCell ref="A1141:Q1141"/>
    <mergeCell ref="B843:F846"/>
    <mergeCell ref="G843:G846"/>
    <mergeCell ref="I1027:J1027"/>
    <mergeCell ref="M1027:N1027"/>
    <mergeCell ref="C1028:D1028"/>
    <mergeCell ref="N838:N841"/>
    <mergeCell ref="C1033:D1033"/>
    <mergeCell ref="E1033:F1033"/>
    <mergeCell ref="G1033:H1033"/>
    <mergeCell ref="I1033:J1033"/>
    <mergeCell ref="M1033:N1033"/>
    <mergeCell ref="C1034:D1034"/>
    <mergeCell ref="E1034:F1034"/>
    <mergeCell ref="G1034:H1034"/>
    <mergeCell ref="I1031:J1031"/>
    <mergeCell ref="B1050:C1050"/>
    <mergeCell ref="B1051:C1051"/>
    <mergeCell ref="E1028:F1028"/>
    <mergeCell ref="K722:M722"/>
    <mergeCell ref="C723:H729"/>
    <mergeCell ref="M701:N701"/>
    <mergeCell ref="C747:D747"/>
    <mergeCell ref="E747:F747"/>
    <mergeCell ref="C748:D748"/>
    <mergeCell ref="E748:F748"/>
    <mergeCell ref="G748:H748"/>
    <mergeCell ref="I748:J748"/>
    <mergeCell ref="C972:F972"/>
    <mergeCell ref="K972:M972"/>
    <mergeCell ref="K973:P976"/>
    <mergeCell ref="C974:F974"/>
    <mergeCell ref="C976:F976"/>
    <mergeCell ref="I756:J756"/>
    <mergeCell ref="M756:N756"/>
    <mergeCell ref="C779:F782"/>
    <mergeCell ref="G779:G782"/>
    <mergeCell ref="K779:O779"/>
    <mergeCell ref="K780:P782"/>
    <mergeCell ref="C784:G784"/>
    <mergeCell ref="K784:M784"/>
    <mergeCell ref="C785:H791"/>
    <mergeCell ref="K785:P791"/>
    <mergeCell ref="C796:F798"/>
    <mergeCell ref="G796:G798"/>
    <mergeCell ref="J796:M798"/>
    <mergeCell ref="C803:H809"/>
    <mergeCell ref="K803:P809"/>
    <mergeCell ref="C811:F813"/>
    <mergeCell ref="G811:G813"/>
    <mergeCell ref="J811:M813"/>
    <mergeCell ref="A1421:Q1421"/>
    <mergeCell ref="C185:D185"/>
    <mergeCell ref="C186:D186"/>
    <mergeCell ref="C187:D187"/>
    <mergeCell ref="C188:D188"/>
    <mergeCell ref="C189:D189"/>
    <mergeCell ref="C190:D190"/>
    <mergeCell ref="C191:D191"/>
    <mergeCell ref="C192:D192"/>
    <mergeCell ref="C193:D193"/>
    <mergeCell ref="C465:D465"/>
    <mergeCell ref="E465:F465"/>
    <mergeCell ref="G465:H465"/>
    <mergeCell ref="A301:Q301"/>
    <mergeCell ref="C473:D473"/>
    <mergeCell ref="E473:F473"/>
    <mergeCell ref="G473:H473"/>
    <mergeCell ref="I473:J473"/>
    <mergeCell ref="G470:H470"/>
    <mergeCell ref="M473:N473"/>
    <mergeCell ref="C474:D474"/>
    <mergeCell ref="E474:F474"/>
    <mergeCell ref="C749:D749"/>
    <mergeCell ref="E749:F749"/>
    <mergeCell ref="I752:J752"/>
    <mergeCell ref="M752:N752"/>
    <mergeCell ref="C753:D753"/>
    <mergeCell ref="E753:F753"/>
    <mergeCell ref="G753:H753"/>
    <mergeCell ref="I753:J753"/>
    <mergeCell ref="C476:D476"/>
    <mergeCell ref="E476:F476"/>
    <mergeCell ref="K11:O17"/>
    <mergeCell ref="A861:Q861"/>
    <mergeCell ref="E187:F187"/>
    <mergeCell ref="E188:F188"/>
    <mergeCell ref="E189:F189"/>
    <mergeCell ref="E190:F190"/>
    <mergeCell ref="E191:F191"/>
    <mergeCell ref="E192:F192"/>
    <mergeCell ref="E193:F193"/>
    <mergeCell ref="E467:F467"/>
    <mergeCell ref="G467:H467"/>
    <mergeCell ref="I467:J467"/>
    <mergeCell ref="M467:N467"/>
    <mergeCell ref="C468:D468"/>
    <mergeCell ref="E468:F468"/>
    <mergeCell ref="G468:H468"/>
    <mergeCell ref="C451:F451"/>
    <mergeCell ref="I468:J468"/>
    <mergeCell ref="M468:N468"/>
    <mergeCell ref="M474:N474"/>
    <mergeCell ref="E750:F750"/>
    <mergeCell ref="G750:H750"/>
    <mergeCell ref="I750:J750"/>
    <mergeCell ref="K162:M162"/>
    <mergeCell ref="K163:P169"/>
    <mergeCell ref="C692:F692"/>
    <mergeCell ref="K692:M692"/>
    <mergeCell ref="K693:P696"/>
    <mergeCell ref="C694:F694"/>
    <mergeCell ref="C696:F696"/>
    <mergeCell ref="C171:F171"/>
    <mergeCell ref="C174:L180"/>
    <mergeCell ref="C469:D469"/>
    <mergeCell ref="E469:F469"/>
    <mergeCell ref="G469:H469"/>
    <mergeCell ref="I469:J469"/>
    <mergeCell ref="M469:N469"/>
    <mergeCell ref="C470:D470"/>
    <mergeCell ref="E470:F470"/>
    <mergeCell ref="I470:J470"/>
    <mergeCell ref="M470:N470"/>
    <mergeCell ref="G474:H474"/>
    <mergeCell ref="I474:J474"/>
    <mergeCell ref="K505:P511"/>
    <mergeCell ref="C516:F518"/>
    <mergeCell ref="G516:G518"/>
    <mergeCell ref="J516:M518"/>
    <mergeCell ref="N516:N518"/>
    <mergeCell ref="G747:H747"/>
    <mergeCell ref="I747:J747"/>
    <mergeCell ref="A581:Q581"/>
    <mergeCell ref="C571:D571"/>
    <mergeCell ref="C572:H578"/>
    <mergeCell ref="J572:O578"/>
    <mergeCell ref="C731:F731"/>
    <mergeCell ref="C733:F733"/>
    <mergeCell ref="C734:L740"/>
    <mergeCell ref="C745:D745"/>
    <mergeCell ref="E745:F745"/>
    <mergeCell ref="G745:H745"/>
    <mergeCell ref="I745:J745"/>
    <mergeCell ref="M745:N745"/>
    <mergeCell ref="M747:N747"/>
    <mergeCell ref="C746:D746"/>
    <mergeCell ref="C196:D196"/>
    <mergeCell ref="E195:F195"/>
    <mergeCell ref="E196:F196"/>
    <mergeCell ref="C291:D291"/>
    <mergeCell ref="C442:E442"/>
    <mergeCell ref="C400:G400"/>
    <mergeCell ref="C401:L407"/>
    <mergeCell ref="E194:F194"/>
    <mergeCell ref="M185:N185"/>
    <mergeCell ref="M186:N186"/>
    <mergeCell ref="M187:N187"/>
    <mergeCell ref="M188:N188"/>
    <mergeCell ref="M189:N189"/>
    <mergeCell ref="M190:N190"/>
    <mergeCell ref="M191:N191"/>
    <mergeCell ref="M192:N192"/>
    <mergeCell ref="G196:H196"/>
    <mergeCell ref="I185:J185"/>
    <mergeCell ref="E186:F186"/>
    <mergeCell ref="I189:J189"/>
    <mergeCell ref="I190:J190"/>
    <mergeCell ref="J292:O298"/>
    <mergeCell ref="B206:C206"/>
    <mergeCell ref="B207:C207"/>
    <mergeCell ref="B208:C208"/>
    <mergeCell ref="K220:P222"/>
    <mergeCell ref="C219:F222"/>
    <mergeCell ref="G219:G222"/>
    <mergeCell ref="I196:J196"/>
    <mergeCell ref="C194:D194"/>
    <mergeCell ref="C195:D195"/>
    <mergeCell ref="K243:P249"/>
    <mergeCell ref="J251:M253"/>
    <mergeCell ref="N251:N253"/>
    <mergeCell ref="C255:F257"/>
    <mergeCell ref="C224:G224"/>
    <mergeCell ref="C236:F238"/>
    <mergeCell ref="G236:G238"/>
    <mergeCell ref="N236:N238"/>
    <mergeCell ref="J255:M257"/>
    <mergeCell ref="N255:N257"/>
    <mergeCell ref="C259:G259"/>
    <mergeCell ref="C260:H266"/>
    <mergeCell ref="N260:O260"/>
    <mergeCell ref="C1014:L1020"/>
    <mergeCell ref="C1026:D1026"/>
    <mergeCell ref="E1026:F1026"/>
    <mergeCell ref="G1026:H1026"/>
    <mergeCell ref="I1026:J1026"/>
    <mergeCell ref="M1026:N1026"/>
    <mergeCell ref="B490:C490"/>
    <mergeCell ref="B491:C491"/>
    <mergeCell ref="B492:C492"/>
    <mergeCell ref="B493:C493"/>
    <mergeCell ref="B494:C494"/>
    <mergeCell ref="B495:C495"/>
    <mergeCell ref="B496:C496"/>
    <mergeCell ref="C499:F502"/>
    <mergeCell ref="G499:G502"/>
    <mergeCell ref="K499:O499"/>
    <mergeCell ref="K500:P502"/>
    <mergeCell ref="C504:G504"/>
    <mergeCell ref="K504:M504"/>
    <mergeCell ref="C505:H511"/>
    <mergeCell ref="B209:C209"/>
    <mergeCell ref="B210:C210"/>
    <mergeCell ref="B211:C211"/>
    <mergeCell ref="C453:F453"/>
    <mergeCell ref="C454:L460"/>
    <mergeCell ref="C471:D471"/>
    <mergeCell ref="E471:F471"/>
    <mergeCell ref="G471:H471"/>
    <mergeCell ref="M749:N749"/>
    <mergeCell ref="C756:D756"/>
    <mergeCell ref="E756:F756"/>
    <mergeCell ref="G756:H756"/>
    <mergeCell ref="I465:J465"/>
    <mergeCell ref="M465:N465"/>
    <mergeCell ref="C466:D466"/>
    <mergeCell ref="C251:F253"/>
    <mergeCell ref="G251:G253"/>
    <mergeCell ref="K240:O242"/>
    <mergeCell ref="C412:F412"/>
    <mergeCell ref="K412:M412"/>
    <mergeCell ref="K413:P416"/>
    <mergeCell ref="G255:G257"/>
    <mergeCell ref="N263:O264"/>
    <mergeCell ref="G268:H269"/>
    <mergeCell ref="C268:F269"/>
    <mergeCell ref="K268:O269"/>
    <mergeCell ref="E475:F475"/>
    <mergeCell ref="K442:M442"/>
    <mergeCell ref="G475:H475"/>
    <mergeCell ref="I475:J475"/>
    <mergeCell ref="M475:N475"/>
    <mergeCell ref="B489:C489"/>
    <mergeCell ref="M141:N141"/>
    <mergeCell ref="C132:F132"/>
    <mergeCell ref="K132:M132"/>
    <mergeCell ref="C134:F134"/>
    <mergeCell ref="C136:F136"/>
    <mergeCell ref="C146:I146"/>
    <mergeCell ref="C147:L153"/>
    <mergeCell ref="C414:F414"/>
    <mergeCell ref="C416:F416"/>
    <mergeCell ref="C292:H298"/>
    <mergeCell ref="M158:N158"/>
    <mergeCell ref="M160:N160"/>
    <mergeCell ref="E185:F185"/>
    <mergeCell ref="G185:H185"/>
    <mergeCell ref="G186:H186"/>
    <mergeCell ref="G187:H187"/>
    <mergeCell ref="G189:H189"/>
    <mergeCell ref="G190:H190"/>
    <mergeCell ref="G191:H191"/>
    <mergeCell ref="G192:H192"/>
    <mergeCell ref="G193:H193"/>
    <mergeCell ref="G194:H194"/>
    <mergeCell ref="G195:H195"/>
    <mergeCell ref="C162:E162"/>
    <mergeCell ref="G272:G275"/>
    <mergeCell ref="B272:F275"/>
    <mergeCell ref="B278:F281"/>
    <mergeCell ref="G278:G281"/>
    <mergeCell ref="N278:N281"/>
    <mergeCell ref="I278:M281"/>
    <mergeCell ref="B283:F286"/>
    <mergeCell ref="J263:M264"/>
    <mergeCell ref="A2:Q5"/>
    <mergeCell ref="A21:Q21"/>
    <mergeCell ref="K133:P136"/>
    <mergeCell ref="C173:F173"/>
    <mergeCell ref="K224:M224"/>
    <mergeCell ref="C225:H231"/>
    <mergeCell ref="K225:P231"/>
    <mergeCell ref="K9:O9"/>
    <mergeCell ref="A13:D13"/>
    <mergeCell ref="A11:D11"/>
    <mergeCell ref="A9:D9"/>
    <mergeCell ref="I186:J186"/>
    <mergeCell ref="I187:J187"/>
    <mergeCell ref="I188:J188"/>
    <mergeCell ref="A7:Q7"/>
    <mergeCell ref="A19:Q19"/>
    <mergeCell ref="E9:H9"/>
    <mergeCell ref="E11:H11"/>
    <mergeCell ref="E13:H17"/>
    <mergeCell ref="C120:G120"/>
    <mergeCell ref="C121:L127"/>
    <mergeCell ref="G188:H188"/>
    <mergeCell ref="C163:H169"/>
    <mergeCell ref="M193:N193"/>
    <mergeCell ref="M194:N194"/>
    <mergeCell ref="M195:N195"/>
    <mergeCell ref="M196:N196"/>
    <mergeCell ref="I191:J191"/>
    <mergeCell ref="I192:J192"/>
    <mergeCell ref="I193:J193"/>
    <mergeCell ref="I194:J194"/>
    <mergeCell ref="I195:J195"/>
    <mergeCell ref="G1314:H1314"/>
    <mergeCell ref="I1314:J1314"/>
    <mergeCell ref="M1314:N1314"/>
    <mergeCell ref="C1315:D1315"/>
    <mergeCell ref="E1315:F1315"/>
    <mergeCell ref="G1312:H1312"/>
    <mergeCell ref="I1312:J1312"/>
    <mergeCell ref="M1312:N1312"/>
    <mergeCell ref="M1310:N1310"/>
    <mergeCell ref="C1311:D1311"/>
    <mergeCell ref="C1256:F1256"/>
    <mergeCell ref="M1261:N1261"/>
    <mergeCell ref="C1025:D1025"/>
    <mergeCell ref="E1025:F1025"/>
    <mergeCell ref="G1025:H1025"/>
    <mergeCell ref="I1025:J1025"/>
    <mergeCell ref="M1025:N1025"/>
    <mergeCell ref="C1030:D1030"/>
    <mergeCell ref="E1030:F1030"/>
    <mergeCell ref="G1030:H1030"/>
    <mergeCell ref="I1030:J1030"/>
    <mergeCell ref="M1030:N1030"/>
    <mergeCell ref="C1035:D1035"/>
    <mergeCell ref="E1035:F1035"/>
    <mergeCell ref="G1035:H1035"/>
    <mergeCell ref="I1035:J1035"/>
    <mergeCell ref="M1035:N1035"/>
    <mergeCell ref="C1036:D1036"/>
    <mergeCell ref="C1041:F1042"/>
    <mergeCell ref="C1131:D1131"/>
    <mergeCell ref="C1132:H1138"/>
    <mergeCell ref="J1132:O1138"/>
    <mergeCell ref="B1610:C1610"/>
    <mergeCell ref="C1316:D1316"/>
    <mergeCell ref="E1316:F1316"/>
    <mergeCell ref="G1316:H1316"/>
    <mergeCell ref="I1316:J1316"/>
    <mergeCell ref="M1316:N1316"/>
    <mergeCell ref="K1533:P1536"/>
    <mergeCell ref="C1534:F1534"/>
    <mergeCell ref="C1536:F1536"/>
    <mergeCell ref="C1588:D1588"/>
    <mergeCell ref="E1588:F1588"/>
    <mergeCell ref="G1588:H1588"/>
    <mergeCell ref="I1588:J1588"/>
    <mergeCell ref="M1588:N1588"/>
    <mergeCell ref="C1585:D1585"/>
    <mergeCell ref="E1585:F1585"/>
    <mergeCell ref="G1585:H1585"/>
    <mergeCell ref="I1585:J1585"/>
    <mergeCell ref="M1585:N1585"/>
    <mergeCell ref="M1541:N1541"/>
    <mergeCell ref="M1560:N1560"/>
    <mergeCell ref="C1546:I1546"/>
    <mergeCell ref="C1547:L1553"/>
    <mergeCell ref="M1558:N1558"/>
    <mergeCell ref="C1573:F1573"/>
    <mergeCell ref="C1574:L1580"/>
    <mergeCell ref="C1411:D1411"/>
    <mergeCell ref="C1412:H1418"/>
    <mergeCell ref="B1327:C1327"/>
    <mergeCell ref="B1328:C1328"/>
    <mergeCell ref="B1329:C1329"/>
    <mergeCell ref="B1330:C1330"/>
    <mergeCell ref="C1594:D1594"/>
    <mergeCell ref="E1594:F1594"/>
    <mergeCell ref="G1594:H1594"/>
    <mergeCell ref="C1590:D1590"/>
    <mergeCell ref="E1590:F1590"/>
    <mergeCell ref="G1590:H1590"/>
    <mergeCell ref="M1840:N1840"/>
    <mergeCell ref="C1842:E1842"/>
    <mergeCell ref="K1842:M1842"/>
    <mergeCell ref="C1593:D1593"/>
    <mergeCell ref="E1593:F1593"/>
    <mergeCell ref="G1593:H1593"/>
    <mergeCell ref="I1593:J1593"/>
    <mergeCell ref="M1593:N1593"/>
    <mergeCell ref="E1589:F1589"/>
    <mergeCell ref="C1865:D1865"/>
    <mergeCell ref="E1865:F1865"/>
    <mergeCell ref="G1865:H1865"/>
    <mergeCell ref="I1865:J1865"/>
    <mergeCell ref="M1865:N1865"/>
    <mergeCell ref="B1611:C1611"/>
    <mergeCell ref="B1612:C1612"/>
    <mergeCell ref="B1613:C1613"/>
    <mergeCell ref="B1614:C1614"/>
    <mergeCell ref="B1615:C1615"/>
    <mergeCell ref="B1616:C1616"/>
    <mergeCell ref="C1619:F1622"/>
    <mergeCell ref="G1619:G1622"/>
    <mergeCell ref="K1619:O1619"/>
    <mergeCell ref="K1620:P1622"/>
    <mergeCell ref="C1624:G1624"/>
    <mergeCell ref="K1624:M1624"/>
    <mergeCell ref="A1981:Q1981"/>
    <mergeCell ref="M2101:N2101"/>
    <mergeCell ref="C2106:I2106"/>
    <mergeCell ref="C1881:F1882"/>
    <mergeCell ref="G1881:G1882"/>
    <mergeCell ref="K1881:O1881"/>
    <mergeCell ref="K1882:P1884"/>
    <mergeCell ref="B1886:C1886"/>
    <mergeCell ref="G1872:H1872"/>
    <mergeCell ref="I1872:J1872"/>
    <mergeCell ref="M1872:N1872"/>
    <mergeCell ref="C1873:D1873"/>
    <mergeCell ref="E1873:F1873"/>
    <mergeCell ref="G1873:H1873"/>
    <mergeCell ref="M1876:N1876"/>
    <mergeCell ref="C1971:D1971"/>
    <mergeCell ref="C1972:H1978"/>
    <mergeCell ref="J1972:O1978"/>
    <mergeCell ref="C2080:G2080"/>
    <mergeCell ref="C2081:L2087"/>
    <mergeCell ref="C2092:F2092"/>
    <mergeCell ref="I1873:J1873"/>
    <mergeCell ref="M1873:N1873"/>
    <mergeCell ref="K1920:O1922"/>
    <mergeCell ref="C1922:G1922"/>
    <mergeCell ref="C1923:H1929"/>
    <mergeCell ref="K1923:P1929"/>
    <mergeCell ref="C1931:F1933"/>
    <mergeCell ref="G1931:G1933"/>
    <mergeCell ref="J1931:M1933"/>
    <mergeCell ref="N1931:N1933"/>
    <mergeCell ref="C1935:F1937"/>
    <mergeCell ref="C2666:I2666"/>
    <mergeCell ref="M2153:N2153"/>
    <mergeCell ref="C2154:D2154"/>
    <mergeCell ref="C2252:H2258"/>
    <mergeCell ref="J2252:O2258"/>
    <mergeCell ref="C2360:G2360"/>
    <mergeCell ref="C2361:L2367"/>
    <mergeCell ref="C2372:F2372"/>
    <mergeCell ref="K2372:M2372"/>
    <mergeCell ref="K2373:P2376"/>
    <mergeCell ref="C2374:F2374"/>
    <mergeCell ref="C2376:F2376"/>
    <mergeCell ref="A2261:Q2261"/>
    <mergeCell ref="C2413:F2413"/>
    <mergeCell ref="C2414:L2420"/>
    <mergeCell ref="M2381:N2381"/>
    <mergeCell ref="C2386:I2386"/>
    <mergeCell ref="C2387:L2393"/>
    <mergeCell ref="M2398:N2398"/>
    <mergeCell ref="M2400:N2400"/>
    <mergeCell ref="M2435:N2435"/>
    <mergeCell ref="C2531:D2531"/>
    <mergeCell ref="C2532:H2538"/>
    <mergeCell ref="C2441:F2442"/>
    <mergeCell ref="G2441:G2442"/>
    <mergeCell ref="C2156:D2156"/>
    <mergeCell ref="E2156:F2156"/>
    <mergeCell ref="G2156:H2156"/>
    <mergeCell ref="I2156:J2156"/>
    <mergeCell ref="M2156:N2156"/>
    <mergeCell ref="B2175:C2175"/>
    <mergeCell ref="B2176:C2176"/>
    <mergeCell ref="C2811:D2811"/>
    <mergeCell ref="C2812:H2818"/>
    <mergeCell ref="J2812:O2818"/>
    <mergeCell ref="C2691:F2691"/>
    <mergeCell ref="C2693:F2693"/>
    <mergeCell ref="C2694:L2700"/>
    <mergeCell ref="C2708:D2708"/>
    <mergeCell ref="E2708:F2708"/>
    <mergeCell ref="G2708:H2708"/>
    <mergeCell ref="I2708:J2708"/>
    <mergeCell ref="M2708:N2708"/>
    <mergeCell ref="C2711:D2711"/>
    <mergeCell ref="E2711:F2711"/>
    <mergeCell ref="G2711:H2711"/>
    <mergeCell ref="I2711:J2711"/>
    <mergeCell ref="M2711:N2711"/>
    <mergeCell ref="C2712:D2712"/>
    <mergeCell ref="E2712:F2712"/>
    <mergeCell ref="I2706:J2706"/>
    <mergeCell ref="M2706:N2706"/>
    <mergeCell ref="C2707:D2707"/>
    <mergeCell ref="E2707:F2707"/>
    <mergeCell ref="M2705:N2705"/>
    <mergeCell ref="C2745:H2751"/>
    <mergeCell ref="K2745:P2751"/>
    <mergeCell ref="G2707:H2707"/>
    <mergeCell ref="I2707:J2707"/>
    <mergeCell ref="M2707:N2707"/>
    <mergeCell ref="C2721:F2722"/>
    <mergeCell ref="G2721:G2722"/>
    <mergeCell ref="K2721:O2721"/>
    <mergeCell ref="K2722:P2724"/>
    <mergeCell ref="G283:G286"/>
    <mergeCell ref="K270:P276"/>
    <mergeCell ref="C481:F482"/>
    <mergeCell ref="G481:G482"/>
    <mergeCell ref="K481:O481"/>
    <mergeCell ref="K482:P484"/>
    <mergeCell ref="B486:C486"/>
    <mergeCell ref="B487:C487"/>
    <mergeCell ref="B488:C488"/>
    <mergeCell ref="M421:N421"/>
    <mergeCell ref="C426:I426"/>
    <mergeCell ref="C427:L433"/>
    <mergeCell ref="M438:N438"/>
    <mergeCell ref="M440:N440"/>
    <mergeCell ref="C443:H449"/>
    <mergeCell ref="K443:P449"/>
    <mergeCell ref="E466:F466"/>
    <mergeCell ref="G466:H466"/>
    <mergeCell ref="I466:J466"/>
    <mergeCell ref="M466:N466"/>
    <mergeCell ref="C467:D467"/>
    <mergeCell ref="C475:D475"/>
    <mergeCell ref="G476:H476"/>
    <mergeCell ref="I476:J476"/>
    <mergeCell ref="M476:N476"/>
    <mergeCell ref="I471:J471"/>
    <mergeCell ref="M471:N471"/>
    <mergeCell ref="C472:D472"/>
    <mergeCell ref="E472:F472"/>
    <mergeCell ref="G472:H472"/>
    <mergeCell ref="I472:J472"/>
    <mergeCell ref="M472:N472"/>
    <mergeCell ref="K520:O522"/>
    <mergeCell ref="C522:G522"/>
    <mergeCell ref="C523:H529"/>
    <mergeCell ref="K523:P529"/>
    <mergeCell ref="C531:F533"/>
    <mergeCell ref="G531:G533"/>
    <mergeCell ref="J531:M533"/>
    <mergeCell ref="N531:N533"/>
    <mergeCell ref="C535:F537"/>
    <mergeCell ref="G535:G537"/>
    <mergeCell ref="J535:M537"/>
    <mergeCell ref="N535:N537"/>
    <mergeCell ref="C539:G539"/>
    <mergeCell ref="C540:H546"/>
    <mergeCell ref="N540:O540"/>
    <mergeCell ref="J543:M544"/>
    <mergeCell ref="N543:O544"/>
    <mergeCell ref="C548:F549"/>
    <mergeCell ref="G548:H549"/>
    <mergeCell ref="K548:O549"/>
    <mergeCell ref="K550:P556"/>
    <mergeCell ref="B552:F555"/>
    <mergeCell ref="G552:G555"/>
    <mergeCell ref="B558:F561"/>
    <mergeCell ref="G558:G561"/>
    <mergeCell ref="I558:M561"/>
    <mergeCell ref="N558:N561"/>
    <mergeCell ref="B563:F566"/>
    <mergeCell ref="G563:G566"/>
    <mergeCell ref="C761:F762"/>
    <mergeCell ref="G761:G762"/>
    <mergeCell ref="K761:O761"/>
    <mergeCell ref="K762:P764"/>
    <mergeCell ref="B766:C766"/>
    <mergeCell ref="M720:N720"/>
    <mergeCell ref="C722:E722"/>
    <mergeCell ref="M746:N746"/>
    <mergeCell ref="I746:J746"/>
    <mergeCell ref="M748:N748"/>
    <mergeCell ref="C680:G680"/>
    <mergeCell ref="C681:L687"/>
    <mergeCell ref="K723:P729"/>
    <mergeCell ref="C706:I706"/>
    <mergeCell ref="I751:J751"/>
    <mergeCell ref="M751:N751"/>
    <mergeCell ref="C707:L713"/>
    <mergeCell ref="M718:N718"/>
    <mergeCell ref="C752:D752"/>
    <mergeCell ref="E752:F752"/>
    <mergeCell ref="G749:H749"/>
    <mergeCell ref="I749:J749"/>
    <mergeCell ref="M750:N750"/>
    <mergeCell ref="C751:D751"/>
    <mergeCell ref="E751:F751"/>
    <mergeCell ref="G751:H751"/>
    <mergeCell ref="M753:N753"/>
    <mergeCell ref="C750:D750"/>
    <mergeCell ref="C1002:E1002"/>
    <mergeCell ref="K1002:M1002"/>
    <mergeCell ref="C1003:H1009"/>
    <mergeCell ref="K1003:P1009"/>
    <mergeCell ref="C851:D851"/>
    <mergeCell ref="C852:H858"/>
    <mergeCell ref="I1029:J1029"/>
    <mergeCell ref="M1029:N1029"/>
    <mergeCell ref="G752:H752"/>
    <mergeCell ref="B773:C773"/>
    <mergeCell ref="B774:C774"/>
    <mergeCell ref="B775:C775"/>
    <mergeCell ref="B776:C776"/>
    <mergeCell ref="B767:C767"/>
    <mergeCell ref="B768:C768"/>
    <mergeCell ref="B769:C769"/>
    <mergeCell ref="B770:C770"/>
    <mergeCell ref="B771:C771"/>
    <mergeCell ref="B772:C772"/>
    <mergeCell ref="N811:N813"/>
    <mergeCell ref="C815:F817"/>
    <mergeCell ref="G815:G817"/>
    <mergeCell ref="J815:M817"/>
    <mergeCell ref="C754:D754"/>
    <mergeCell ref="E746:F746"/>
    <mergeCell ref="G746:H746"/>
    <mergeCell ref="G1028:H1028"/>
    <mergeCell ref="I1028:J1028"/>
    <mergeCell ref="M1028:N1028"/>
    <mergeCell ref="C1029:D1029"/>
    <mergeCell ref="E1029:F1029"/>
    <mergeCell ref="M1031:N1031"/>
    <mergeCell ref="C1032:D1032"/>
    <mergeCell ref="E1032:F1032"/>
    <mergeCell ref="G1032:H1032"/>
    <mergeCell ref="I1032:J1032"/>
    <mergeCell ref="M1032:N1032"/>
    <mergeCell ref="C1027:D1027"/>
    <mergeCell ref="E1027:F1027"/>
    <mergeCell ref="G1027:H1027"/>
    <mergeCell ref="G1029:H1029"/>
    <mergeCell ref="E1031:F1031"/>
    <mergeCell ref="G1031:H1031"/>
    <mergeCell ref="C1031:D1031"/>
    <mergeCell ref="N820:O820"/>
    <mergeCell ref="J823:M824"/>
    <mergeCell ref="N823:O824"/>
    <mergeCell ref="C828:F829"/>
    <mergeCell ref="G828:H829"/>
    <mergeCell ref="K828:O829"/>
    <mergeCell ref="K830:P836"/>
    <mergeCell ref="B832:F835"/>
    <mergeCell ref="G832:G835"/>
    <mergeCell ref="B838:F841"/>
    <mergeCell ref="G838:G841"/>
    <mergeCell ref="I838:M841"/>
    <mergeCell ref="B1055:C1055"/>
    <mergeCell ref="B1056:C1056"/>
    <mergeCell ref="C1059:F1062"/>
    <mergeCell ref="G1059:G1062"/>
    <mergeCell ref="K1059:O1059"/>
    <mergeCell ref="K1060:P1062"/>
    <mergeCell ref="B1047:C1047"/>
    <mergeCell ref="B1048:C1048"/>
    <mergeCell ref="B1049:C1049"/>
    <mergeCell ref="I1034:J1034"/>
    <mergeCell ref="K1041:O1041"/>
    <mergeCell ref="K1042:P1044"/>
    <mergeCell ref="B1046:C1046"/>
    <mergeCell ref="M1034:N1034"/>
    <mergeCell ref="E1036:F1036"/>
    <mergeCell ref="G1036:H1036"/>
    <mergeCell ref="I1036:J1036"/>
    <mergeCell ref="M1036:N1036"/>
    <mergeCell ref="C1064:G1064"/>
    <mergeCell ref="K1064:M1064"/>
    <mergeCell ref="C1065:H1071"/>
    <mergeCell ref="K1065:P1071"/>
    <mergeCell ref="C1076:F1078"/>
    <mergeCell ref="G1076:G1078"/>
    <mergeCell ref="J1076:M1078"/>
    <mergeCell ref="N1076:N1078"/>
    <mergeCell ref="K1080:O1082"/>
    <mergeCell ref="C1082:G1082"/>
    <mergeCell ref="C1083:H1089"/>
    <mergeCell ref="K1083:P1089"/>
    <mergeCell ref="C1091:F1093"/>
    <mergeCell ref="G1091:G1093"/>
    <mergeCell ref="J1091:M1093"/>
    <mergeCell ref="N1091:N1093"/>
    <mergeCell ref="C1095:F1097"/>
    <mergeCell ref="G1095:G1097"/>
    <mergeCell ref="J1095:M1097"/>
    <mergeCell ref="N1095:N1097"/>
    <mergeCell ref="C1099:G1099"/>
    <mergeCell ref="C1100:H1106"/>
    <mergeCell ref="N1100:O1100"/>
    <mergeCell ref="J1103:M1104"/>
    <mergeCell ref="N1103:O1104"/>
    <mergeCell ref="C1108:F1109"/>
    <mergeCell ref="G1108:H1109"/>
    <mergeCell ref="K1108:O1109"/>
    <mergeCell ref="K1110:P1116"/>
    <mergeCell ref="B1112:F1115"/>
    <mergeCell ref="G1112:G1115"/>
    <mergeCell ref="B1118:F1121"/>
    <mergeCell ref="G1118:G1121"/>
    <mergeCell ref="I1118:M1121"/>
    <mergeCell ref="N1118:N1121"/>
    <mergeCell ref="B1123:F1126"/>
    <mergeCell ref="G1123:G1126"/>
    <mergeCell ref="C1321:F1322"/>
    <mergeCell ref="G1321:G1322"/>
    <mergeCell ref="K1321:O1321"/>
    <mergeCell ref="K1322:P1324"/>
    <mergeCell ref="B1326:C1326"/>
    <mergeCell ref="E1307:F1307"/>
    <mergeCell ref="G1307:H1307"/>
    <mergeCell ref="I1307:J1307"/>
    <mergeCell ref="C1310:D1310"/>
    <mergeCell ref="E1310:F1310"/>
    <mergeCell ref="G1310:H1310"/>
    <mergeCell ref="I1310:J1310"/>
    <mergeCell ref="G1315:H1315"/>
    <mergeCell ref="I1315:J1315"/>
    <mergeCell ref="M1315:N1315"/>
    <mergeCell ref="C1312:D1312"/>
    <mergeCell ref="E1312:F1312"/>
    <mergeCell ref="C1313:D1313"/>
    <mergeCell ref="E1313:F1313"/>
    <mergeCell ref="G1313:H1313"/>
    <mergeCell ref="I1313:J1313"/>
    <mergeCell ref="I1308:J1308"/>
    <mergeCell ref="M1308:N1308"/>
    <mergeCell ref="C1309:D1309"/>
    <mergeCell ref="E1309:F1309"/>
    <mergeCell ref="G1309:H1309"/>
    <mergeCell ref="I1309:J1309"/>
    <mergeCell ref="M1309:N1309"/>
    <mergeCell ref="M1313:N1313"/>
    <mergeCell ref="I1311:J1311"/>
    <mergeCell ref="C1314:D1314"/>
    <mergeCell ref="E1314:F1314"/>
    <mergeCell ref="B1331:C1331"/>
    <mergeCell ref="B1332:C1332"/>
    <mergeCell ref="B1333:C1333"/>
    <mergeCell ref="B1334:C1334"/>
    <mergeCell ref="B1335:C1335"/>
    <mergeCell ref="B1336:C1336"/>
    <mergeCell ref="C1339:F1342"/>
    <mergeCell ref="G1339:G1342"/>
    <mergeCell ref="K1339:O1339"/>
    <mergeCell ref="K1340:P1342"/>
    <mergeCell ref="C1344:G1344"/>
    <mergeCell ref="K1344:M1344"/>
    <mergeCell ref="C1345:H1351"/>
    <mergeCell ref="K1345:P1351"/>
    <mergeCell ref="C1356:F1358"/>
    <mergeCell ref="G1356:G1358"/>
    <mergeCell ref="J1356:M1358"/>
    <mergeCell ref="N1356:N1358"/>
    <mergeCell ref="K1360:O1362"/>
    <mergeCell ref="C1362:G1362"/>
    <mergeCell ref="C1363:H1369"/>
    <mergeCell ref="K1363:P1369"/>
    <mergeCell ref="C1371:F1373"/>
    <mergeCell ref="G1371:G1373"/>
    <mergeCell ref="J1371:M1373"/>
    <mergeCell ref="N1371:N1373"/>
    <mergeCell ref="C1375:F1377"/>
    <mergeCell ref="G1375:G1377"/>
    <mergeCell ref="J1375:M1377"/>
    <mergeCell ref="N1375:N1377"/>
    <mergeCell ref="C1379:G1379"/>
    <mergeCell ref="C1380:H1386"/>
    <mergeCell ref="N1380:O1380"/>
    <mergeCell ref="J1383:M1384"/>
    <mergeCell ref="N1383:O1384"/>
    <mergeCell ref="C1388:F1389"/>
    <mergeCell ref="G1388:H1389"/>
    <mergeCell ref="K1388:O1389"/>
    <mergeCell ref="K1390:P1396"/>
    <mergeCell ref="B1392:F1395"/>
    <mergeCell ref="G1392:G1395"/>
    <mergeCell ref="B1398:F1401"/>
    <mergeCell ref="G1398:G1401"/>
    <mergeCell ref="I1398:M1401"/>
    <mergeCell ref="N1398:N1401"/>
    <mergeCell ref="B1403:F1406"/>
    <mergeCell ref="G1403:G1406"/>
    <mergeCell ref="C1601:F1602"/>
    <mergeCell ref="G1601:G1602"/>
    <mergeCell ref="K1601:O1601"/>
    <mergeCell ref="K1602:P1604"/>
    <mergeCell ref="G1589:H1589"/>
    <mergeCell ref="I1590:J1590"/>
    <mergeCell ref="M1590:N1590"/>
    <mergeCell ref="I1595:J1595"/>
    <mergeCell ref="M1595:N1595"/>
    <mergeCell ref="C1596:D1596"/>
    <mergeCell ref="E1596:F1596"/>
    <mergeCell ref="J1412:O1418"/>
    <mergeCell ref="C1520:G1520"/>
    <mergeCell ref="C1521:L1527"/>
    <mergeCell ref="C1532:F1532"/>
    <mergeCell ref="K1532:M1532"/>
    <mergeCell ref="C1562:E1562"/>
    <mergeCell ref="K1562:M1562"/>
    <mergeCell ref="C1563:H1569"/>
    <mergeCell ref="K1563:P1569"/>
    <mergeCell ref="C1625:H1631"/>
    <mergeCell ref="K1625:P1631"/>
    <mergeCell ref="C1636:F1638"/>
    <mergeCell ref="G1636:G1638"/>
    <mergeCell ref="J1636:M1638"/>
    <mergeCell ref="N1636:N1638"/>
    <mergeCell ref="K1640:O1642"/>
    <mergeCell ref="C1642:G1642"/>
    <mergeCell ref="C1643:H1649"/>
    <mergeCell ref="K1643:P1649"/>
    <mergeCell ref="C1651:F1653"/>
    <mergeCell ref="G1651:G1653"/>
    <mergeCell ref="J1651:M1653"/>
    <mergeCell ref="N1651:N1653"/>
    <mergeCell ref="C1655:F1657"/>
    <mergeCell ref="G1655:G1657"/>
    <mergeCell ref="J1655:M1657"/>
    <mergeCell ref="N1655:N1657"/>
    <mergeCell ref="C1659:G1659"/>
    <mergeCell ref="C1660:H1666"/>
    <mergeCell ref="N1660:O1660"/>
    <mergeCell ref="J1663:M1664"/>
    <mergeCell ref="N1663:O1664"/>
    <mergeCell ref="C1668:F1669"/>
    <mergeCell ref="G1668:H1669"/>
    <mergeCell ref="K1668:O1669"/>
    <mergeCell ref="K1670:P1676"/>
    <mergeCell ref="B1672:F1675"/>
    <mergeCell ref="G1672:G1675"/>
    <mergeCell ref="B1678:F1681"/>
    <mergeCell ref="G1678:G1681"/>
    <mergeCell ref="I1678:M1681"/>
    <mergeCell ref="N1678:N1681"/>
    <mergeCell ref="B1683:F1686"/>
    <mergeCell ref="G1683:G1686"/>
    <mergeCell ref="C1692:H1698"/>
    <mergeCell ref="J1692:O1698"/>
    <mergeCell ref="C1691:D1691"/>
    <mergeCell ref="M1838:N1838"/>
    <mergeCell ref="C1866:D1866"/>
    <mergeCell ref="E1866:F1866"/>
    <mergeCell ref="K1899:O1899"/>
    <mergeCell ref="K1900:P1902"/>
    <mergeCell ref="C1904:G1904"/>
    <mergeCell ref="K1904:M1904"/>
    <mergeCell ref="C1905:H1911"/>
    <mergeCell ref="K1905:P1911"/>
    <mergeCell ref="C1916:F1918"/>
    <mergeCell ref="G1916:G1918"/>
    <mergeCell ref="J1916:M1918"/>
    <mergeCell ref="N1916:N1918"/>
    <mergeCell ref="C1868:D1868"/>
    <mergeCell ref="B1895:C1895"/>
    <mergeCell ref="B1896:C1896"/>
    <mergeCell ref="C1899:F1902"/>
    <mergeCell ref="G1899:G1902"/>
    <mergeCell ref="E1870:F1870"/>
    <mergeCell ref="G1870:H1870"/>
    <mergeCell ref="I1870:J1870"/>
    <mergeCell ref="M1870:N1870"/>
    <mergeCell ref="C1871:D1871"/>
    <mergeCell ref="E1871:F1871"/>
    <mergeCell ref="G1871:H1871"/>
    <mergeCell ref="I1871:J1871"/>
    <mergeCell ref="B1893:C1893"/>
    <mergeCell ref="B1894:C1894"/>
    <mergeCell ref="A1701:Q1701"/>
    <mergeCell ref="G1935:G1937"/>
    <mergeCell ref="J1935:M1937"/>
    <mergeCell ref="N1935:N1937"/>
    <mergeCell ref="C1939:G1939"/>
    <mergeCell ref="C1940:H1946"/>
    <mergeCell ref="N1940:O1940"/>
    <mergeCell ref="J1943:M1944"/>
    <mergeCell ref="N1943:O1944"/>
    <mergeCell ref="C1948:F1949"/>
    <mergeCell ref="G1948:H1949"/>
    <mergeCell ref="K1948:O1949"/>
    <mergeCell ref="K1950:P1956"/>
    <mergeCell ref="B1952:F1955"/>
    <mergeCell ref="G1952:G1955"/>
    <mergeCell ref="B1958:F1961"/>
    <mergeCell ref="G1958:G1961"/>
    <mergeCell ref="I1958:M1961"/>
    <mergeCell ref="N1958:N1961"/>
    <mergeCell ref="B1963:F1966"/>
    <mergeCell ref="G1963:G1966"/>
    <mergeCell ref="C2161:F2162"/>
    <mergeCell ref="G2161:G2162"/>
    <mergeCell ref="K2161:O2161"/>
    <mergeCell ref="K2162:P2164"/>
    <mergeCell ref="E2154:F2154"/>
    <mergeCell ref="G2154:H2154"/>
    <mergeCell ref="I2154:J2154"/>
    <mergeCell ref="M2154:N2154"/>
    <mergeCell ref="C2148:D2148"/>
    <mergeCell ref="E2148:F2148"/>
    <mergeCell ref="G2148:H2148"/>
    <mergeCell ref="I2148:J2148"/>
    <mergeCell ref="M2148:N2148"/>
    <mergeCell ref="C2149:D2149"/>
    <mergeCell ref="E2149:F2149"/>
    <mergeCell ref="G2149:H2149"/>
    <mergeCell ref="I2149:J2149"/>
    <mergeCell ref="M2149:N2149"/>
    <mergeCell ref="C2150:D2150"/>
    <mergeCell ref="E2150:F2150"/>
    <mergeCell ref="G2150:H2150"/>
    <mergeCell ref="I2150:J2150"/>
    <mergeCell ref="C2147:D2147"/>
    <mergeCell ref="E2147:F2147"/>
    <mergeCell ref="G2147:H2147"/>
    <mergeCell ref="I2147:J2147"/>
    <mergeCell ref="K2092:M2092"/>
    <mergeCell ref="C2096:F2096"/>
    <mergeCell ref="K2093:P2096"/>
    <mergeCell ref="C2094:F2094"/>
    <mergeCell ref="C2107:L2113"/>
    <mergeCell ref="M2118:N2118"/>
    <mergeCell ref="C2145:D2145"/>
    <mergeCell ref="E2145:F2145"/>
    <mergeCell ref="C2134:L2140"/>
    <mergeCell ref="M2120:N2120"/>
    <mergeCell ref="C2122:E2122"/>
    <mergeCell ref="K2122:M2122"/>
    <mergeCell ref="C2123:H2129"/>
    <mergeCell ref="C2152:D2152"/>
    <mergeCell ref="E2152:F2152"/>
    <mergeCell ref="G2152:H2152"/>
    <mergeCell ref="I2152:J2152"/>
    <mergeCell ref="M2152:N2152"/>
    <mergeCell ref="E2151:F2151"/>
    <mergeCell ref="G2151:H2151"/>
    <mergeCell ref="I2151:J2151"/>
    <mergeCell ref="M2151:N2151"/>
    <mergeCell ref="C2151:D2151"/>
    <mergeCell ref="G2436:H2436"/>
    <mergeCell ref="I2436:J2436"/>
    <mergeCell ref="M2436:N2436"/>
    <mergeCell ref="B2453:C2453"/>
    <mergeCell ref="B2454:C2454"/>
    <mergeCell ref="B2455:C2455"/>
    <mergeCell ref="B2456:C2456"/>
    <mergeCell ref="C2459:F2462"/>
    <mergeCell ref="G2459:G2462"/>
    <mergeCell ref="K2459:O2459"/>
    <mergeCell ref="K2460:P2462"/>
    <mergeCell ref="C2425:D2425"/>
    <mergeCell ref="E2425:F2425"/>
    <mergeCell ref="G2425:H2425"/>
    <mergeCell ref="I2425:J2425"/>
    <mergeCell ref="M2425:N2425"/>
    <mergeCell ref="C2426:D2426"/>
    <mergeCell ref="E2426:F2426"/>
    <mergeCell ref="G2426:H2426"/>
    <mergeCell ref="I2426:J2426"/>
    <mergeCell ref="M2426:N2426"/>
    <mergeCell ref="C2427:D2427"/>
    <mergeCell ref="E2427:F2427"/>
    <mergeCell ref="G2427:H2427"/>
    <mergeCell ref="E2435:F2435"/>
    <mergeCell ref="K2441:O2441"/>
    <mergeCell ref="E2430:F2430"/>
    <mergeCell ref="G2430:H2430"/>
    <mergeCell ref="I2430:J2430"/>
    <mergeCell ref="M2430:N2430"/>
    <mergeCell ref="B2448:C2448"/>
    <mergeCell ref="B2449:C2449"/>
    <mergeCell ref="B2450:C2450"/>
    <mergeCell ref="B2451:C2451"/>
    <mergeCell ref="B2452:C2452"/>
    <mergeCell ref="C2464:G2464"/>
    <mergeCell ref="K2464:M2464"/>
    <mergeCell ref="C2465:H2471"/>
    <mergeCell ref="K2465:P2471"/>
    <mergeCell ref="C2476:F2478"/>
    <mergeCell ref="G2476:G2478"/>
    <mergeCell ref="J2476:M2478"/>
    <mergeCell ref="N2476:N2478"/>
    <mergeCell ref="K2480:O2482"/>
    <mergeCell ref="C2482:G2482"/>
    <mergeCell ref="C2483:H2489"/>
    <mergeCell ref="K2483:P2489"/>
    <mergeCell ref="C2491:F2493"/>
    <mergeCell ref="G2491:G2493"/>
    <mergeCell ref="J2491:M2493"/>
    <mergeCell ref="N2491:N2493"/>
    <mergeCell ref="B2726:C2726"/>
    <mergeCell ref="B2727:C2727"/>
    <mergeCell ref="B2728:C2728"/>
    <mergeCell ref="E2710:F2710"/>
    <mergeCell ref="G2710:H2710"/>
    <mergeCell ref="I2710:J2710"/>
    <mergeCell ref="N2783:O2784"/>
    <mergeCell ref="C2756:F2758"/>
    <mergeCell ref="G2756:G2758"/>
    <mergeCell ref="J2756:M2758"/>
    <mergeCell ref="N2756:N2758"/>
    <mergeCell ref="C2495:F2497"/>
    <mergeCell ref="G2495:G2497"/>
    <mergeCell ref="J2495:M2497"/>
    <mergeCell ref="N2495:N2497"/>
    <mergeCell ref="C2499:G2499"/>
    <mergeCell ref="C2500:H2506"/>
    <mergeCell ref="N2500:O2500"/>
    <mergeCell ref="J2503:M2504"/>
    <mergeCell ref="N2503:O2504"/>
    <mergeCell ref="C2508:F2509"/>
    <mergeCell ref="G2508:H2509"/>
    <mergeCell ref="K2508:O2509"/>
    <mergeCell ref="K2510:P2516"/>
    <mergeCell ref="B2512:F2515"/>
    <mergeCell ref="G2512:G2515"/>
    <mergeCell ref="B2518:F2521"/>
    <mergeCell ref="G2518:G2521"/>
    <mergeCell ref="I2518:M2521"/>
    <mergeCell ref="N2518:N2521"/>
    <mergeCell ref="A2541:Q2541"/>
    <mergeCell ref="M2661:N2661"/>
    <mergeCell ref="C2716:D2716"/>
    <mergeCell ref="E2716:F2716"/>
    <mergeCell ref="G2716:H2716"/>
    <mergeCell ref="I2716:J2716"/>
    <mergeCell ref="M2716:N2716"/>
    <mergeCell ref="C2713:D2713"/>
    <mergeCell ref="E2713:F2713"/>
    <mergeCell ref="G2713:H2713"/>
    <mergeCell ref="I2713:J2713"/>
    <mergeCell ref="M2713:N2713"/>
    <mergeCell ref="C2714:D2714"/>
    <mergeCell ref="E2714:F2714"/>
    <mergeCell ref="G2714:H2714"/>
    <mergeCell ref="I2714:J2714"/>
    <mergeCell ref="M2714:N2714"/>
    <mergeCell ref="J2783:M2784"/>
    <mergeCell ref="B2523:F2526"/>
    <mergeCell ref="G2523:G2526"/>
    <mergeCell ref="B2729:C2729"/>
    <mergeCell ref="B2730:C2730"/>
    <mergeCell ref="B2731:C2731"/>
    <mergeCell ref="B2732:C2732"/>
    <mergeCell ref="B2733:C2733"/>
    <mergeCell ref="B2734:C2734"/>
    <mergeCell ref="B2735:C2735"/>
    <mergeCell ref="B2736:C2736"/>
    <mergeCell ref="C2739:F2742"/>
    <mergeCell ref="G2739:G2742"/>
    <mergeCell ref="K2739:O2739"/>
    <mergeCell ref="K2740:P2742"/>
    <mergeCell ref="C2744:G2744"/>
    <mergeCell ref="K2744:M2744"/>
    <mergeCell ref="B2798:F2801"/>
    <mergeCell ref="G2798:G2801"/>
    <mergeCell ref="I2798:M2801"/>
    <mergeCell ref="N2798:N2801"/>
    <mergeCell ref="B2803:F2806"/>
    <mergeCell ref="G2803:G2806"/>
    <mergeCell ref="K2760:O2762"/>
    <mergeCell ref="C2762:G2762"/>
    <mergeCell ref="C2763:H2769"/>
    <mergeCell ref="K2763:P2769"/>
    <mergeCell ref="C2771:F2773"/>
    <mergeCell ref="G2771:G2773"/>
    <mergeCell ref="J2771:M2773"/>
    <mergeCell ref="N2771:N2773"/>
    <mergeCell ref="C2775:F2777"/>
    <mergeCell ref="G2775:G2777"/>
    <mergeCell ref="J2775:M2777"/>
    <mergeCell ref="N2775:N2777"/>
    <mergeCell ref="C2779:G2779"/>
    <mergeCell ref="C2780:H2786"/>
    <mergeCell ref="N2780:O2780"/>
    <mergeCell ref="C2788:F2789"/>
    <mergeCell ref="G2788:H2789"/>
    <mergeCell ref="K2788:O2789"/>
    <mergeCell ref="K2790:P2796"/>
    <mergeCell ref="B2792:F2795"/>
    <mergeCell ref="G2792:G2795"/>
  </mergeCells>
  <conditionalFormatting sqref="E23">
    <cfRule type="cellIs" dxfId="61" priority="37" stopIfTrue="1" operator="equal">
      <formula>"Não Atende"</formula>
    </cfRule>
    <cfRule type="cellIs" dxfId="60" priority="38" stopIfTrue="1" operator="equal">
      <formula>"Atende"</formula>
    </cfRule>
  </conditionalFormatting>
  <conditionalFormatting sqref="E303">
    <cfRule type="cellIs" dxfId="59" priority="35" stopIfTrue="1" operator="equal">
      <formula>"Não Atende"</formula>
    </cfRule>
    <cfRule type="cellIs" dxfId="58" priority="36" stopIfTrue="1" operator="equal">
      <formula>"Atende"</formula>
    </cfRule>
  </conditionalFormatting>
  <conditionalFormatting sqref="E583">
    <cfRule type="cellIs" dxfId="57" priority="33" stopIfTrue="1" operator="equal">
      <formula>"Não Atende"</formula>
    </cfRule>
    <cfRule type="cellIs" dxfId="56" priority="34" stopIfTrue="1" operator="equal">
      <formula>"Atende"</formula>
    </cfRule>
  </conditionalFormatting>
  <conditionalFormatting sqref="E863">
    <cfRule type="cellIs" dxfId="55" priority="31" stopIfTrue="1" operator="equal">
      <formula>"Não Atende"</formula>
    </cfRule>
    <cfRule type="cellIs" dxfId="54" priority="32" stopIfTrue="1" operator="equal">
      <formula>"Atende"</formula>
    </cfRule>
  </conditionalFormatting>
  <conditionalFormatting sqref="E1143">
    <cfRule type="cellIs" dxfId="53" priority="29" stopIfTrue="1" operator="equal">
      <formula>"Não Atende"</formula>
    </cfRule>
    <cfRule type="cellIs" dxfId="52" priority="30" stopIfTrue="1" operator="equal">
      <formula>"Atende"</formula>
    </cfRule>
  </conditionalFormatting>
  <conditionalFormatting sqref="E1423">
    <cfRule type="cellIs" dxfId="51" priority="27" stopIfTrue="1" operator="equal">
      <formula>"Não Atende"</formula>
    </cfRule>
    <cfRule type="cellIs" dxfId="50" priority="28" stopIfTrue="1" operator="equal">
      <formula>"Atende"</formula>
    </cfRule>
  </conditionalFormatting>
  <conditionalFormatting sqref="E1703">
    <cfRule type="cellIs" dxfId="49" priority="25" stopIfTrue="1" operator="equal">
      <formula>"Não Atende"</formula>
    </cfRule>
    <cfRule type="cellIs" dxfId="48" priority="26" stopIfTrue="1" operator="equal">
      <formula>"Atende"</formula>
    </cfRule>
  </conditionalFormatting>
  <conditionalFormatting sqref="E1983">
    <cfRule type="cellIs" dxfId="47" priority="23" stopIfTrue="1" operator="equal">
      <formula>"Não Atende"</formula>
    </cfRule>
    <cfRule type="cellIs" dxfId="46" priority="24" stopIfTrue="1" operator="equal">
      <formula>"Atende"</formula>
    </cfRule>
  </conditionalFormatting>
  <conditionalFormatting sqref="E2263">
    <cfRule type="cellIs" dxfId="45" priority="21" stopIfTrue="1" operator="equal">
      <formula>"Não Atende"</formula>
    </cfRule>
    <cfRule type="cellIs" dxfId="44" priority="22" stopIfTrue="1" operator="equal">
      <formula>"Atende"</formula>
    </cfRule>
  </conditionalFormatting>
  <conditionalFormatting sqref="E2543">
    <cfRule type="cellIs" dxfId="43" priority="19" stopIfTrue="1" operator="equal">
      <formula>"Não Atende"</formula>
    </cfRule>
    <cfRule type="cellIs" dxfId="42" priority="20" stopIfTrue="1" operator="equal">
      <formula>"Atende"</formula>
    </cfRule>
  </conditionalFormatting>
  <pageMargins left="0.5" right="0.5" top="0.5" bottom="0.5" header="0.5" footer="0.5"/>
  <pageSetup scale="52" fitToHeight="0" orientation="portrait" r:id="rId1"/>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pageSetUpPr fitToPage="1"/>
  </sheetPr>
  <dimension ref="A2:Q145"/>
  <sheetViews>
    <sheetView showGridLines="0" showRowColHeaders="0" zoomScaleNormal="100" zoomScaleSheetLayoutView="115" workbookViewId="0"/>
  </sheetViews>
  <sheetFormatPr defaultRowHeight="12.75" x14ac:dyDescent="0.2"/>
  <cols>
    <col min="1" max="1" width="2.42578125" customWidth="1"/>
    <col min="2" max="2" width="7.7109375" customWidth="1"/>
    <col min="3" max="3" width="10.42578125" customWidth="1"/>
    <col min="5" max="5" width="14.5703125" customWidth="1"/>
    <col min="6" max="9" width="12.42578125" customWidth="1"/>
    <col min="10" max="10" width="13" customWidth="1"/>
    <col min="11" max="16" width="12.42578125" customWidth="1"/>
    <col min="17" max="17" width="5" customWidth="1"/>
  </cols>
  <sheetData>
    <row r="2" spans="1:17" x14ac:dyDescent="0.2">
      <c r="A2" s="368" t="s">
        <v>54</v>
      </c>
      <c r="B2" s="368"/>
      <c r="C2" s="368"/>
      <c r="D2" s="368"/>
      <c r="E2" s="368"/>
      <c r="F2" s="368"/>
      <c r="G2" s="368"/>
      <c r="H2" s="368"/>
      <c r="I2" s="368"/>
      <c r="J2" s="368"/>
      <c r="K2" s="368"/>
      <c r="L2" s="368"/>
      <c r="M2" s="368"/>
      <c r="N2" s="368"/>
      <c r="O2" s="368"/>
      <c r="P2" s="368"/>
      <c r="Q2" s="368"/>
    </row>
    <row r="3" spans="1:17" x14ac:dyDescent="0.2">
      <c r="A3" s="368"/>
      <c r="B3" s="368"/>
      <c r="C3" s="368"/>
      <c r="D3" s="368"/>
      <c r="E3" s="368"/>
      <c r="F3" s="368"/>
      <c r="G3" s="368"/>
      <c r="H3" s="368"/>
      <c r="I3" s="368"/>
      <c r="J3" s="368"/>
      <c r="K3" s="368"/>
      <c r="L3" s="368"/>
      <c r="M3" s="368"/>
      <c r="N3" s="368"/>
      <c r="O3" s="368"/>
      <c r="P3" s="368"/>
      <c r="Q3" s="368"/>
    </row>
    <row r="4" spans="1:17" x14ac:dyDescent="0.2">
      <c r="A4" s="368"/>
      <c r="B4" s="368"/>
      <c r="C4" s="368"/>
      <c r="D4" s="368"/>
      <c r="E4" s="368"/>
      <c r="F4" s="368"/>
      <c r="G4" s="368"/>
      <c r="H4" s="368"/>
      <c r="I4" s="368"/>
      <c r="J4" s="368"/>
      <c r="K4" s="368"/>
      <c r="L4" s="368"/>
      <c r="M4" s="368"/>
      <c r="N4" s="368"/>
      <c r="O4" s="368"/>
      <c r="P4" s="368"/>
      <c r="Q4" s="368"/>
    </row>
    <row r="5" spans="1:17" x14ac:dyDescent="0.2">
      <c r="A5" s="368"/>
      <c r="B5" s="368"/>
      <c r="C5" s="368"/>
      <c r="D5" s="368"/>
      <c r="E5" s="368"/>
      <c r="F5" s="368"/>
      <c r="G5" s="368"/>
      <c r="H5" s="368"/>
      <c r="I5" s="368"/>
      <c r="J5" s="368"/>
      <c r="K5" s="368"/>
      <c r="L5" s="368"/>
      <c r="M5" s="368"/>
      <c r="N5" s="368"/>
      <c r="O5" s="368"/>
      <c r="P5" s="368"/>
      <c r="Q5" s="368"/>
    </row>
    <row r="7" spans="1:17" ht="15" x14ac:dyDescent="0.25">
      <c r="A7" s="543" t="s">
        <v>45</v>
      </c>
      <c r="B7" s="543"/>
      <c r="C7" s="543"/>
      <c r="D7" s="543"/>
      <c r="E7" s="543"/>
      <c r="F7" s="543"/>
      <c r="G7" s="543"/>
      <c r="H7" s="543"/>
      <c r="I7" s="543"/>
      <c r="J7" s="543"/>
      <c r="K7" s="543"/>
      <c r="L7" s="543"/>
      <c r="M7" s="543"/>
      <c r="N7" s="543"/>
      <c r="O7" s="543"/>
      <c r="P7" s="543"/>
      <c r="Q7" s="543"/>
    </row>
    <row r="9" spans="1:17" x14ac:dyDescent="0.2">
      <c r="A9" s="542" t="s">
        <v>46</v>
      </c>
      <c r="B9" s="542"/>
      <c r="C9" s="542"/>
      <c r="D9" s="542"/>
      <c r="E9" s="539" t="e">
        <f>IF(#REF!="","",#REF!)</f>
        <v>#REF!</v>
      </c>
      <c r="F9" s="540"/>
      <c r="G9" s="540"/>
      <c r="H9" s="541"/>
      <c r="J9" s="244" t="s">
        <v>47</v>
      </c>
      <c r="K9" s="539" t="e">
        <f>IF(#REF!="","",#REF!)</f>
        <v>#REF!</v>
      </c>
      <c r="L9" s="540"/>
      <c r="M9" s="540"/>
      <c r="N9" s="540"/>
      <c r="O9" s="541"/>
    </row>
    <row r="10" spans="1:17" x14ac:dyDescent="0.2">
      <c r="A10" s="244"/>
      <c r="B10" s="244"/>
      <c r="C10" s="244"/>
      <c r="D10" s="244"/>
      <c r="E10" s="4"/>
      <c r="F10" s="4"/>
      <c r="G10" s="4"/>
      <c r="H10" s="4"/>
      <c r="J10" s="36"/>
      <c r="K10" s="4"/>
      <c r="L10" s="4"/>
      <c r="M10" s="4"/>
      <c r="N10" s="4"/>
      <c r="O10" s="4"/>
    </row>
    <row r="11" spans="1:17" x14ac:dyDescent="0.2">
      <c r="A11" s="542" t="s">
        <v>48</v>
      </c>
      <c r="B11" s="542"/>
      <c r="C11" s="542"/>
      <c r="D11" s="542"/>
      <c r="E11" s="539" t="e">
        <f>IF(#REF!="","",#REF!)</f>
        <v>#REF!</v>
      </c>
      <c r="F11" s="540"/>
      <c r="G11" s="540"/>
      <c r="H11" s="541"/>
      <c r="J11" s="275" t="s">
        <v>218</v>
      </c>
      <c r="K11" s="477" t="e">
        <f>IF(#REF!="","",#REF!)</f>
        <v>#REF!</v>
      </c>
      <c r="L11" s="478"/>
      <c r="M11" s="478"/>
      <c r="N11" s="478"/>
      <c r="O11" s="479"/>
    </row>
    <row r="12" spans="1:17" x14ac:dyDescent="0.2">
      <c r="A12" s="244"/>
      <c r="B12" s="244"/>
      <c r="C12" s="244"/>
      <c r="D12" s="244"/>
      <c r="E12" s="4"/>
      <c r="F12" s="4"/>
      <c r="G12" s="4"/>
      <c r="H12" s="4"/>
      <c r="J12" s="36"/>
      <c r="K12" s="480"/>
      <c r="L12" s="481"/>
      <c r="M12" s="481"/>
      <c r="N12" s="481"/>
      <c r="O12" s="482"/>
    </row>
    <row r="13" spans="1:17" x14ac:dyDescent="0.2">
      <c r="A13" s="542" t="s">
        <v>49</v>
      </c>
      <c r="B13" s="542"/>
      <c r="C13" s="542"/>
      <c r="D13" s="542"/>
      <c r="E13" s="477" t="e">
        <f>IF(#REF!&gt;=2,CONCATENATE(#REF!," / ",#REF!,IF(#REF!&gt;=3," / "&amp;#REF!,""),IF(#REF!&gt;=4," / "&amp;#REF!,""),IF(#REF!&gt;=5," / "&amp;#REF!,""),IF(#REF!&gt;=6," / "&amp;#REF!,""),IF(#REF!&gt;=7," / "&amp;#REF!,""),IF(#REF!&gt;=8," / "&amp;#REF!,""),IF(#REF!&gt;=9," / "&amp;#REF!,""),IF(#REF!&gt;=10," / "&amp;#REF!,"")),"")</f>
        <v>#REF!</v>
      </c>
      <c r="F13" s="478"/>
      <c r="G13" s="478"/>
      <c r="H13" s="479"/>
      <c r="J13" s="36"/>
      <c r="K13" s="480"/>
      <c r="L13" s="481"/>
      <c r="M13" s="481"/>
      <c r="N13" s="481"/>
      <c r="O13" s="482"/>
    </row>
    <row r="14" spans="1:17" x14ac:dyDescent="0.2">
      <c r="A14" s="245"/>
      <c r="B14" s="245"/>
      <c r="C14" s="245"/>
      <c r="D14" s="245"/>
      <c r="E14" s="480"/>
      <c r="F14" s="481"/>
      <c r="G14" s="481"/>
      <c r="H14" s="482"/>
      <c r="J14" s="36"/>
      <c r="K14" s="480"/>
      <c r="L14" s="481"/>
      <c r="M14" s="481"/>
      <c r="N14" s="481"/>
      <c r="O14" s="482"/>
    </row>
    <row r="15" spans="1:17" x14ac:dyDescent="0.2">
      <c r="A15" s="245"/>
      <c r="B15" s="245"/>
      <c r="C15" s="245"/>
      <c r="D15" s="245"/>
      <c r="E15" s="480"/>
      <c r="F15" s="481"/>
      <c r="G15" s="481"/>
      <c r="H15" s="482"/>
      <c r="J15" s="36"/>
      <c r="K15" s="480"/>
      <c r="L15" s="481"/>
      <c r="M15" s="481"/>
      <c r="N15" s="481"/>
      <c r="O15" s="482"/>
    </row>
    <row r="16" spans="1:17" x14ac:dyDescent="0.2">
      <c r="A16" s="245"/>
      <c r="B16" s="245"/>
      <c r="C16" s="245"/>
      <c r="D16" s="245"/>
      <c r="E16" s="480"/>
      <c r="F16" s="481"/>
      <c r="G16" s="481"/>
      <c r="H16" s="482"/>
      <c r="J16" s="36"/>
      <c r="K16" s="480"/>
      <c r="L16" s="481"/>
      <c r="M16" s="481"/>
      <c r="N16" s="481"/>
      <c r="O16" s="482"/>
    </row>
    <row r="17" spans="1:17" x14ac:dyDescent="0.2">
      <c r="A17" s="245"/>
      <c r="B17" s="245"/>
      <c r="C17" s="245"/>
      <c r="D17" s="245"/>
      <c r="E17" s="483"/>
      <c r="F17" s="484"/>
      <c r="G17" s="484"/>
      <c r="H17" s="485"/>
      <c r="J17" s="36"/>
      <c r="K17" s="483"/>
      <c r="L17" s="484"/>
      <c r="M17" s="484"/>
      <c r="N17" s="484"/>
      <c r="O17" s="485"/>
    </row>
    <row r="19" spans="1:17" ht="15.75" x14ac:dyDescent="0.25">
      <c r="A19" s="544" t="s">
        <v>206</v>
      </c>
      <c r="B19" s="544"/>
      <c r="C19" s="544"/>
      <c r="D19" s="544"/>
      <c r="E19" s="544"/>
      <c r="F19" s="544"/>
      <c r="G19" s="544"/>
      <c r="H19" s="544"/>
      <c r="I19" s="544"/>
      <c r="J19" s="544"/>
      <c r="K19" s="544"/>
      <c r="L19" s="544"/>
      <c r="M19" s="544"/>
      <c r="N19" s="544"/>
      <c r="O19" s="544"/>
      <c r="P19" s="544"/>
      <c r="Q19" s="544"/>
    </row>
    <row r="56" spans="1:17" ht="12" customHeight="1" x14ac:dyDescent="0.2"/>
    <row r="57" spans="1:17" ht="15.75" x14ac:dyDescent="0.25">
      <c r="A57" s="544" t="s">
        <v>208</v>
      </c>
      <c r="B57" s="544"/>
      <c r="C57" s="544"/>
      <c r="D57" s="544"/>
      <c r="E57" s="544"/>
      <c r="F57" s="544"/>
      <c r="G57" s="544"/>
      <c r="H57" s="544"/>
      <c r="I57" s="544"/>
      <c r="J57" s="544"/>
      <c r="K57" s="544"/>
      <c r="L57" s="544"/>
      <c r="M57" s="544"/>
      <c r="N57" s="544"/>
      <c r="O57" s="544"/>
      <c r="P57" s="544"/>
      <c r="Q57" s="544"/>
    </row>
    <row r="85" spans="2:16" x14ac:dyDescent="0.2">
      <c r="B85" s="247" t="s">
        <v>2</v>
      </c>
      <c r="C85" s="560" t="s">
        <v>1</v>
      </c>
      <c r="D85" s="560"/>
      <c r="E85" s="560"/>
      <c r="F85" s="33" t="e">
        <f>#REF!</f>
        <v>#REF!</v>
      </c>
      <c r="G85" s="34" t="e">
        <f>#REF!</f>
        <v>#REF!</v>
      </c>
      <c r="H85" s="34" t="e">
        <f>#REF!</f>
        <v>#REF!</v>
      </c>
      <c r="I85" s="34" t="e">
        <f>#REF!</f>
        <v>#REF!</v>
      </c>
      <c r="J85" s="34" t="e">
        <f>'Prop D'!$E$8</f>
        <v>#REF!</v>
      </c>
      <c r="K85" s="34" t="e">
        <f>'Prop E'!$E$8</f>
        <v>#REF!</v>
      </c>
      <c r="L85" s="34" t="e">
        <f>'Prop F'!$E$8</f>
        <v>#REF!</v>
      </c>
      <c r="M85" s="34" t="e">
        <f>'Prop G'!$E$8</f>
        <v>#REF!</v>
      </c>
      <c r="N85" s="34" t="e">
        <f>'Prop H'!$E$8</f>
        <v>#REF!</v>
      </c>
      <c r="O85" s="34" t="e">
        <f>'Prop I'!$E$8</f>
        <v>#REF!</v>
      </c>
      <c r="P85" s="34" t="e">
        <f>'Prop J'!$E$8</f>
        <v>#REF!</v>
      </c>
    </row>
    <row r="86" spans="2:16" x14ac:dyDescent="0.2">
      <c r="B86" s="139">
        <v>1</v>
      </c>
      <c r="C86" s="556" t="e">
        <f>#REF!</f>
        <v>#REF!</v>
      </c>
      <c r="D86" s="556"/>
      <c r="E86" s="556"/>
      <c r="F86" s="64" t="e">
        <f>#REF!</f>
        <v>#REF!</v>
      </c>
      <c r="G86" s="64" t="e">
        <f>#REF!</f>
        <v>#REF!</v>
      </c>
      <c r="H86" s="64" t="e">
        <f>#REF!</f>
        <v>#REF!</v>
      </c>
      <c r="I86" s="64" t="e">
        <f>#REF!</f>
        <v>#REF!</v>
      </c>
      <c r="J86" s="64" t="str">
        <f>'Prop D'!$K$13</f>
        <v/>
      </c>
      <c r="K86" s="64" t="str">
        <f>'Prop E'!$K$13</f>
        <v/>
      </c>
      <c r="L86" s="64" t="str">
        <f>'Prop F'!$K$13</f>
        <v/>
      </c>
      <c r="M86" s="64" t="str">
        <f>'Prop G'!$K$13</f>
        <v/>
      </c>
      <c r="N86" s="64" t="str">
        <f>'Prop H'!$K$13</f>
        <v/>
      </c>
      <c r="O86" s="64" t="str">
        <f>'Prop I'!$K$13</f>
        <v/>
      </c>
      <c r="P86" s="64" t="str">
        <f>'Prop J'!$K$13</f>
        <v/>
      </c>
    </row>
    <row r="87" spans="2:16" x14ac:dyDescent="0.2">
      <c r="B87" s="139">
        <v>2</v>
      </c>
      <c r="C87" s="556" t="e">
        <f>#REF!</f>
        <v>#REF!</v>
      </c>
      <c r="D87" s="556"/>
      <c r="E87" s="556"/>
      <c r="F87" s="140" t="e">
        <f>#REF!</f>
        <v>#REF!</v>
      </c>
      <c r="G87" s="140" t="e">
        <f>#REF!</f>
        <v>#REF!</v>
      </c>
      <c r="H87" s="140" t="e">
        <f>#REF!</f>
        <v>#REF!</v>
      </c>
      <c r="I87" s="140" t="e">
        <f>#REF!</f>
        <v>#REF!</v>
      </c>
      <c r="J87" s="140">
        <f>'Prop D'!$K$24</f>
        <v>0</v>
      </c>
      <c r="K87" s="140">
        <f>'Prop E'!$K$24</f>
        <v>0</v>
      </c>
      <c r="L87" s="140">
        <f>'Prop F'!$K$24</f>
        <v>0</v>
      </c>
      <c r="M87" s="140">
        <f>'Prop G'!$K$24</f>
        <v>0</v>
      </c>
      <c r="N87" s="140">
        <f>'Prop H'!$K$24</f>
        <v>0</v>
      </c>
      <c r="O87" s="140">
        <f>'Prop I'!$K$24</f>
        <v>0</v>
      </c>
      <c r="P87" s="140">
        <f>'Prop J'!$K$24</f>
        <v>0</v>
      </c>
    </row>
    <row r="88" spans="2:16" x14ac:dyDescent="0.2">
      <c r="B88" s="139">
        <v>3</v>
      </c>
      <c r="C88" s="556" t="e">
        <f>#REF!</f>
        <v>#REF!</v>
      </c>
      <c r="D88" s="556"/>
      <c r="E88" s="556"/>
      <c r="F88" s="140" t="e">
        <f>#REF!</f>
        <v>#REF!</v>
      </c>
      <c r="G88" s="140" t="e">
        <f>#REF!</f>
        <v>#REF!</v>
      </c>
      <c r="H88" s="140" t="e">
        <f>#REF!</f>
        <v>#REF!</v>
      </c>
      <c r="I88" s="140" t="e">
        <f>#REF!</f>
        <v>#REF!</v>
      </c>
      <c r="J88" s="140">
        <f>'Prop D'!$K$30</f>
        <v>0</v>
      </c>
      <c r="K88" s="140">
        <f>'Prop E'!$K$30</f>
        <v>0</v>
      </c>
      <c r="L88" s="140">
        <f>'Prop F'!$K$30</f>
        <v>0</v>
      </c>
      <c r="M88" s="140">
        <f>'Prop G'!$K$30</f>
        <v>0</v>
      </c>
      <c r="N88" s="140">
        <f>'Prop H'!$K$30</f>
        <v>0</v>
      </c>
      <c r="O88" s="140">
        <f>'Prop I'!$K$30</f>
        <v>0</v>
      </c>
      <c r="P88" s="140">
        <f>'Prop J'!$K$30</f>
        <v>0</v>
      </c>
    </row>
    <row r="89" spans="2:16" x14ac:dyDescent="0.2">
      <c r="B89" s="139">
        <v>4</v>
      </c>
      <c r="C89" s="556" t="e">
        <f>#REF!</f>
        <v>#REF!</v>
      </c>
      <c r="D89" s="556"/>
      <c r="E89" s="556"/>
      <c r="F89" s="140" t="e">
        <f>#REF!</f>
        <v>#REF!</v>
      </c>
      <c r="G89" s="140" t="e">
        <f>#REF!</f>
        <v>#REF!</v>
      </c>
      <c r="H89" s="140" t="e">
        <f>#REF!</f>
        <v>#REF!</v>
      </c>
      <c r="I89" s="140" t="e">
        <f>#REF!</f>
        <v>#REF!</v>
      </c>
      <c r="J89" s="140">
        <f>'Prop D'!$K$45</f>
        <v>0</v>
      </c>
      <c r="K89" s="140">
        <f>'Prop E'!$K$45</f>
        <v>0</v>
      </c>
      <c r="L89" s="140">
        <f>'Prop F'!$K$45</f>
        <v>0</v>
      </c>
      <c r="M89" s="140">
        <f>'Prop G'!$K$45</f>
        <v>0</v>
      </c>
      <c r="N89" s="140">
        <f>'Prop H'!$K$45</f>
        <v>0</v>
      </c>
      <c r="O89" s="140">
        <f>'Prop I'!$K$45</f>
        <v>0</v>
      </c>
      <c r="P89" s="140">
        <f>'Prop J'!$K$45</f>
        <v>0</v>
      </c>
    </row>
    <row r="90" spans="2:16" x14ac:dyDescent="0.2">
      <c r="B90" s="139">
        <v>5</v>
      </c>
      <c r="C90" s="556" t="e">
        <f>#REF!</f>
        <v>#REF!</v>
      </c>
      <c r="D90" s="556"/>
      <c r="E90" s="556"/>
      <c r="F90" s="140" t="e">
        <f>#REF!</f>
        <v>#REF!</v>
      </c>
      <c r="G90" s="140" t="e">
        <f>#REF!</f>
        <v>#REF!</v>
      </c>
      <c r="H90" s="140" t="e">
        <f>#REF!</f>
        <v>#REF!</v>
      </c>
      <c r="I90" s="140" t="e">
        <f>#REF!</f>
        <v>#REF!</v>
      </c>
      <c r="J90" s="140">
        <f>'Prop D'!$K$51</f>
        <v>0</v>
      </c>
      <c r="K90" s="140">
        <f>'Prop E'!$K$51</f>
        <v>0</v>
      </c>
      <c r="L90" s="140">
        <f>'Prop F'!$K$51</f>
        <v>0</v>
      </c>
      <c r="M90" s="140">
        <f>'Prop G'!$K$51</f>
        <v>0</v>
      </c>
      <c r="N90" s="140">
        <f>'Prop H'!$K$51</f>
        <v>0</v>
      </c>
      <c r="O90" s="140">
        <f>'Prop I'!$K$51</f>
        <v>0</v>
      </c>
      <c r="P90" s="140">
        <f>'Prop J'!$K$51</f>
        <v>0</v>
      </c>
    </row>
    <row r="91" spans="2:16" x14ac:dyDescent="0.2">
      <c r="B91" s="139">
        <v>6</v>
      </c>
      <c r="C91" s="556" t="e">
        <f>#REF!</f>
        <v>#REF!</v>
      </c>
      <c r="D91" s="556"/>
      <c r="E91" s="556"/>
      <c r="F91" s="140" t="e">
        <f>#REF!</f>
        <v>#REF!</v>
      </c>
      <c r="G91" s="140" t="e">
        <f>#REF!</f>
        <v>#REF!</v>
      </c>
      <c r="H91" s="140" t="e">
        <f>#REF!</f>
        <v>#REF!</v>
      </c>
      <c r="I91" s="140" t="e">
        <f>#REF!</f>
        <v>#REF!</v>
      </c>
      <c r="J91" s="140">
        <f>'Prop D'!$K$58</f>
        <v>0</v>
      </c>
      <c r="K91" s="140">
        <f>'Prop E'!$K$58</f>
        <v>0</v>
      </c>
      <c r="L91" s="140">
        <f>'Prop F'!$K$58</f>
        <v>0</v>
      </c>
      <c r="M91" s="140">
        <f>'Prop G'!$K$58</f>
        <v>0</v>
      </c>
      <c r="N91" s="140">
        <f>'Prop H'!$K$58</f>
        <v>0</v>
      </c>
      <c r="O91" s="140">
        <f>'Prop I'!$K$58</f>
        <v>0</v>
      </c>
      <c r="P91" s="140">
        <f>'Prop J'!$K$58</f>
        <v>0</v>
      </c>
    </row>
    <row r="92" spans="2:16" x14ac:dyDescent="0.2">
      <c r="B92" s="139">
        <v>7</v>
      </c>
      <c r="C92" s="556" t="e">
        <f>#REF!</f>
        <v>#REF!</v>
      </c>
      <c r="D92" s="556"/>
      <c r="E92" s="556"/>
      <c r="F92" s="140" t="e">
        <f>#REF!</f>
        <v>#REF!</v>
      </c>
      <c r="G92" s="140" t="e">
        <f>#REF!</f>
        <v>#REF!</v>
      </c>
      <c r="H92" s="140" t="e">
        <f>#REF!</f>
        <v>#REF!</v>
      </c>
      <c r="I92" s="140" t="e">
        <f>#REF!</f>
        <v>#REF!</v>
      </c>
      <c r="J92" s="140">
        <f>'Prop D'!$K$66</f>
        <v>0</v>
      </c>
      <c r="K92" s="140">
        <f>'Prop E'!$K$66</f>
        <v>0</v>
      </c>
      <c r="L92" s="140">
        <f>'Prop F'!$K$66</f>
        <v>0</v>
      </c>
      <c r="M92" s="140">
        <f>'Prop G'!$K$66</f>
        <v>0</v>
      </c>
      <c r="N92" s="140">
        <f>'Prop H'!$K$66</f>
        <v>0</v>
      </c>
      <c r="O92" s="140">
        <f>'Prop I'!$K$66</f>
        <v>0</v>
      </c>
      <c r="P92" s="140">
        <f>'Prop J'!$K$66</f>
        <v>0</v>
      </c>
    </row>
    <row r="93" spans="2:16" x14ac:dyDescent="0.2">
      <c r="B93" s="139">
        <v>8</v>
      </c>
      <c r="C93" s="556" t="e">
        <f>#REF!</f>
        <v>#REF!</v>
      </c>
      <c r="D93" s="556"/>
      <c r="E93" s="556"/>
      <c r="F93" s="140" t="e">
        <f>#REF!</f>
        <v>#REF!</v>
      </c>
      <c r="G93" s="140" t="e">
        <f>#REF!</f>
        <v>#REF!</v>
      </c>
      <c r="H93" s="140" t="e">
        <f>#REF!</f>
        <v>#REF!</v>
      </c>
      <c r="I93" s="140" t="e">
        <f>#REF!</f>
        <v>#REF!</v>
      </c>
      <c r="J93" s="140">
        <f>'Prop D'!$K$79</f>
        <v>0</v>
      </c>
      <c r="K93" s="140">
        <f>'Prop E'!$K$79</f>
        <v>0</v>
      </c>
      <c r="L93" s="140">
        <f>'Prop F'!$K$79</f>
        <v>0</v>
      </c>
      <c r="M93" s="140">
        <f>'Prop G'!$K$79</f>
        <v>0</v>
      </c>
      <c r="N93" s="140">
        <f>'Prop H'!$K$79</f>
        <v>0</v>
      </c>
      <c r="O93" s="140">
        <f>'Prop I'!$K$79</f>
        <v>0</v>
      </c>
      <c r="P93" s="140">
        <f>'Prop J'!$K$79</f>
        <v>0</v>
      </c>
    </row>
    <row r="94" spans="2:16" x14ac:dyDescent="0.2">
      <c r="B94" s="139">
        <v>9</v>
      </c>
      <c r="C94" s="556" t="e">
        <f>#REF!</f>
        <v>#REF!</v>
      </c>
      <c r="D94" s="556"/>
      <c r="E94" s="556"/>
      <c r="F94" s="140" t="e">
        <f>#REF!</f>
        <v>#REF!</v>
      </c>
      <c r="G94" s="140" t="e">
        <f>#REF!</f>
        <v>#REF!</v>
      </c>
      <c r="H94" s="140" t="e">
        <f>#REF!</f>
        <v>#REF!</v>
      </c>
      <c r="I94" s="140" t="e">
        <f>#REF!</f>
        <v>#REF!</v>
      </c>
      <c r="J94" s="140">
        <f>'Prop D'!$K$120</f>
        <v>0</v>
      </c>
      <c r="K94" s="140">
        <f>'Prop E'!$K$120</f>
        <v>0</v>
      </c>
      <c r="L94" s="140">
        <f>'Prop F'!$K$120</f>
        <v>0</v>
      </c>
      <c r="M94" s="140">
        <f>'Prop G'!$K$120</f>
        <v>0</v>
      </c>
      <c r="N94" s="140">
        <f>'Prop H'!$K$120</f>
        <v>0</v>
      </c>
      <c r="O94" s="140">
        <f>'Prop I'!$K$120</f>
        <v>0</v>
      </c>
      <c r="P94" s="140">
        <f>'Prop J'!$K$120</f>
        <v>0</v>
      </c>
    </row>
    <row r="95" spans="2:16" x14ac:dyDescent="0.2">
      <c r="B95" s="139">
        <v>10</v>
      </c>
      <c r="C95" s="556" t="e">
        <f>#REF!</f>
        <v>#REF!</v>
      </c>
      <c r="D95" s="556"/>
      <c r="E95" s="556"/>
      <c r="F95" s="140" t="e">
        <f>#REF!</f>
        <v>#REF!</v>
      </c>
      <c r="G95" s="140" t="e">
        <f>#REF!</f>
        <v>#REF!</v>
      </c>
      <c r="H95" s="140" t="e">
        <f>#REF!</f>
        <v>#REF!</v>
      </c>
      <c r="I95" s="140" t="e">
        <f>#REF!</f>
        <v>#REF!</v>
      </c>
      <c r="J95" s="140">
        <f>'Prop D'!$K$130</f>
        <v>0</v>
      </c>
      <c r="K95" s="140">
        <f>'Prop E'!$K$130</f>
        <v>0</v>
      </c>
      <c r="L95" s="140">
        <f>'Prop F'!$K$130</f>
        <v>0</v>
      </c>
      <c r="M95" s="140">
        <f>'Prop G'!$K$130</f>
        <v>0</v>
      </c>
      <c r="N95" s="140">
        <f>'Prop H'!$K$130</f>
        <v>0</v>
      </c>
      <c r="O95" s="140">
        <f>'Prop I'!$K$130</f>
        <v>0</v>
      </c>
      <c r="P95" s="140">
        <f>'Prop J'!$K$130</f>
        <v>0</v>
      </c>
    </row>
    <row r="96" spans="2:16" x14ac:dyDescent="0.2">
      <c r="B96" s="139">
        <v>11</v>
      </c>
      <c r="C96" s="556" t="e">
        <f>#REF!</f>
        <v>#REF!</v>
      </c>
      <c r="D96" s="556"/>
      <c r="E96" s="556"/>
      <c r="F96" s="140" t="e">
        <f>#REF!</f>
        <v>#REF!</v>
      </c>
      <c r="G96" s="140" t="e">
        <f>#REF!</f>
        <v>#REF!</v>
      </c>
      <c r="H96" s="140" t="e">
        <f>#REF!</f>
        <v>#REF!</v>
      </c>
      <c r="I96" s="140" t="e">
        <f>#REF!</f>
        <v>#REF!</v>
      </c>
      <c r="J96" s="140">
        <f>'Prop D'!$K$164</f>
        <v>0</v>
      </c>
      <c r="K96" s="140">
        <f>'Prop E'!$K$164</f>
        <v>0</v>
      </c>
      <c r="L96" s="140">
        <f>'Prop F'!$K$164</f>
        <v>0</v>
      </c>
      <c r="M96" s="140">
        <f>'Prop G'!$K$164</f>
        <v>0</v>
      </c>
      <c r="N96" s="140">
        <f>'Prop H'!$K$164</f>
        <v>0</v>
      </c>
      <c r="O96" s="140">
        <f>'Prop I'!$K$164</f>
        <v>0</v>
      </c>
      <c r="P96" s="140">
        <f>'Prop J'!$K$164</f>
        <v>0</v>
      </c>
    </row>
    <row r="97" spans="2:16" ht="13.5" thickBot="1" x14ac:dyDescent="0.25">
      <c r="G97" s="32"/>
    </row>
    <row r="98" spans="2:16" ht="13.5" thickBot="1" x14ac:dyDescent="0.25">
      <c r="B98" s="557" t="s">
        <v>26</v>
      </c>
      <c r="C98" s="558"/>
      <c r="D98" s="558"/>
      <c r="E98" s="558"/>
      <c r="F98" s="38" t="e">
        <f>SUM(F86:F96)/SUM($F$86:$F$96)</f>
        <v>#REF!</v>
      </c>
      <c r="G98" s="38" t="e">
        <f>SUM(G86:G96)/SUM($F$86:$F$96)</f>
        <v>#REF!</v>
      </c>
      <c r="H98" s="38" t="e">
        <f>SUM(H86:H96)/SUM($F$86:$F$96)</f>
        <v>#REF!</v>
      </c>
      <c r="I98" s="39" t="e">
        <f t="shared" ref="I98:P98" si="0">SUM(I86:I96)/SUM($F$86:$F$96)</f>
        <v>#REF!</v>
      </c>
      <c r="J98" s="39" t="e">
        <f t="shared" si="0"/>
        <v>#REF!</v>
      </c>
      <c r="K98" s="39" t="e">
        <f t="shared" si="0"/>
        <v>#REF!</v>
      </c>
      <c r="L98" s="39" t="e">
        <f t="shared" si="0"/>
        <v>#REF!</v>
      </c>
      <c r="M98" s="39" t="e">
        <f t="shared" si="0"/>
        <v>#REF!</v>
      </c>
      <c r="N98" s="39" t="e">
        <f t="shared" si="0"/>
        <v>#REF!</v>
      </c>
      <c r="O98" s="39" t="e">
        <f t="shared" si="0"/>
        <v>#REF!</v>
      </c>
      <c r="P98" s="39" t="e">
        <f t="shared" si="0"/>
        <v>#REF!</v>
      </c>
    </row>
    <row r="100" spans="2:16" x14ac:dyDescent="0.2">
      <c r="B100" s="559" t="s">
        <v>43</v>
      </c>
      <c r="C100" s="559"/>
      <c r="D100" s="559"/>
      <c r="E100" s="559"/>
      <c r="F100" s="141" t="e">
        <f>#REF!</f>
        <v>#REF!</v>
      </c>
      <c r="G100" s="141" t="e">
        <f>#REF!</f>
        <v>#REF!</v>
      </c>
      <c r="H100" s="141" t="e">
        <f>#REF!</f>
        <v>#REF!</v>
      </c>
      <c r="I100" s="141" t="e">
        <f>#REF!</f>
        <v>#REF!</v>
      </c>
      <c r="J100" s="141" t="e">
        <f>#REF!</f>
        <v>#REF!</v>
      </c>
      <c r="K100" s="141" t="e">
        <f>#REF!</f>
        <v>#REF!</v>
      </c>
      <c r="L100" s="141" t="e">
        <f>#REF!</f>
        <v>#REF!</v>
      </c>
      <c r="M100" s="141" t="e">
        <f>#REF!</f>
        <v>#REF!</v>
      </c>
      <c r="N100" s="141" t="e">
        <f>#REF!</f>
        <v>#REF!</v>
      </c>
      <c r="O100" s="141" t="e">
        <f>#REF!</f>
        <v>#REF!</v>
      </c>
      <c r="P100" s="141" t="e">
        <f>#REF!</f>
        <v>#REF!</v>
      </c>
    </row>
    <row r="101" spans="2:16" hidden="1" x14ac:dyDescent="0.2">
      <c r="B101" t="e">
        <f>CONCATENATE("Percentual para Classificação: ",TEXT(F100,"0%"))</f>
        <v>#REF!</v>
      </c>
    </row>
    <row r="102" spans="2:16" ht="13.5" thickBot="1" x14ac:dyDescent="0.25"/>
    <row r="103" spans="2:16" ht="13.5" thickBot="1" x14ac:dyDescent="0.25">
      <c r="B103" s="545" t="s">
        <v>44</v>
      </c>
      <c r="C103" s="546"/>
      <c r="D103" s="546"/>
      <c r="E103" s="546"/>
      <c r="F103" s="40"/>
      <c r="G103" s="41" t="e">
        <f t="shared" ref="G103:P103" si="1">IF(G98&gt;=G100,"CLASSIFICADO","NÃO CLASSIFICADO")</f>
        <v>#REF!</v>
      </c>
      <c r="H103" s="42" t="e">
        <f t="shared" si="1"/>
        <v>#REF!</v>
      </c>
      <c r="I103" s="43" t="e">
        <f t="shared" si="1"/>
        <v>#REF!</v>
      </c>
      <c r="J103" s="43" t="e">
        <f t="shared" si="1"/>
        <v>#REF!</v>
      </c>
      <c r="K103" s="43" t="e">
        <f t="shared" si="1"/>
        <v>#REF!</v>
      </c>
      <c r="L103" s="43" t="e">
        <f t="shared" si="1"/>
        <v>#REF!</v>
      </c>
      <c r="M103" s="43" t="e">
        <f t="shared" si="1"/>
        <v>#REF!</v>
      </c>
      <c r="N103" s="43" t="e">
        <f t="shared" si="1"/>
        <v>#REF!</v>
      </c>
      <c r="O103" s="43" t="e">
        <f t="shared" si="1"/>
        <v>#REF!</v>
      </c>
      <c r="P103" s="43" t="e">
        <f t="shared" si="1"/>
        <v>#REF!</v>
      </c>
    </row>
    <row r="129" spans="3:16" x14ac:dyDescent="0.2">
      <c r="C129" s="536" t="s">
        <v>171</v>
      </c>
      <c r="D129" s="538"/>
    </row>
    <row r="130" spans="3:16" x14ac:dyDescent="0.2">
      <c r="C130" s="547"/>
      <c r="D130" s="548"/>
      <c r="E130" s="548"/>
      <c r="F130" s="548"/>
      <c r="G130" s="548"/>
      <c r="H130" s="548"/>
      <c r="I130" s="548"/>
      <c r="J130" s="548"/>
      <c r="K130" s="548"/>
      <c r="L130" s="548"/>
      <c r="M130" s="548"/>
      <c r="N130" s="548"/>
      <c r="O130" s="548"/>
      <c r="P130" s="549"/>
    </row>
    <row r="131" spans="3:16" x14ac:dyDescent="0.2">
      <c r="C131" s="550"/>
      <c r="D131" s="551"/>
      <c r="E131" s="551"/>
      <c r="F131" s="551"/>
      <c r="G131" s="551"/>
      <c r="H131" s="551"/>
      <c r="I131" s="551"/>
      <c r="J131" s="551"/>
      <c r="K131" s="551"/>
      <c r="L131" s="551"/>
      <c r="M131" s="551"/>
      <c r="N131" s="551"/>
      <c r="O131" s="551"/>
      <c r="P131" s="552"/>
    </row>
    <row r="132" spans="3:16" x14ac:dyDescent="0.2">
      <c r="C132" s="550"/>
      <c r="D132" s="551"/>
      <c r="E132" s="551"/>
      <c r="F132" s="551"/>
      <c r="G132" s="551"/>
      <c r="H132" s="551"/>
      <c r="I132" s="551"/>
      <c r="J132" s="551"/>
      <c r="K132" s="551"/>
      <c r="L132" s="551"/>
      <c r="M132" s="551"/>
      <c r="N132" s="551"/>
      <c r="O132" s="551"/>
      <c r="P132" s="552"/>
    </row>
    <row r="133" spans="3:16" x14ac:dyDescent="0.2">
      <c r="C133" s="550"/>
      <c r="D133" s="551"/>
      <c r="E133" s="551"/>
      <c r="F133" s="551"/>
      <c r="G133" s="551"/>
      <c r="H133" s="551"/>
      <c r="I133" s="551"/>
      <c r="J133" s="551"/>
      <c r="K133" s="551"/>
      <c r="L133" s="551"/>
      <c r="M133" s="551"/>
      <c r="N133" s="551"/>
      <c r="O133" s="551"/>
      <c r="P133" s="552"/>
    </row>
    <row r="134" spans="3:16" x14ac:dyDescent="0.2">
      <c r="C134" s="550"/>
      <c r="D134" s="551"/>
      <c r="E134" s="551"/>
      <c r="F134" s="551"/>
      <c r="G134" s="551"/>
      <c r="H134" s="551"/>
      <c r="I134" s="551"/>
      <c r="J134" s="551"/>
      <c r="K134" s="551"/>
      <c r="L134" s="551"/>
      <c r="M134" s="551"/>
      <c r="N134" s="551"/>
      <c r="O134" s="551"/>
      <c r="P134" s="552"/>
    </row>
    <row r="135" spans="3:16" x14ac:dyDescent="0.2">
      <c r="C135" s="550"/>
      <c r="D135" s="551"/>
      <c r="E135" s="551"/>
      <c r="F135" s="551"/>
      <c r="G135" s="551"/>
      <c r="H135" s="551"/>
      <c r="I135" s="551"/>
      <c r="J135" s="551"/>
      <c r="K135" s="551"/>
      <c r="L135" s="551"/>
      <c r="M135" s="551"/>
      <c r="N135" s="551"/>
      <c r="O135" s="551"/>
      <c r="P135" s="552"/>
    </row>
    <row r="136" spans="3:16" x14ac:dyDescent="0.2">
      <c r="C136" s="550"/>
      <c r="D136" s="551"/>
      <c r="E136" s="551"/>
      <c r="F136" s="551"/>
      <c r="G136" s="551"/>
      <c r="H136" s="551"/>
      <c r="I136" s="551"/>
      <c r="J136" s="551"/>
      <c r="K136" s="551"/>
      <c r="L136" s="551"/>
      <c r="M136" s="551"/>
      <c r="N136" s="551"/>
      <c r="O136" s="551"/>
      <c r="P136" s="552"/>
    </row>
    <row r="137" spans="3:16" x14ac:dyDescent="0.2">
      <c r="C137" s="550"/>
      <c r="D137" s="551"/>
      <c r="E137" s="551"/>
      <c r="F137" s="551"/>
      <c r="G137" s="551"/>
      <c r="H137" s="551"/>
      <c r="I137" s="551"/>
      <c r="J137" s="551"/>
      <c r="K137" s="551"/>
      <c r="L137" s="551"/>
      <c r="M137" s="551"/>
      <c r="N137" s="551"/>
      <c r="O137" s="551"/>
      <c r="P137" s="552"/>
    </row>
    <row r="138" spans="3:16" x14ac:dyDescent="0.2">
      <c r="C138" s="550"/>
      <c r="D138" s="551"/>
      <c r="E138" s="551"/>
      <c r="F138" s="551"/>
      <c r="G138" s="551"/>
      <c r="H138" s="551"/>
      <c r="I138" s="551"/>
      <c r="J138" s="551"/>
      <c r="K138" s="551"/>
      <c r="L138" s="551"/>
      <c r="M138" s="551"/>
      <c r="N138" s="551"/>
      <c r="O138" s="551"/>
      <c r="P138" s="552"/>
    </row>
    <row r="139" spans="3:16" x14ac:dyDescent="0.2">
      <c r="C139" s="550"/>
      <c r="D139" s="551"/>
      <c r="E139" s="551"/>
      <c r="F139" s="551"/>
      <c r="G139" s="551"/>
      <c r="H139" s="551"/>
      <c r="I139" s="551"/>
      <c r="J139" s="551"/>
      <c r="K139" s="551"/>
      <c r="L139" s="551"/>
      <c r="M139" s="551"/>
      <c r="N139" s="551"/>
      <c r="O139" s="551"/>
      <c r="P139" s="552"/>
    </row>
    <row r="140" spans="3:16" x14ac:dyDescent="0.2">
      <c r="C140" s="550"/>
      <c r="D140" s="551"/>
      <c r="E140" s="551"/>
      <c r="F140" s="551"/>
      <c r="G140" s="551"/>
      <c r="H140" s="551"/>
      <c r="I140" s="551"/>
      <c r="J140" s="551"/>
      <c r="K140" s="551"/>
      <c r="L140" s="551"/>
      <c r="M140" s="551"/>
      <c r="N140" s="551"/>
      <c r="O140" s="551"/>
      <c r="P140" s="552"/>
    </row>
    <row r="141" spans="3:16" x14ac:dyDescent="0.2">
      <c r="C141" s="550"/>
      <c r="D141" s="551"/>
      <c r="E141" s="551"/>
      <c r="F141" s="551"/>
      <c r="G141" s="551"/>
      <c r="H141" s="551"/>
      <c r="I141" s="551"/>
      <c r="J141" s="551"/>
      <c r="K141" s="551"/>
      <c r="L141" s="551"/>
      <c r="M141" s="551"/>
      <c r="N141" s="551"/>
      <c r="O141" s="551"/>
      <c r="P141" s="552"/>
    </row>
    <row r="142" spans="3:16" x14ac:dyDescent="0.2">
      <c r="C142" s="550"/>
      <c r="D142" s="551"/>
      <c r="E142" s="551"/>
      <c r="F142" s="551"/>
      <c r="G142" s="551"/>
      <c r="H142" s="551"/>
      <c r="I142" s="551"/>
      <c r="J142" s="551"/>
      <c r="K142" s="551"/>
      <c r="L142" s="551"/>
      <c r="M142" s="551"/>
      <c r="N142" s="551"/>
      <c r="O142" s="551"/>
      <c r="P142" s="552"/>
    </row>
    <row r="143" spans="3:16" x14ac:dyDescent="0.2">
      <c r="C143" s="550"/>
      <c r="D143" s="551"/>
      <c r="E143" s="551"/>
      <c r="F143" s="551"/>
      <c r="G143" s="551"/>
      <c r="H143" s="551"/>
      <c r="I143" s="551"/>
      <c r="J143" s="551"/>
      <c r="K143" s="551"/>
      <c r="L143" s="551"/>
      <c r="M143" s="551"/>
      <c r="N143" s="551"/>
      <c r="O143" s="551"/>
      <c r="P143" s="552"/>
    </row>
    <row r="144" spans="3:16" x14ac:dyDescent="0.2">
      <c r="C144" s="550"/>
      <c r="D144" s="551"/>
      <c r="E144" s="551"/>
      <c r="F144" s="551"/>
      <c r="G144" s="551"/>
      <c r="H144" s="551"/>
      <c r="I144" s="551"/>
      <c r="J144" s="551"/>
      <c r="K144" s="551"/>
      <c r="L144" s="551"/>
      <c r="M144" s="551"/>
      <c r="N144" s="551"/>
      <c r="O144" s="551"/>
      <c r="P144" s="552"/>
    </row>
    <row r="145" spans="3:16" x14ac:dyDescent="0.2">
      <c r="C145" s="553"/>
      <c r="D145" s="554"/>
      <c r="E145" s="554"/>
      <c r="F145" s="554"/>
      <c r="G145" s="554"/>
      <c r="H145" s="554"/>
      <c r="I145" s="554"/>
      <c r="J145" s="554"/>
      <c r="K145" s="554"/>
      <c r="L145" s="554"/>
      <c r="M145" s="554"/>
      <c r="N145" s="554"/>
      <c r="O145" s="554"/>
      <c r="P145" s="555"/>
    </row>
  </sheetData>
  <mergeCells count="29">
    <mergeCell ref="A57:Q57"/>
    <mergeCell ref="C85:E85"/>
    <mergeCell ref="C86:E86"/>
    <mergeCell ref="A2:Q5"/>
    <mergeCell ref="A7:Q7"/>
    <mergeCell ref="A9:D9"/>
    <mergeCell ref="E9:H9"/>
    <mergeCell ref="K9:O9"/>
    <mergeCell ref="A11:D11"/>
    <mergeCell ref="E11:H11"/>
    <mergeCell ref="K11:O17"/>
    <mergeCell ref="A13:D13"/>
    <mergeCell ref="E13:H17"/>
    <mergeCell ref="B103:E103"/>
    <mergeCell ref="C129:D129"/>
    <mergeCell ref="C130:P145"/>
    <mergeCell ref="A19:Q19"/>
    <mergeCell ref="C93:E93"/>
    <mergeCell ref="C94:E94"/>
    <mergeCell ref="C95:E95"/>
    <mergeCell ref="C96:E96"/>
    <mergeCell ref="B98:E98"/>
    <mergeCell ref="B100:E100"/>
    <mergeCell ref="C87:E87"/>
    <mergeCell ref="C88:E88"/>
    <mergeCell ref="C89:E89"/>
    <mergeCell ref="C90:E90"/>
    <mergeCell ref="C91:E91"/>
    <mergeCell ref="C92:E92"/>
  </mergeCells>
  <conditionalFormatting sqref="G103">
    <cfRule type="containsText" dxfId="41" priority="61" operator="containsText" text="NÃO CLASSIFICADO">
      <formula>NOT(ISERROR(SEARCH("NÃO CLASSIFICADO",G103)))</formula>
    </cfRule>
    <cfRule type="containsText" dxfId="40" priority="62" operator="containsText" text="CLASSIFICADO">
      <formula>NOT(ISERROR(SEARCH("CLASSIFICADO",G103)))</formula>
    </cfRule>
  </conditionalFormatting>
  <conditionalFormatting sqref="H103">
    <cfRule type="containsText" dxfId="39" priority="59" operator="containsText" text="NÃO CLASSIFICADO">
      <formula>NOT(ISERROR(SEARCH("NÃO CLASSIFICADO",H103)))</formula>
    </cfRule>
    <cfRule type="containsText" dxfId="38" priority="60" operator="containsText" text="CLASSIFICADO">
      <formula>NOT(ISERROR(SEARCH("CLASSIFICADO",H103)))</formula>
    </cfRule>
  </conditionalFormatting>
  <conditionalFormatting sqref="G86">
    <cfRule type="cellIs" dxfId="37" priority="55" stopIfTrue="1" operator="equal">
      <formula>"Não Atende"</formula>
    </cfRule>
    <cfRule type="cellIs" dxfId="36" priority="56" stopIfTrue="1" operator="equal">
      <formula>"Atende"</formula>
    </cfRule>
  </conditionalFormatting>
  <conditionalFormatting sqref="F86">
    <cfRule type="cellIs" dxfId="35" priority="57" stopIfTrue="1" operator="equal">
      <formula>"Não Atende"</formula>
    </cfRule>
    <cfRule type="cellIs" dxfId="34" priority="58" stopIfTrue="1" operator="equal">
      <formula>"Atende"</formula>
    </cfRule>
  </conditionalFormatting>
  <conditionalFormatting sqref="I103">
    <cfRule type="containsText" dxfId="33" priority="53" operator="containsText" text="NÃO CLASSIFICADO">
      <formula>NOT(ISERROR(SEARCH("NÃO CLASSIFICADO",I103)))</formula>
    </cfRule>
    <cfRule type="containsText" dxfId="32" priority="54" operator="containsText" text="CLASSIFICADO">
      <formula>NOT(ISERROR(SEARCH("CLASSIFICADO",I103)))</formula>
    </cfRule>
  </conditionalFormatting>
  <conditionalFormatting sqref="J103">
    <cfRule type="containsText" dxfId="31" priority="51" operator="containsText" text="NÃO CLASSIFICADO">
      <formula>NOT(ISERROR(SEARCH("NÃO CLASSIFICADO",J103)))</formula>
    </cfRule>
    <cfRule type="containsText" dxfId="30" priority="52" operator="containsText" text="CLASSIFICADO">
      <formula>NOT(ISERROR(SEARCH("CLASSIFICADO",J103)))</formula>
    </cfRule>
  </conditionalFormatting>
  <conditionalFormatting sqref="K103">
    <cfRule type="containsText" dxfId="29" priority="49" operator="containsText" text="NÃO CLASSIFICADO">
      <formula>NOT(ISERROR(SEARCH("NÃO CLASSIFICADO",K103)))</formula>
    </cfRule>
    <cfRule type="containsText" dxfId="28" priority="50" operator="containsText" text="CLASSIFICADO">
      <formula>NOT(ISERROR(SEARCH("CLASSIFICADO",K103)))</formula>
    </cfRule>
  </conditionalFormatting>
  <conditionalFormatting sqref="L103">
    <cfRule type="containsText" dxfId="27" priority="47" operator="containsText" text="NÃO CLASSIFICADO">
      <formula>NOT(ISERROR(SEARCH("NÃO CLASSIFICADO",L103)))</formula>
    </cfRule>
    <cfRule type="containsText" dxfId="26" priority="48" operator="containsText" text="CLASSIFICADO">
      <formula>NOT(ISERROR(SEARCH("CLASSIFICADO",L103)))</formula>
    </cfRule>
  </conditionalFormatting>
  <conditionalFormatting sqref="M103">
    <cfRule type="containsText" dxfId="25" priority="45" operator="containsText" text="NÃO CLASSIFICADO">
      <formula>NOT(ISERROR(SEARCH("NÃO CLASSIFICADO",M103)))</formula>
    </cfRule>
    <cfRule type="containsText" dxfId="24" priority="46" operator="containsText" text="CLASSIFICADO">
      <formula>NOT(ISERROR(SEARCH("CLASSIFICADO",M103)))</formula>
    </cfRule>
  </conditionalFormatting>
  <conditionalFormatting sqref="N103">
    <cfRule type="containsText" dxfId="23" priority="43" operator="containsText" text="NÃO CLASSIFICADO">
      <formula>NOT(ISERROR(SEARCH("NÃO CLASSIFICADO",N103)))</formula>
    </cfRule>
    <cfRule type="containsText" dxfId="22" priority="44" operator="containsText" text="CLASSIFICADO">
      <formula>NOT(ISERROR(SEARCH("CLASSIFICADO",N103)))</formula>
    </cfRule>
  </conditionalFormatting>
  <conditionalFormatting sqref="O103">
    <cfRule type="containsText" dxfId="21" priority="41" operator="containsText" text="NÃO CLASSIFICADO">
      <formula>NOT(ISERROR(SEARCH("NÃO CLASSIFICADO",O103)))</formula>
    </cfRule>
    <cfRule type="containsText" dxfId="20" priority="42" operator="containsText" text="CLASSIFICADO">
      <formula>NOT(ISERROR(SEARCH("CLASSIFICADO",O103)))</formula>
    </cfRule>
  </conditionalFormatting>
  <conditionalFormatting sqref="P103">
    <cfRule type="containsText" dxfId="19" priority="39" operator="containsText" text="NÃO CLASSIFICADO">
      <formula>NOT(ISERROR(SEARCH("NÃO CLASSIFICADO",P103)))</formula>
    </cfRule>
    <cfRule type="containsText" dxfId="18" priority="40" operator="containsText" text="CLASSIFICADO">
      <formula>NOT(ISERROR(SEARCH("CLASSIFICADO",P103)))</formula>
    </cfRule>
  </conditionalFormatting>
  <conditionalFormatting sqref="H86">
    <cfRule type="cellIs" dxfId="17" priority="17" stopIfTrue="1" operator="equal">
      <formula>"Não Atende"</formula>
    </cfRule>
    <cfRule type="cellIs" dxfId="16" priority="18" stopIfTrue="1" operator="equal">
      <formula>"Atende"</formula>
    </cfRule>
  </conditionalFormatting>
  <conditionalFormatting sqref="I86">
    <cfRule type="cellIs" dxfId="15" priority="15" stopIfTrue="1" operator="equal">
      <formula>"Não Atende"</formula>
    </cfRule>
    <cfRule type="cellIs" dxfId="14" priority="16" stopIfTrue="1" operator="equal">
      <formula>"Atende"</formula>
    </cfRule>
  </conditionalFormatting>
  <conditionalFormatting sqref="J86">
    <cfRule type="cellIs" dxfId="13" priority="13" stopIfTrue="1" operator="equal">
      <formula>"Não Atende"</formula>
    </cfRule>
    <cfRule type="cellIs" dxfId="12" priority="14" stopIfTrue="1" operator="equal">
      <formula>"Atende"</formula>
    </cfRule>
  </conditionalFormatting>
  <conditionalFormatting sqref="K86">
    <cfRule type="cellIs" dxfId="11" priority="11" stopIfTrue="1" operator="equal">
      <formula>"Não Atende"</formula>
    </cfRule>
    <cfRule type="cellIs" dxfId="10" priority="12" stopIfTrue="1" operator="equal">
      <formula>"Atende"</formula>
    </cfRule>
  </conditionalFormatting>
  <conditionalFormatting sqref="L86">
    <cfRule type="cellIs" dxfId="9" priority="9" stopIfTrue="1" operator="equal">
      <formula>"Não Atende"</formula>
    </cfRule>
    <cfRule type="cellIs" dxfId="8" priority="10" stopIfTrue="1" operator="equal">
      <formula>"Atende"</formula>
    </cfRule>
  </conditionalFormatting>
  <conditionalFormatting sqref="M86">
    <cfRule type="cellIs" dxfId="7" priority="7" stopIfTrue="1" operator="equal">
      <formula>"Não Atende"</formula>
    </cfRule>
    <cfRule type="cellIs" dxfId="6" priority="8" stopIfTrue="1" operator="equal">
      <formula>"Atende"</formula>
    </cfRule>
  </conditionalFormatting>
  <conditionalFormatting sqref="N86">
    <cfRule type="cellIs" dxfId="5" priority="5" stopIfTrue="1" operator="equal">
      <formula>"Não Atende"</formula>
    </cfRule>
    <cfRule type="cellIs" dxfId="4" priority="6" stopIfTrue="1" operator="equal">
      <formula>"Atende"</formula>
    </cfRule>
  </conditionalFormatting>
  <conditionalFormatting sqref="O86">
    <cfRule type="cellIs" dxfId="3" priority="3" stopIfTrue="1" operator="equal">
      <formula>"Não Atende"</formula>
    </cfRule>
    <cfRule type="cellIs" dxfId="2" priority="4" stopIfTrue="1" operator="equal">
      <formula>"Atende"</formula>
    </cfRule>
  </conditionalFormatting>
  <conditionalFormatting sqref="P86">
    <cfRule type="cellIs" dxfId="1" priority="1" stopIfTrue="1" operator="equal">
      <formula>"Não Atende"</formula>
    </cfRule>
    <cfRule type="cellIs" dxfId="0" priority="2" stopIfTrue="1" operator="equal">
      <formula>"Atende"</formula>
    </cfRule>
  </conditionalFormatting>
  <pageMargins left="0.5" right="0.5" top="0.5" bottom="0.5" header="0.5" footer="0.5"/>
  <pageSetup scale="52" fitToHeight="0"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pageSetUpPr fitToPage="1"/>
  </sheetPr>
  <dimension ref="A2:S190"/>
  <sheetViews>
    <sheetView showGridLines="0" showRowColHeaders="0" zoomScaleNormal="100" zoomScaleSheetLayoutView="115" workbookViewId="0"/>
  </sheetViews>
  <sheetFormatPr defaultRowHeight="12.75" x14ac:dyDescent="0.2"/>
  <cols>
    <col min="1" max="1" width="2.42578125" customWidth="1"/>
    <col min="2" max="2" width="7.7109375" customWidth="1"/>
    <col min="3" max="3" width="10.42578125" customWidth="1"/>
    <col min="5" max="5" width="14.5703125" customWidth="1"/>
    <col min="6" max="9" width="12.42578125" customWidth="1"/>
    <col min="10" max="10" width="13" customWidth="1"/>
    <col min="11" max="16" width="12.42578125" customWidth="1"/>
    <col min="17" max="17" width="5" customWidth="1"/>
  </cols>
  <sheetData>
    <row r="2" spans="1:17" x14ac:dyDescent="0.2">
      <c r="A2" s="368" t="s">
        <v>54</v>
      </c>
      <c r="B2" s="368"/>
      <c r="C2" s="368"/>
      <c r="D2" s="368"/>
      <c r="E2" s="368"/>
      <c r="F2" s="368"/>
      <c r="G2" s="368"/>
      <c r="H2" s="368"/>
      <c r="I2" s="368"/>
      <c r="J2" s="368"/>
      <c r="K2" s="368"/>
      <c r="L2" s="368"/>
      <c r="M2" s="368"/>
      <c r="N2" s="368"/>
      <c r="O2" s="368"/>
      <c r="P2" s="368"/>
      <c r="Q2" s="368"/>
    </row>
    <row r="3" spans="1:17" x14ac:dyDescent="0.2">
      <c r="A3" s="368"/>
      <c r="B3" s="368"/>
      <c r="C3" s="368"/>
      <c r="D3" s="368"/>
      <c r="E3" s="368"/>
      <c r="F3" s="368"/>
      <c r="G3" s="368"/>
      <c r="H3" s="368"/>
      <c r="I3" s="368"/>
      <c r="J3" s="368"/>
      <c r="K3" s="368"/>
      <c r="L3" s="368"/>
      <c r="M3" s="368"/>
      <c r="N3" s="368"/>
      <c r="O3" s="368"/>
      <c r="P3" s="368"/>
      <c r="Q3" s="368"/>
    </row>
    <row r="4" spans="1:17" x14ac:dyDescent="0.2">
      <c r="A4" s="368"/>
      <c r="B4" s="368"/>
      <c r="C4" s="368"/>
      <c r="D4" s="368"/>
      <c r="E4" s="368"/>
      <c r="F4" s="368"/>
      <c r="G4" s="368"/>
      <c r="H4" s="368"/>
      <c r="I4" s="368"/>
      <c r="J4" s="368"/>
      <c r="K4" s="368"/>
      <c r="L4" s="368"/>
      <c r="M4" s="368"/>
      <c r="N4" s="368"/>
      <c r="O4" s="368"/>
      <c r="P4" s="368"/>
      <c r="Q4" s="368"/>
    </row>
    <row r="5" spans="1:17" x14ac:dyDescent="0.2">
      <c r="A5" s="368"/>
      <c r="B5" s="368"/>
      <c r="C5" s="368"/>
      <c r="D5" s="368"/>
      <c r="E5" s="368"/>
      <c r="F5" s="368"/>
      <c r="G5" s="368"/>
      <c r="H5" s="368"/>
      <c r="I5" s="368"/>
      <c r="J5" s="368"/>
      <c r="K5" s="368"/>
      <c r="L5" s="368"/>
      <c r="M5" s="368"/>
      <c r="N5" s="368"/>
      <c r="O5" s="368"/>
      <c r="P5" s="368"/>
      <c r="Q5" s="368"/>
    </row>
    <row r="7" spans="1:17" ht="15" x14ac:dyDescent="0.25">
      <c r="A7" s="543" t="s">
        <v>45</v>
      </c>
      <c r="B7" s="543"/>
      <c r="C7" s="543"/>
      <c r="D7" s="543"/>
      <c r="E7" s="543"/>
      <c r="F7" s="543"/>
      <c r="G7" s="543"/>
      <c r="H7" s="543"/>
      <c r="I7" s="543"/>
      <c r="J7" s="543"/>
      <c r="K7" s="543"/>
      <c r="L7" s="543"/>
      <c r="M7" s="543"/>
      <c r="N7" s="543"/>
      <c r="O7" s="543"/>
      <c r="P7" s="543"/>
      <c r="Q7" s="543"/>
    </row>
    <row r="9" spans="1:17" x14ac:dyDescent="0.2">
      <c r="A9" s="542" t="s">
        <v>46</v>
      </c>
      <c r="B9" s="542"/>
      <c r="C9" s="542"/>
      <c r="D9" s="542"/>
      <c r="E9" s="539" t="e">
        <f>IF(#REF!="","",#REF!)</f>
        <v>#REF!</v>
      </c>
      <c r="F9" s="540"/>
      <c r="G9" s="540"/>
      <c r="H9" s="541"/>
      <c r="J9" s="261" t="s">
        <v>47</v>
      </c>
      <c r="K9" s="539" t="e">
        <f>IF(#REF!="","",#REF!)</f>
        <v>#REF!</v>
      </c>
      <c r="L9" s="540"/>
      <c r="M9" s="540"/>
      <c r="N9" s="540"/>
      <c r="O9" s="541"/>
    </row>
    <row r="10" spans="1:17" x14ac:dyDescent="0.2">
      <c r="A10" s="261"/>
      <c r="B10" s="261"/>
      <c r="C10" s="261"/>
      <c r="D10" s="261"/>
      <c r="E10" s="4"/>
      <c r="F10" s="4"/>
      <c r="G10" s="4"/>
      <c r="H10" s="4"/>
      <c r="J10" s="36"/>
      <c r="K10" s="4"/>
      <c r="L10" s="4"/>
      <c r="M10" s="4"/>
      <c r="N10" s="4"/>
      <c r="O10" s="4"/>
    </row>
    <row r="11" spans="1:17" x14ac:dyDescent="0.2">
      <c r="A11" s="542" t="s">
        <v>48</v>
      </c>
      <c r="B11" s="542"/>
      <c r="C11" s="542"/>
      <c r="D11" s="542"/>
      <c r="E11" s="539" t="e">
        <f>IF(#REF!="","",#REF!)</f>
        <v>#REF!</v>
      </c>
      <c r="F11" s="540"/>
      <c r="G11" s="540"/>
      <c r="H11" s="541"/>
      <c r="J11" s="275" t="s">
        <v>218</v>
      </c>
      <c r="K11" s="477" t="e">
        <f>IF(#REF!="","",#REF!)</f>
        <v>#REF!</v>
      </c>
      <c r="L11" s="478"/>
      <c r="M11" s="478"/>
      <c r="N11" s="478"/>
      <c r="O11" s="479"/>
    </row>
    <row r="12" spans="1:17" x14ac:dyDescent="0.2">
      <c r="A12" s="261"/>
      <c r="B12" s="261"/>
      <c r="C12" s="261"/>
      <c r="D12" s="261"/>
      <c r="E12" s="4"/>
      <c r="F12" s="4"/>
      <c r="G12" s="4"/>
      <c r="H12" s="4"/>
      <c r="J12" s="36"/>
      <c r="K12" s="480"/>
      <c r="L12" s="481"/>
      <c r="M12" s="481"/>
      <c r="N12" s="481"/>
      <c r="O12" s="482"/>
    </row>
    <row r="13" spans="1:17" x14ac:dyDescent="0.2">
      <c r="A13" s="542" t="s">
        <v>49</v>
      </c>
      <c r="B13" s="542"/>
      <c r="C13" s="542"/>
      <c r="D13" s="542"/>
      <c r="E13" s="477" t="e">
        <f>IF(#REF!&gt;=2,CONCATENATE(#REF!," / ",#REF!,IF(#REF!&gt;=3," / "&amp;#REF!,""),IF(#REF!&gt;=4," / "&amp;#REF!,""),IF(#REF!&gt;=5," / "&amp;#REF!,""),IF(#REF!&gt;=6," / "&amp;#REF!,""),IF(#REF!&gt;=7," / "&amp;#REF!,""),IF(#REF!&gt;=8," / "&amp;#REF!,""),IF(#REF!&gt;=9," / "&amp;#REF!,""),IF(#REF!&gt;=10," / "&amp;#REF!,"")),"")</f>
        <v>#REF!</v>
      </c>
      <c r="F13" s="478"/>
      <c r="G13" s="478"/>
      <c r="H13" s="479"/>
      <c r="J13" s="36"/>
      <c r="K13" s="480"/>
      <c r="L13" s="481"/>
      <c r="M13" s="481"/>
      <c r="N13" s="481"/>
      <c r="O13" s="482"/>
    </row>
    <row r="14" spans="1:17" x14ac:dyDescent="0.2">
      <c r="A14" s="262"/>
      <c r="B14" s="262"/>
      <c r="C14" s="262"/>
      <c r="D14" s="262"/>
      <c r="E14" s="480"/>
      <c r="F14" s="481"/>
      <c r="G14" s="481"/>
      <c r="H14" s="482"/>
      <c r="J14" s="36"/>
      <c r="K14" s="480"/>
      <c r="L14" s="481"/>
      <c r="M14" s="481"/>
      <c r="N14" s="481"/>
      <c r="O14" s="482"/>
    </row>
    <row r="15" spans="1:17" x14ac:dyDescent="0.2">
      <c r="A15" s="262"/>
      <c r="B15" s="262"/>
      <c r="C15" s="262"/>
      <c r="D15" s="262"/>
      <c r="E15" s="480"/>
      <c r="F15" s="481"/>
      <c r="G15" s="481"/>
      <c r="H15" s="482"/>
      <c r="J15" s="36"/>
      <c r="K15" s="480"/>
      <c r="L15" s="481"/>
      <c r="M15" s="481"/>
      <c r="N15" s="481"/>
      <c r="O15" s="482"/>
    </row>
    <row r="16" spans="1:17" x14ac:dyDescent="0.2">
      <c r="A16" s="262"/>
      <c r="B16" s="262"/>
      <c r="C16" s="262"/>
      <c r="D16" s="262"/>
      <c r="E16" s="480"/>
      <c r="F16" s="481"/>
      <c r="G16" s="481"/>
      <c r="H16" s="482"/>
      <c r="J16" s="36"/>
      <c r="K16" s="480"/>
      <c r="L16" s="481"/>
      <c r="M16" s="481"/>
      <c r="N16" s="481"/>
      <c r="O16" s="482"/>
    </row>
    <row r="17" spans="1:19" x14ac:dyDescent="0.2">
      <c r="A17" s="262"/>
      <c r="B17" s="262"/>
      <c r="C17" s="262"/>
      <c r="D17" s="262"/>
      <c r="E17" s="483"/>
      <c r="F17" s="484"/>
      <c r="G17" s="484"/>
      <c r="H17" s="485"/>
      <c r="J17" s="36"/>
      <c r="K17" s="483"/>
      <c r="L17" s="484"/>
      <c r="M17" s="484"/>
      <c r="N17" s="484"/>
      <c r="O17" s="485"/>
    </row>
    <row r="19" spans="1:19" ht="15.75" x14ac:dyDescent="0.25">
      <c r="A19" s="544" t="s">
        <v>211</v>
      </c>
      <c r="B19" s="544"/>
      <c r="C19" s="544"/>
      <c r="D19" s="544"/>
      <c r="E19" s="544"/>
      <c r="F19" s="544"/>
      <c r="G19" s="544"/>
      <c r="H19" s="544"/>
      <c r="I19" s="544"/>
      <c r="J19" s="544"/>
      <c r="K19" s="544"/>
      <c r="L19" s="544"/>
      <c r="M19" s="544"/>
      <c r="N19" s="544"/>
      <c r="O19" s="544"/>
      <c r="P19" s="544"/>
      <c r="Q19" s="544"/>
    </row>
    <row r="21" spans="1:19" ht="15.75" thickBot="1" x14ac:dyDescent="0.25">
      <c r="A21" s="518" t="e">
        <f>CONCATENATE("Proponente: ",#REF!)</f>
        <v>#REF!</v>
      </c>
      <c r="B21" s="518"/>
      <c r="C21" s="518"/>
      <c r="D21" s="518"/>
      <c r="E21" s="518"/>
      <c r="F21" s="518"/>
      <c r="G21" s="518"/>
      <c r="H21" s="518"/>
      <c r="I21" s="518"/>
      <c r="J21" s="518"/>
      <c r="K21" s="518"/>
      <c r="L21" s="518"/>
      <c r="M21" s="518"/>
      <c r="N21" s="518"/>
      <c r="O21" s="518"/>
      <c r="P21" s="518"/>
      <c r="Q21" s="518"/>
    </row>
    <row r="22" spans="1:19" ht="15" x14ac:dyDescent="0.2">
      <c r="A22" s="267"/>
      <c r="B22" s="267"/>
      <c r="C22" s="267"/>
      <c r="D22" s="267"/>
      <c r="E22" s="267"/>
      <c r="F22" s="267"/>
      <c r="G22" s="267"/>
      <c r="H22" s="267"/>
      <c r="I22" s="267"/>
      <c r="J22" s="267"/>
      <c r="K22" s="267"/>
      <c r="L22" s="267"/>
      <c r="M22" s="267"/>
      <c r="N22" s="267"/>
      <c r="O22" s="267"/>
      <c r="P22" s="267"/>
      <c r="Q22" s="267"/>
      <c r="R22" s="267"/>
    </row>
    <row r="23" spans="1:19" ht="15" customHeight="1" x14ac:dyDescent="0.2">
      <c r="A23" s="267"/>
      <c r="B23" s="358" t="s">
        <v>172</v>
      </c>
      <c r="C23" s="561"/>
      <c r="D23" s="561"/>
      <c r="E23" s="359"/>
      <c r="G23" s="360" t="s">
        <v>190</v>
      </c>
      <c r="H23" s="360"/>
      <c r="I23" s="5"/>
      <c r="J23" s="263" t="s">
        <v>191</v>
      </c>
      <c r="K23" s="267"/>
      <c r="L23" s="267"/>
      <c r="M23" s="267"/>
      <c r="N23" s="267"/>
      <c r="O23" s="267"/>
      <c r="P23" s="267"/>
      <c r="Q23" s="267"/>
      <c r="R23" s="267"/>
      <c r="S23" s="267"/>
    </row>
    <row r="24" spans="1:19" ht="15" customHeight="1" x14ac:dyDescent="0.2">
      <c r="A24" s="267"/>
      <c r="B24" s="565" t="e">
        <f>IF(#REF!="","",#REF!)</f>
        <v>#REF!</v>
      </c>
      <c r="C24" s="566"/>
      <c r="D24" s="566"/>
      <c r="E24" s="567"/>
      <c r="G24" s="574" t="e">
        <f>IF(#REF!="","",#REF!)</f>
        <v>#REF!</v>
      </c>
      <c r="H24" s="574"/>
      <c r="I24" s="5"/>
      <c r="J24" s="268" t="e">
        <f>IF(#REF!="","",#REF!)</f>
        <v>#REF!</v>
      </c>
      <c r="K24" s="267"/>
      <c r="L24" s="267"/>
      <c r="M24" s="267"/>
      <c r="N24" s="267"/>
      <c r="O24" s="267"/>
      <c r="P24" s="267"/>
      <c r="Q24" s="267"/>
      <c r="R24" s="267"/>
      <c r="S24" s="267"/>
    </row>
    <row r="25" spans="1:19" ht="15" x14ac:dyDescent="0.2">
      <c r="A25" s="267"/>
      <c r="B25" s="568"/>
      <c r="C25" s="569"/>
      <c r="D25" s="569"/>
      <c r="E25" s="570"/>
      <c r="I25" s="5"/>
      <c r="J25" s="5"/>
      <c r="K25" s="267"/>
      <c r="L25" s="267"/>
      <c r="M25" s="267"/>
      <c r="N25" s="267"/>
      <c r="O25" s="267"/>
      <c r="P25" s="267"/>
      <c r="Q25" s="267"/>
      <c r="R25" s="267"/>
      <c r="S25" s="267"/>
    </row>
    <row r="26" spans="1:19" ht="15" x14ac:dyDescent="0.2">
      <c r="A26" s="267"/>
      <c r="B26" s="568"/>
      <c r="C26" s="569"/>
      <c r="D26" s="569"/>
      <c r="E26" s="570"/>
      <c r="I26" s="5"/>
      <c r="J26" s="5"/>
      <c r="K26" s="267"/>
      <c r="L26" s="267"/>
      <c r="M26" s="267"/>
      <c r="N26" s="267"/>
      <c r="O26" s="267"/>
      <c r="P26" s="267"/>
      <c r="Q26" s="267"/>
      <c r="R26" s="267"/>
      <c r="S26" s="267"/>
    </row>
    <row r="27" spans="1:19" ht="15" x14ac:dyDescent="0.2">
      <c r="A27" s="267"/>
      <c r="B27" s="571"/>
      <c r="C27" s="572"/>
      <c r="D27" s="572"/>
      <c r="E27" s="573"/>
      <c r="I27" s="5"/>
      <c r="J27" s="5"/>
      <c r="K27" s="267"/>
      <c r="L27" s="267"/>
      <c r="M27" s="267"/>
      <c r="N27" s="267"/>
      <c r="O27" s="267"/>
      <c r="P27" s="267"/>
      <c r="Q27" s="267"/>
      <c r="R27" s="267"/>
      <c r="S27" s="267"/>
    </row>
    <row r="28" spans="1:19" ht="15" x14ac:dyDescent="0.2">
      <c r="A28" s="267"/>
      <c r="I28" s="5"/>
      <c r="J28" s="5"/>
      <c r="K28" s="267"/>
      <c r="L28" s="267"/>
      <c r="M28" s="267"/>
      <c r="N28" s="267"/>
      <c r="O28" s="267"/>
      <c r="P28" s="267"/>
      <c r="Q28" s="267"/>
      <c r="R28" s="267"/>
      <c r="S28" s="267"/>
    </row>
    <row r="29" spans="1:19" ht="15" x14ac:dyDescent="0.2">
      <c r="A29" s="267"/>
      <c r="G29" s="5"/>
      <c r="H29" s="5"/>
      <c r="I29" s="267"/>
      <c r="J29" s="267"/>
      <c r="K29" s="267"/>
      <c r="L29" s="267"/>
      <c r="M29" s="267"/>
      <c r="N29" s="267"/>
      <c r="O29" s="267"/>
      <c r="P29" s="267"/>
      <c r="Q29" s="267"/>
    </row>
    <row r="30" spans="1:19" ht="45" x14ac:dyDescent="0.2">
      <c r="A30" s="267"/>
      <c r="B30" s="263" t="s">
        <v>192</v>
      </c>
      <c r="C30" s="263" t="s">
        <v>193</v>
      </c>
      <c r="D30" s="263" t="s">
        <v>194</v>
      </c>
      <c r="E30" s="358" t="s">
        <v>195</v>
      </c>
      <c r="F30" s="561"/>
      <c r="G30" s="561"/>
      <c r="H30" s="359"/>
      <c r="I30" s="263" t="s">
        <v>196</v>
      </c>
      <c r="J30" s="263" t="s">
        <v>197</v>
      </c>
      <c r="K30" s="267"/>
      <c r="L30" s="267"/>
      <c r="M30" s="267"/>
      <c r="N30" s="267"/>
      <c r="O30" s="267"/>
      <c r="P30" s="267"/>
      <c r="Q30" s="267"/>
      <c r="R30" s="267"/>
      <c r="S30" s="267"/>
    </row>
    <row r="31" spans="1:19" ht="15" x14ac:dyDescent="0.2">
      <c r="A31" s="267"/>
      <c r="B31" s="234" t="e">
        <f>IF(#REF!="","",#REF!)</f>
        <v>#REF!</v>
      </c>
      <c r="C31" s="234" t="e">
        <f>IF(#REF!="","",#REF!)</f>
        <v>#REF!</v>
      </c>
      <c r="D31" s="234" t="e">
        <f>IF(#REF!="","",#REF!)</f>
        <v>#REF!</v>
      </c>
      <c r="E31" s="562" t="e">
        <f>IF(#REF!="","",#REF!)</f>
        <v>#REF!</v>
      </c>
      <c r="F31" s="563"/>
      <c r="G31" s="563"/>
      <c r="H31" s="564"/>
      <c r="I31" s="269" t="e">
        <f>IF(#REF!="","",#REF!)</f>
        <v>#REF!</v>
      </c>
      <c r="J31" s="270" t="e">
        <f>IF(#REF!="","",#REF!)</f>
        <v>#REF!</v>
      </c>
      <c r="K31" s="267"/>
      <c r="L31" s="267"/>
      <c r="M31" s="267"/>
      <c r="N31" s="267"/>
      <c r="O31" s="267"/>
      <c r="P31" s="267"/>
      <c r="Q31" s="267"/>
      <c r="R31" s="267"/>
      <c r="S31" s="267"/>
    </row>
    <row r="32" spans="1:19" ht="15" x14ac:dyDescent="0.2">
      <c r="A32" s="267"/>
      <c r="B32" s="234" t="e">
        <f>IF(#REF!="","",#REF!)</f>
        <v>#REF!</v>
      </c>
      <c r="C32" s="234" t="e">
        <f>IF(#REF!="","",#REF!)</f>
        <v>#REF!</v>
      </c>
      <c r="D32" s="234" t="e">
        <f>IF(#REF!="","",#REF!)</f>
        <v>#REF!</v>
      </c>
      <c r="E32" s="562" t="e">
        <f>IF(#REF!="","",#REF!)</f>
        <v>#REF!</v>
      </c>
      <c r="F32" s="563" t="e">
        <f>IF(#REF!="","",#REF!)</f>
        <v>#REF!</v>
      </c>
      <c r="G32" s="563" t="e">
        <f>IF(#REF!="","",#REF!)</f>
        <v>#REF!</v>
      </c>
      <c r="H32" s="564" t="e">
        <f>IF(#REF!="","",#REF!)</f>
        <v>#REF!</v>
      </c>
      <c r="I32" s="269" t="e">
        <f>IF(#REF!="","",#REF!)</f>
        <v>#REF!</v>
      </c>
      <c r="J32" s="270" t="e">
        <f>IF(#REF!="","",#REF!)</f>
        <v>#REF!</v>
      </c>
      <c r="K32" s="267"/>
      <c r="L32" s="267"/>
      <c r="M32" s="267"/>
      <c r="N32" s="267"/>
      <c r="O32" s="267"/>
      <c r="P32" s="267"/>
      <c r="Q32" s="267"/>
      <c r="R32" s="267"/>
      <c r="S32" s="267"/>
    </row>
    <row r="33" spans="1:19" ht="15" x14ac:dyDescent="0.2">
      <c r="A33" s="267"/>
      <c r="B33" s="234" t="e">
        <f>IF(#REF!="","",#REF!)</f>
        <v>#REF!</v>
      </c>
      <c r="C33" s="234" t="e">
        <f>IF(#REF!="","",#REF!)</f>
        <v>#REF!</v>
      </c>
      <c r="D33" s="234" t="e">
        <f>IF(#REF!="","",#REF!)</f>
        <v>#REF!</v>
      </c>
      <c r="E33" s="562" t="e">
        <f>IF(#REF!="","",#REF!)</f>
        <v>#REF!</v>
      </c>
      <c r="F33" s="563" t="e">
        <f>IF(#REF!="","",#REF!)</f>
        <v>#REF!</v>
      </c>
      <c r="G33" s="563" t="e">
        <f>IF(#REF!="","",#REF!)</f>
        <v>#REF!</v>
      </c>
      <c r="H33" s="564" t="e">
        <f>IF(#REF!="","",#REF!)</f>
        <v>#REF!</v>
      </c>
      <c r="I33" s="269" t="e">
        <f>IF(#REF!="","",#REF!)</f>
        <v>#REF!</v>
      </c>
      <c r="J33" s="270" t="e">
        <f>IF(#REF!="","",#REF!)</f>
        <v>#REF!</v>
      </c>
      <c r="K33" s="267"/>
      <c r="L33" s="267"/>
      <c r="M33" s="267"/>
      <c r="N33" s="267"/>
      <c r="O33" s="267"/>
      <c r="P33" s="267"/>
      <c r="Q33" s="267"/>
      <c r="R33" s="267"/>
      <c r="S33" s="267"/>
    </row>
    <row r="34" spans="1:19" ht="15" x14ac:dyDescent="0.2">
      <c r="A34" s="267"/>
      <c r="B34" s="234" t="e">
        <f>IF(#REF!="","",#REF!)</f>
        <v>#REF!</v>
      </c>
      <c r="C34" s="234" t="e">
        <f>IF(#REF!="","",#REF!)</f>
        <v>#REF!</v>
      </c>
      <c r="D34" s="234" t="e">
        <f>IF(#REF!="","",#REF!)</f>
        <v>#REF!</v>
      </c>
      <c r="E34" s="562" t="e">
        <f>IF(#REF!="","",#REF!)</f>
        <v>#REF!</v>
      </c>
      <c r="F34" s="563" t="e">
        <f>IF(#REF!="","",#REF!)</f>
        <v>#REF!</v>
      </c>
      <c r="G34" s="563" t="e">
        <f>IF(#REF!="","",#REF!)</f>
        <v>#REF!</v>
      </c>
      <c r="H34" s="564" t="e">
        <f>IF(#REF!="","",#REF!)</f>
        <v>#REF!</v>
      </c>
      <c r="I34" s="269" t="e">
        <f>IF(#REF!="","",#REF!)</f>
        <v>#REF!</v>
      </c>
      <c r="J34" s="270" t="e">
        <f>IF(#REF!="","",#REF!)</f>
        <v>#REF!</v>
      </c>
      <c r="K34" s="267"/>
      <c r="L34" s="267"/>
      <c r="M34" s="267"/>
      <c r="N34" s="267"/>
      <c r="O34" s="267"/>
      <c r="P34" s="267"/>
      <c r="Q34" s="267"/>
      <c r="R34" s="267"/>
      <c r="S34" s="267"/>
    </row>
    <row r="35" spans="1:19" ht="15" x14ac:dyDescent="0.2">
      <c r="A35" s="267"/>
      <c r="B35" s="234" t="e">
        <f>IF(#REF!="","",#REF!)</f>
        <v>#REF!</v>
      </c>
      <c r="C35" s="234" t="e">
        <f>IF(#REF!="","",#REF!)</f>
        <v>#REF!</v>
      </c>
      <c r="D35" s="234" t="e">
        <f>IF(#REF!="","",#REF!)</f>
        <v>#REF!</v>
      </c>
      <c r="E35" s="562" t="e">
        <f>IF(#REF!="","",#REF!)</f>
        <v>#REF!</v>
      </c>
      <c r="F35" s="563" t="e">
        <f>IF(#REF!="","",#REF!)</f>
        <v>#REF!</v>
      </c>
      <c r="G35" s="563" t="e">
        <f>IF(#REF!="","",#REF!)</f>
        <v>#REF!</v>
      </c>
      <c r="H35" s="564" t="e">
        <f>IF(#REF!="","",#REF!)</f>
        <v>#REF!</v>
      </c>
      <c r="I35" s="269" t="e">
        <f>IF(#REF!="","",#REF!)</f>
        <v>#REF!</v>
      </c>
      <c r="J35" s="270" t="e">
        <f>IF(#REF!="","",#REF!)</f>
        <v>#REF!</v>
      </c>
      <c r="K35" s="267"/>
      <c r="L35" s="267"/>
      <c r="M35" s="267"/>
      <c r="N35" s="267"/>
      <c r="O35" s="267"/>
      <c r="P35" s="267"/>
      <c r="Q35" s="267"/>
      <c r="R35" s="267"/>
      <c r="S35" s="267"/>
    </row>
    <row r="36" spans="1:19" x14ac:dyDescent="0.2">
      <c r="A36" s="36"/>
      <c r="B36" s="36"/>
      <c r="C36" s="36"/>
      <c r="D36" s="36"/>
      <c r="E36" s="36"/>
      <c r="F36" s="36"/>
      <c r="G36" s="36"/>
      <c r="H36" s="36"/>
      <c r="I36" s="36"/>
      <c r="J36" s="36"/>
      <c r="K36" s="36"/>
      <c r="L36" s="36"/>
    </row>
    <row r="37" spans="1:19" x14ac:dyDescent="0.2">
      <c r="A37" s="36"/>
      <c r="B37" s="36"/>
      <c r="C37" s="36"/>
      <c r="D37" s="36"/>
      <c r="E37" s="36"/>
      <c r="F37" s="36"/>
      <c r="G37" s="36"/>
      <c r="H37" s="36"/>
      <c r="I37" s="36"/>
      <c r="J37" s="36"/>
      <c r="K37" s="36"/>
      <c r="L37" s="36"/>
    </row>
    <row r="38" spans="1:19" ht="15.75" thickBot="1" x14ac:dyDescent="0.25">
      <c r="A38" s="518" t="e">
        <f>CONCATENATE("Proponente: ",#REF!)</f>
        <v>#REF!</v>
      </c>
      <c r="B38" s="518"/>
      <c r="C38" s="518"/>
      <c r="D38" s="518"/>
      <c r="E38" s="518"/>
      <c r="F38" s="518"/>
      <c r="G38" s="518"/>
      <c r="H38" s="518"/>
      <c r="I38" s="518"/>
      <c r="J38" s="518"/>
      <c r="K38" s="518"/>
      <c r="L38" s="518"/>
      <c r="M38" s="518"/>
      <c r="N38" s="518"/>
      <c r="O38" s="518"/>
      <c r="P38" s="518"/>
      <c r="Q38" s="518"/>
    </row>
    <row r="39" spans="1:19" ht="15" x14ac:dyDescent="0.2">
      <c r="A39" s="267"/>
      <c r="B39" s="267"/>
      <c r="C39" s="267"/>
      <c r="D39" s="267"/>
      <c r="E39" s="267"/>
      <c r="F39" s="267"/>
      <c r="G39" s="267"/>
      <c r="H39" s="267"/>
      <c r="I39" s="267"/>
      <c r="J39" s="267"/>
      <c r="K39" s="267"/>
      <c r="L39" s="267"/>
      <c r="M39" s="267"/>
      <c r="N39" s="267"/>
      <c r="O39" s="267"/>
      <c r="P39" s="267"/>
      <c r="Q39" s="267"/>
      <c r="R39" s="267"/>
    </row>
    <row r="40" spans="1:19" ht="15" customHeight="1" x14ac:dyDescent="0.2">
      <c r="A40" s="267"/>
      <c r="B40" s="358" t="s">
        <v>172</v>
      </c>
      <c r="C40" s="561"/>
      <c r="D40" s="561"/>
      <c r="E40" s="359"/>
      <c r="G40" s="360" t="s">
        <v>190</v>
      </c>
      <c r="H40" s="360"/>
      <c r="I40" s="5"/>
      <c r="J40" s="263" t="s">
        <v>191</v>
      </c>
      <c r="K40" s="267"/>
      <c r="L40" s="267"/>
      <c r="M40" s="267"/>
      <c r="N40" s="267"/>
      <c r="O40" s="267"/>
      <c r="P40" s="267"/>
      <c r="Q40" s="267"/>
      <c r="R40" s="267"/>
      <c r="S40" s="267"/>
    </row>
    <row r="41" spans="1:19" ht="15" customHeight="1" x14ac:dyDescent="0.2">
      <c r="A41" s="267"/>
      <c r="B41" s="565" t="e">
        <f>IF(#REF!="","",#REF!)</f>
        <v>#REF!</v>
      </c>
      <c r="C41" s="566"/>
      <c r="D41" s="566"/>
      <c r="E41" s="567"/>
      <c r="G41" s="574" t="e">
        <f>IF(#REF!="","",#REF!)</f>
        <v>#REF!</v>
      </c>
      <c r="H41" s="574"/>
      <c r="I41" s="5"/>
      <c r="J41" s="268" t="e">
        <f>IF(#REF!="","",#REF!)</f>
        <v>#REF!</v>
      </c>
      <c r="K41" s="267"/>
      <c r="L41" s="267"/>
      <c r="M41" s="267"/>
      <c r="N41" s="267"/>
      <c r="O41" s="267"/>
      <c r="P41" s="267"/>
      <c r="Q41" s="267"/>
      <c r="R41" s="267"/>
      <c r="S41" s="267"/>
    </row>
    <row r="42" spans="1:19" ht="15" x14ac:dyDescent="0.2">
      <c r="A42" s="267"/>
      <c r="B42" s="568"/>
      <c r="C42" s="569"/>
      <c r="D42" s="569"/>
      <c r="E42" s="570"/>
      <c r="I42" s="5"/>
      <c r="J42" s="5"/>
      <c r="K42" s="267"/>
      <c r="L42" s="267"/>
      <c r="M42" s="267"/>
      <c r="N42" s="267"/>
      <c r="O42" s="267"/>
      <c r="P42" s="267"/>
      <c r="Q42" s="267"/>
      <c r="R42" s="267"/>
      <c r="S42" s="267"/>
    </row>
    <row r="43" spans="1:19" ht="15" x14ac:dyDescent="0.2">
      <c r="A43" s="267"/>
      <c r="B43" s="568"/>
      <c r="C43" s="569"/>
      <c r="D43" s="569"/>
      <c r="E43" s="570"/>
      <c r="I43" s="5"/>
      <c r="J43" s="5"/>
      <c r="K43" s="267"/>
      <c r="L43" s="267"/>
      <c r="M43" s="267"/>
      <c r="N43" s="267"/>
      <c r="O43" s="267"/>
      <c r="P43" s="267"/>
      <c r="Q43" s="267"/>
      <c r="R43" s="267"/>
      <c r="S43" s="267"/>
    </row>
    <row r="44" spans="1:19" ht="15" x14ac:dyDescent="0.2">
      <c r="A44" s="267"/>
      <c r="B44" s="571"/>
      <c r="C44" s="572"/>
      <c r="D44" s="572"/>
      <c r="E44" s="573"/>
      <c r="I44" s="5"/>
      <c r="J44" s="5"/>
      <c r="K44" s="267"/>
      <c r="L44" s="267"/>
      <c r="M44" s="267"/>
      <c r="N44" s="267"/>
      <c r="O44" s="267"/>
      <c r="P44" s="267"/>
      <c r="Q44" s="267"/>
      <c r="R44" s="267"/>
      <c r="S44" s="267"/>
    </row>
    <row r="45" spans="1:19" ht="15" x14ac:dyDescent="0.2">
      <c r="A45" s="267"/>
      <c r="I45" s="5"/>
      <c r="J45" s="5"/>
      <c r="K45" s="267"/>
      <c r="L45" s="267"/>
      <c r="M45" s="267"/>
      <c r="N45" s="267"/>
      <c r="O45" s="267"/>
      <c r="P45" s="267"/>
      <c r="Q45" s="267"/>
      <c r="R45" s="267"/>
      <c r="S45" s="267"/>
    </row>
    <row r="46" spans="1:19" ht="15" x14ac:dyDescent="0.2">
      <c r="A46" s="267"/>
      <c r="G46" s="5"/>
      <c r="H46" s="5"/>
      <c r="I46" s="267"/>
      <c r="J46" s="267"/>
      <c r="K46" s="267"/>
      <c r="L46" s="267"/>
      <c r="M46" s="267"/>
      <c r="N46" s="267"/>
      <c r="O46" s="267"/>
      <c r="P46" s="267"/>
      <c r="Q46" s="267"/>
    </row>
    <row r="47" spans="1:19" ht="45" x14ac:dyDescent="0.2">
      <c r="A47" s="267"/>
      <c r="B47" s="263" t="s">
        <v>192</v>
      </c>
      <c r="C47" s="263" t="s">
        <v>193</v>
      </c>
      <c r="D47" s="263" t="s">
        <v>194</v>
      </c>
      <c r="E47" s="358" t="s">
        <v>195</v>
      </c>
      <c r="F47" s="561"/>
      <c r="G47" s="561"/>
      <c r="H47" s="359"/>
      <c r="I47" s="263" t="s">
        <v>196</v>
      </c>
      <c r="J47" s="263" t="s">
        <v>197</v>
      </c>
      <c r="K47" s="267"/>
      <c r="L47" s="267"/>
      <c r="M47" s="267"/>
      <c r="N47" s="267"/>
      <c r="O47" s="267"/>
      <c r="P47" s="267"/>
      <c r="Q47" s="267"/>
      <c r="R47" s="267"/>
      <c r="S47" s="267"/>
    </row>
    <row r="48" spans="1:19" ht="15" x14ac:dyDescent="0.2">
      <c r="A48" s="267"/>
      <c r="B48" s="234" t="e">
        <f>IF(#REF!="","",#REF!)</f>
        <v>#REF!</v>
      </c>
      <c r="C48" s="234" t="e">
        <f>IF(#REF!="","",#REF!)</f>
        <v>#REF!</v>
      </c>
      <c r="D48" s="234" t="e">
        <f>IF(#REF!="","",#REF!)</f>
        <v>#REF!</v>
      </c>
      <c r="E48" s="562" t="e">
        <f>IF(#REF!="","",#REF!)</f>
        <v>#REF!</v>
      </c>
      <c r="F48" s="563"/>
      <c r="G48" s="563"/>
      <c r="H48" s="564"/>
      <c r="I48" s="269" t="e">
        <f>IF(#REF!="","",#REF!)</f>
        <v>#REF!</v>
      </c>
      <c r="J48" s="270" t="e">
        <f>IF(#REF!="","",#REF!)</f>
        <v>#REF!</v>
      </c>
      <c r="K48" s="267"/>
      <c r="L48" s="267"/>
      <c r="M48" s="267"/>
      <c r="N48" s="267"/>
      <c r="O48" s="267"/>
      <c r="P48" s="267"/>
      <c r="Q48" s="267"/>
      <c r="R48" s="267"/>
      <c r="S48" s="267"/>
    </row>
    <row r="49" spans="1:19" ht="15" x14ac:dyDescent="0.2">
      <c r="A49" s="267"/>
      <c r="B49" s="234" t="e">
        <f>IF(#REF!="","",#REF!)</f>
        <v>#REF!</v>
      </c>
      <c r="C49" s="234" t="e">
        <f>IF(#REF!="","",#REF!)</f>
        <v>#REF!</v>
      </c>
      <c r="D49" s="234" t="e">
        <f>IF(#REF!="","",#REF!)</f>
        <v>#REF!</v>
      </c>
      <c r="E49" s="562" t="e">
        <f>IF(#REF!="","",#REF!)</f>
        <v>#REF!</v>
      </c>
      <c r="F49" s="563"/>
      <c r="G49" s="563"/>
      <c r="H49" s="564"/>
      <c r="I49" s="269" t="e">
        <f>IF(#REF!="","",#REF!)</f>
        <v>#REF!</v>
      </c>
      <c r="J49" s="270" t="e">
        <f>IF(#REF!="","",#REF!)</f>
        <v>#REF!</v>
      </c>
      <c r="K49" s="267"/>
      <c r="L49" s="267"/>
      <c r="M49" s="267"/>
      <c r="N49" s="267"/>
      <c r="O49" s="267"/>
      <c r="P49" s="267"/>
      <c r="Q49" s="267"/>
      <c r="R49" s="267"/>
      <c r="S49" s="267"/>
    </row>
    <row r="50" spans="1:19" ht="15" x14ac:dyDescent="0.2">
      <c r="A50" s="267"/>
      <c r="B50" s="234" t="e">
        <f>IF(#REF!="","",#REF!)</f>
        <v>#REF!</v>
      </c>
      <c r="C50" s="234" t="e">
        <f>IF(#REF!="","",#REF!)</f>
        <v>#REF!</v>
      </c>
      <c r="D50" s="234" t="e">
        <f>IF(#REF!="","",#REF!)</f>
        <v>#REF!</v>
      </c>
      <c r="E50" s="562" t="e">
        <f>IF(#REF!="","",#REF!)</f>
        <v>#REF!</v>
      </c>
      <c r="F50" s="563"/>
      <c r="G50" s="563"/>
      <c r="H50" s="564"/>
      <c r="I50" s="269" t="e">
        <f>IF(#REF!="","",#REF!)</f>
        <v>#REF!</v>
      </c>
      <c r="J50" s="270" t="e">
        <f>IF(#REF!="","",#REF!)</f>
        <v>#REF!</v>
      </c>
      <c r="K50" s="267"/>
      <c r="L50" s="267"/>
      <c r="M50" s="267"/>
      <c r="N50" s="267"/>
      <c r="O50" s="267"/>
      <c r="P50" s="267"/>
      <c r="Q50" s="267"/>
      <c r="R50" s="267"/>
      <c r="S50" s="267"/>
    </row>
    <row r="51" spans="1:19" ht="15" x14ac:dyDescent="0.2">
      <c r="A51" s="267"/>
      <c r="B51" s="234" t="e">
        <f>IF(#REF!="","",#REF!)</f>
        <v>#REF!</v>
      </c>
      <c r="C51" s="234" t="e">
        <f>IF(#REF!="","",#REF!)</f>
        <v>#REF!</v>
      </c>
      <c r="D51" s="234" t="e">
        <f>IF(#REF!="","",#REF!)</f>
        <v>#REF!</v>
      </c>
      <c r="E51" s="562" t="e">
        <f>IF(#REF!="","",#REF!)</f>
        <v>#REF!</v>
      </c>
      <c r="F51" s="563"/>
      <c r="G51" s="563"/>
      <c r="H51" s="564"/>
      <c r="I51" s="269" t="e">
        <f>IF(#REF!="","",#REF!)</f>
        <v>#REF!</v>
      </c>
      <c r="J51" s="270" t="e">
        <f>IF(#REF!="","",#REF!)</f>
        <v>#REF!</v>
      </c>
      <c r="K51" s="267"/>
      <c r="L51" s="267"/>
      <c r="M51" s="267"/>
      <c r="N51" s="267"/>
      <c r="O51" s="267"/>
      <c r="P51" s="267"/>
      <c r="Q51" s="267"/>
      <c r="R51" s="267"/>
      <c r="S51" s="267"/>
    </row>
    <row r="52" spans="1:19" ht="15" x14ac:dyDescent="0.2">
      <c r="A52" s="267"/>
      <c r="B52" s="234" t="e">
        <f>IF(#REF!="","",#REF!)</f>
        <v>#REF!</v>
      </c>
      <c r="C52" s="234" t="e">
        <f>IF(#REF!="","",#REF!)</f>
        <v>#REF!</v>
      </c>
      <c r="D52" s="234" t="e">
        <f>IF(#REF!="","",#REF!)</f>
        <v>#REF!</v>
      </c>
      <c r="E52" s="562" t="e">
        <f>IF(#REF!="","",#REF!)</f>
        <v>#REF!</v>
      </c>
      <c r="F52" s="563"/>
      <c r="G52" s="563"/>
      <c r="H52" s="564"/>
      <c r="I52" s="269" t="e">
        <f>IF(#REF!="","",#REF!)</f>
        <v>#REF!</v>
      </c>
      <c r="J52" s="270" t="e">
        <f>IF(#REF!="","",#REF!)</f>
        <v>#REF!</v>
      </c>
      <c r="K52" s="267"/>
      <c r="L52" s="267"/>
      <c r="M52" s="267"/>
      <c r="N52" s="267"/>
      <c r="O52" s="267"/>
      <c r="P52" s="267"/>
      <c r="Q52" s="267"/>
      <c r="R52" s="267"/>
      <c r="S52" s="267"/>
    </row>
    <row r="53" spans="1:19" x14ac:dyDescent="0.2">
      <c r="A53" s="36"/>
      <c r="B53" s="36"/>
      <c r="C53" s="36"/>
      <c r="D53" s="36"/>
      <c r="E53" s="36"/>
      <c r="F53" s="36"/>
      <c r="G53" s="36"/>
      <c r="H53" s="36"/>
      <c r="I53" s="36"/>
      <c r="J53" s="36"/>
      <c r="K53" s="36"/>
      <c r="L53" s="36"/>
    </row>
    <row r="54" spans="1:19" x14ac:dyDescent="0.2">
      <c r="A54" s="36"/>
      <c r="B54" s="36"/>
      <c r="C54" s="36"/>
      <c r="D54" s="36"/>
      <c r="E54" s="36"/>
      <c r="F54" s="36"/>
      <c r="G54" s="36"/>
      <c r="H54" s="36"/>
      <c r="I54" s="36"/>
      <c r="J54" s="36"/>
      <c r="K54" s="36"/>
      <c r="L54" s="36"/>
    </row>
    <row r="55" spans="1:19" ht="15.75" thickBot="1" x14ac:dyDescent="0.25">
      <c r="A55" s="518" t="e">
        <f>CONCATENATE("Proponente: ",#REF!)</f>
        <v>#REF!</v>
      </c>
      <c r="B55" s="518"/>
      <c r="C55" s="518"/>
      <c r="D55" s="518"/>
      <c r="E55" s="518"/>
      <c r="F55" s="518"/>
      <c r="G55" s="518"/>
      <c r="H55" s="518"/>
      <c r="I55" s="518"/>
      <c r="J55" s="518"/>
      <c r="K55" s="518"/>
      <c r="L55" s="518"/>
      <c r="M55" s="518"/>
      <c r="N55" s="518"/>
      <c r="O55" s="518"/>
      <c r="P55" s="518"/>
      <c r="Q55" s="518"/>
    </row>
    <row r="56" spans="1:19" ht="15" x14ac:dyDescent="0.2">
      <c r="A56" s="267"/>
      <c r="B56" s="267"/>
      <c r="C56" s="267"/>
      <c r="D56" s="267"/>
      <c r="E56" s="267"/>
      <c r="F56" s="267"/>
      <c r="G56" s="267"/>
      <c r="H56" s="267"/>
      <c r="I56" s="267"/>
      <c r="J56" s="267"/>
      <c r="K56" s="267"/>
      <c r="L56" s="267"/>
      <c r="M56" s="267"/>
      <c r="N56" s="267"/>
      <c r="O56" s="267"/>
      <c r="P56" s="267"/>
      <c r="Q56" s="267"/>
      <c r="R56" s="267"/>
    </row>
    <row r="57" spans="1:19" ht="15" customHeight="1" x14ac:dyDescent="0.2">
      <c r="A57" s="267"/>
      <c r="B57" s="358" t="s">
        <v>210</v>
      </c>
      <c r="C57" s="561"/>
      <c r="D57" s="561"/>
      <c r="E57" s="359"/>
      <c r="G57" s="360" t="s">
        <v>190</v>
      </c>
      <c r="H57" s="360"/>
      <c r="I57" s="5"/>
      <c r="J57" s="263" t="s">
        <v>191</v>
      </c>
      <c r="K57" s="267"/>
      <c r="L57" s="267"/>
      <c r="M57" s="267"/>
      <c r="N57" s="267"/>
      <c r="O57" s="267"/>
      <c r="P57" s="267"/>
      <c r="Q57" s="267"/>
      <c r="R57" s="267"/>
      <c r="S57" s="267"/>
    </row>
    <row r="58" spans="1:19" ht="15" customHeight="1" x14ac:dyDescent="0.2">
      <c r="A58" s="267"/>
      <c r="B58" s="565" t="e">
        <f>IF(#REF!="","",#REF!)</f>
        <v>#REF!</v>
      </c>
      <c r="C58" s="566"/>
      <c r="D58" s="566"/>
      <c r="E58" s="567"/>
      <c r="G58" s="574" t="e">
        <f>IF(#REF!="","",#REF!)</f>
        <v>#REF!</v>
      </c>
      <c r="H58" s="574"/>
      <c r="I58" s="5"/>
      <c r="J58" s="268" t="e">
        <f>IF(#REF!="","",#REF!)</f>
        <v>#REF!</v>
      </c>
      <c r="K58" s="267"/>
      <c r="L58" s="267"/>
      <c r="M58" s="267"/>
      <c r="N58" s="267"/>
      <c r="O58" s="267"/>
      <c r="P58" s="267"/>
      <c r="Q58" s="267"/>
      <c r="R58" s="267"/>
      <c r="S58" s="267"/>
    </row>
    <row r="59" spans="1:19" ht="15" x14ac:dyDescent="0.2">
      <c r="A59" s="267"/>
      <c r="B59" s="568"/>
      <c r="C59" s="569"/>
      <c r="D59" s="569"/>
      <c r="E59" s="570"/>
      <c r="I59" s="5"/>
      <c r="J59" s="5"/>
      <c r="K59" s="267"/>
      <c r="L59" s="267"/>
      <c r="M59" s="267"/>
      <c r="N59" s="267"/>
      <c r="O59" s="267"/>
      <c r="P59" s="267"/>
      <c r="Q59" s="267"/>
      <c r="R59" s="267"/>
      <c r="S59" s="267"/>
    </row>
    <row r="60" spans="1:19" ht="15" x14ac:dyDescent="0.2">
      <c r="A60" s="267"/>
      <c r="B60" s="568"/>
      <c r="C60" s="569"/>
      <c r="D60" s="569"/>
      <c r="E60" s="570"/>
      <c r="I60" s="5"/>
      <c r="J60" s="5"/>
      <c r="K60" s="267"/>
      <c r="L60" s="267"/>
      <c r="M60" s="267"/>
      <c r="N60" s="267"/>
      <c r="O60" s="267"/>
      <c r="P60" s="267"/>
      <c r="Q60" s="267"/>
      <c r="R60" s="267"/>
      <c r="S60" s="267"/>
    </row>
    <row r="61" spans="1:19" ht="15" x14ac:dyDescent="0.2">
      <c r="A61" s="267"/>
      <c r="B61" s="571"/>
      <c r="C61" s="572"/>
      <c r="D61" s="572"/>
      <c r="E61" s="573"/>
      <c r="I61" s="5"/>
      <c r="J61" s="5"/>
      <c r="K61" s="267"/>
      <c r="L61" s="267"/>
      <c r="M61" s="267"/>
      <c r="N61" s="267"/>
      <c r="O61" s="267"/>
      <c r="P61" s="267"/>
      <c r="Q61" s="267"/>
      <c r="R61" s="267"/>
      <c r="S61" s="267"/>
    </row>
    <row r="62" spans="1:19" ht="15" x14ac:dyDescent="0.2">
      <c r="A62" s="267"/>
      <c r="I62" s="5"/>
      <c r="J62" s="5"/>
      <c r="K62" s="267"/>
      <c r="L62" s="267"/>
      <c r="M62" s="267"/>
      <c r="N62" s="267"/>
      <c r="O62" s="267"/>
      <c r="P62" s="267"/>
      <c r="Q62" s="267"/>
      <c r="R62" s="267"/>
      <c r="S62" s="267"/>
    </row>
    <row r="63" spans="1:19" ht="15" x14ac:dyDescent="0.2">
      <c r="A63" s="267"/>
      <c r="G63" s="5"/>
      <c r="H63" s="5"/>
      <c r="I63" s="267"/>
      <c r="J63" s="267"/>
      <c r="K63" s="267"/>
      <c r="L63" s="267"/>
      <c r="M63" s="267"/>
      <c r="N63" s="267"/>
      <c r="O63" s="267"/>
      <c r="P63" s="267"/>
      <c r="Q63" s="267"/>
    </row>
    <row r="64" spans="1:19" ht="45" x14ac:dyDescent="0.2">
      <c r="A64" s="267"/>
      <c r="B64" s="263" t="s">
        <v>192</v>
      </c>
      <c r="C64" s="263" t="s">
        <v>193</v>
      </c>
      <c r="D64" s="263" t="s">
        <v>194</v>
      </c>
      <c r="E64" s="358" t="s">
        <v>195</v>
      </c>
      <c r="F64" s="561"/>
      <c r="G64" s="561"/>
      <c r="H64" s="359"/>
      <c r="I64" s="263" t="s">
        <v>196</v>
      </c>
      <c r="J64" s="263" t="s">
        <v>197</v>
      </c>
      <c r="K64" s="267"/>
      <c r="L64" s="267"/>
      <c r="M64" s="267"/>
      <c r="N64" s="267"/>
      <c r="O64" s="267"/>
      <c r="P64" s="267"/>
      <c r="Q64" s="267"/>
      <c r="R64" s="267"/>
      <c r="S64" s="267"/>
    </row>
    <row r="65" spans="1:19" ht="15" x14ac:dyDescent="0.2">
      <c r="A65" s="267"/>
      <c r="B65" s="234" t="e">
        <f>IF(#REF!="","",#REF!)</f>
        <v>#REF!</v>
      </c>
      <c r="C65" s="234" t="e">
        <f>IF(#REF!="","",#REF!)</f>
        <v>#REF!</v>
      </c>
      <c r="D65" s="234" t="e">
        <f>IF(#REF!="","",#REF!)</f>
        <v>#REF!</v>
      </c>
      <c r="E65" s="562" t="e">
        <f>IF(#REF!="","",#REF!)</f>
        <v>#REF!</v>
      </c>
      <c r="F65" s="563"/>
      <c r="G65" s="563"/>
      <c r="H65" s="564"/>
      <c r="I65" s="269" t="e">
        <f>IF(#REF!="","",#REF!)</f>
        <v>#REF!</v>
      </c>
      <c r="J65" s="270" t="e">
        <f>IF(#REF!="","",#REF!)</f>
        <v>#REF!</v>
      </c>
      <c r="K65" s="267"/>
      <c r="L65" s="267"/>
      <c r="M65" s="267"/>
      <c r="N65" s="267"/>
      <c r="O65" s="267"/>
      <c r="P65" s="267"/>
      <c r="Q65" s="267"/>
      <c r="R65" s="267"/>
      <c r="S65" s="267"/>
    </row>
    <row r="66" spans="1:19" ht="15" x14ac:dyDescent="0.2">
      <c r="A66" s="267"/>
      <c r="B66" s="234" t="e">
        <f>IF(#REF!="","",#REF!)</f>
        <v>#REF!</v>
      </c>
      <c r="C66" s="234" t="e">
        <f>IF(#REF!="","",#REF!)</f>
        <v>#REF!</v>
      </c>
      <c r="D66" s="234" t="e">
        <f>IF(#REF!="","",#REF!)</f>
        <v>#REF!</v>
      </c>
      <c r="E66" s="562" t="e">
        <f>IF(#REF!="","",#REF!)</f>
        <v>#REF!</v>
      </c>
      <c r="F66" s="563"/>
      <c r="G66" s="563"/>
      <c r="H66" s="564"/>
      <c r="I66" s="269" t="e">
        <f>IF(#REF!="","",#REF!)</f>
        <v>#REF!</v>
      </c>
      <c r="J66" s="270" t="e">
        <f>IF(#REF!="","",#REF!)</f>
        <v>#REF!</v>
      </c>
      <c r="K66" s="267"/>
      <c r="L66" s="267"/>
      <c r="M66" s="267"/>
      <c r="N66" s="267"/>
      <c r="O66" s="267"/>
      <c r="P66" s="267"/>
      <c r="Q66" s="267"/>
      <c r="R66" s="267"/>
      <c r="S66" s="267"/>
    </row>
    <row r="67" spans="1:19" ht="15" x14ac:dyDescent="0.2">
      <c r="A67" s="267"/>
      <c r="B67" s="234" t="e">
        <f>IF(#REF!="","",#REF!)</f>
        <v>#REF!</v>
      </c>
      <c r="C67" s="234" t="e">
        <f>IF(#REF!="","",#REF!)</f>
        <v>#REF!</v>
      </c>
      <c r="D67" s="234" t="e">
        <f>IF(#REF!="","",#REF!)</f>
        <v>#REF!</v>
      </c>
      <c r="E67" s="562" t="e">
        <f>IF(#REF!="","",#REF!)</f>
        <v>#REF!</v>
      </c>
      <c r="F67" s="563"/>
      <c r="G67" s="563"/>
      <c r="H67" s="564"/>
      <c r="I67" s="269" t="e">
        <f>IF(#REF!="","",#REF!)</f>
        <v>#REF!</v>
      </c>
      <c r="J67" s="270" t="e">
        <f>IF(#REF!="","",#REF!)</f>
        <v>#REF!</v>
      </c>
      <c r="K67" s="267"/>
      <c r="L67" s="267"/>
      <c r="M67" s="267"/>
      <c r="N67" s="267"/>
      <c r="O67" s="267"/>
      <c r="P67" s="267"/>
      <c r="Q67" s="267"/>
      <c r="R67" s="267"/>
      <c r="S67" s="267"/>
    </row>
    <row r="68" spans="1:19" ht="15" x14ac:dyDescent="0.2">
      <c r="A68" s="267"/>
      <c r="B68" s="234" t="e">
        <f>IF(#REF!="","",#REF!)</f>
        <v>#REF!</v>
      </c>
      <c r="C68" s="234" t="e">
        <f>IF(#REF!="","",#REF!)</f>
        <v>#REF!</v>
      </c>
      <c r="D68" s="234" t="e">
        <f>IF(#REF!="","",#REF!)</f>
        <v>#REF!</v>
      </c>
      <c r="E68" s="562" t="e">
        <f>IF(#REF!="","",#REF!)</f>
        <v>#REF!</v>
      </c>
      <c r="F68" s="563"/>
      <c r="G68" s="563"/>
      <c r="H68" s="564"/>
      <c r="I68" s="269" t="e">
        <f>IF(#REF!="","",#REF!)</f>
        <v>#REF!</v>
      </c>
      <c r="J68" s="270" t="e">
        <f>IF(#REF!="","",#REF!)</f>
        <v>#REF!</v>
      </c>
      <c r="K68" s="267"/>
      <c r="L68" s="267"/>
      <c r="M68" s="267"/>
      <c r="N68" s="267"/>
      <c r="O68" s="267"/>
      <c r="P68" s="267"/>
      <c r="Q68" s="267"/>
      <c r="R68" s="267"/>
      <c r="S68" s="267"/>
    </row>
    <row r="69" spans="1:19" ht="15" x14ac:dyDescent="0.2">
      <c r="A69" s="267"/>
      <c r="B69" s="234" t="e">
        <f>IF(#REF!="","",#REF!)</f>
        <v>#REF!</v>
      </c>
      <c r="C69" s="234" t="e">
        <f>IF(#REF!="","",#REF!)</f>
        <v>#REF!</v>
      </c>
      <c r="D69" s="234" t="e">
        <f>IF(#REF!="","",#REF!)</f>
        <v>#REF!</v>
      </c>
      <c r="E69" s="562" t="e">
        <f>IF(#REF!="","",#REF!)</f>
        <v>#REF!</v>
      </c>
      <c r="F69" s="563"/>
      <c r="G69" s="563"/>
      <c r="H69" s="564"/>
      <c r="I69" s="269" t="e">
        <f>IF(#REF!="","",#REF!)</f>
        <v>#REF!</v>
      </c>
      <c r="J69" s="270" t="e">
        <f>IF(#REF!="","",#REF!)</f>
        <v>#REF!</v>
      </c>
      <c r="K69" s="267"/>
      <c r="L69" s="267"/>
      <c r="M69" s="267"/>
      <c r="N69" s="267"/>
      <c r="O69" s="267"/>
      <c r="P69" s="267"/>
      <c r="Q69" s="267"/>
      <c r="R69" s="267"/>
      <c r="S69" s="267"/>
    </row>
    <row r="70" spans="1:19" x14ac:dyDescent="0.2">
      <c r="A70" s="36"/>
      <c r="B70" s="36"/>
      <c r="C70" s="36"/>
      <c r="D70" s="36"/>
      <c r="E70" s="36"/>
      <c r="F70" s="36"/>
      <c r="G70" s="36"/>
      <c r="H70" s="36"/>
      <c r="I70" s="36"/>
      <c r="J70" s="36"/>
      <c r="K70" s="36"/>
      <c r="L70" s="36"/>
    </row>
    <row r="71" spans="1:19" x14ac:dyDescent="0.2">
      <c r="A71" s="36"/>
      <c r="B71" s="36"/>
      <c r="C71" s="36"/>
      <c r="D71" s="36"/>
      <c r="E71" s="36"/>
      <c r="F71" s="36"/>
      <c r="G71" s="36"/>
      <c r="H71" s="36"/>
      <c r="I71" s="36"/>
      <c r="J71" s="36"/>
      <c r="K71" s="36"/>
      <c r="L71" s="36"/>
    </row>
    <row r="72" spans="1:19" ht="15.75" thickBot="1" x14ac:dyDescent="0.25">
      <c r="A72" s="518" t="e">
        <f>CONCATENATE("Proponente: ",'Prop D'!$E$8)</f>
        <v>#REF!</v>
      </c>
      <c r="B72" s="518"/>
      <c r="C72" s="518"/>
      <c r="D72" s="518"/>
      <c r="E72" s="518"/>
      <c r="F72" s="518"/>
      <c r="G72" s="518"/>
      <c r="H72" s="518"/>
      <c r="I72" s="518"/>
      <c r="J72" s="518"/>
      <c r="K72" s="518"/>
      <c r="L72" s="518"/>
      <c r="M72" s="518"/>
      <c r="N72" s="518"/>
      <c r="O72" s="518"/>
      <c r="P72" s="518"/>
      <c r="Q72" s="518"/>
    </row>
    <row r="73" spans="1:19" ht="15" x14ac:dyDescent="0.2">
      <c r="A73" s="267"/>
      <c r="B73" s="267"/>
      <c r="C73" s="267"/>
      <c r="D73" s="267"/>
      <c r="E73" s="267"/>
      <c r="F73" s="267"/>
      <c r="G73" s="267"/>
      <c r="H73" s="267"/>
      <c r="I73" s="267"/>
      <c r="J73" s="267"/>
      <c r="K73" s="267"/>
      <c r="L73" s="267"/>
      <c r="M73" s="267"/>
      <c r="N73" s="267"/>
      <c r="O73" s="267"/>
      <c r="P73" s="267"/>
      <c r="Q73" s="267"/>
      <c r="R73" s="267"/>
    </row>
    <row r="74" spans="1:19" ht="15" customHeight="1" x14ac:dyDescent="0.2">
      <c r="A74" s="267"/>
      <c r="B74" s="358" t="s">
        <v>172</v>
      </c>
      <c r="C74" s="561"/>
      <c r="D74" s="561"/>
      <c r="E74" s="359"/>
      <c r="G74" s="360" t="s">
        <v>190</v>
      </c>
      <c r="H74" s="360"/>
      <c r="I74" s="5"/>
      <c r="J74" s="263" t="s">
        <v>191</v>
      </c>
      <c r="K74" s="267"/>
      <c r="L74" s="267"/>
      <c r="M74" s="267"/>
      <c r="N74" s="267"/>
      <c r="O74" s="267"/>
      <c r="P74" s="267"/>
      <c r="Q74" s="267"/>
      <c r="R74" s="267"/>
      <c r="S74" s="267"/>
    </row>
    <row r="75" spans="1:19" ht="15" customHeight="1" x14ac:dyDescent="0.2">
      <c r="A75" s="267"/>
      <c r="B75" s="565" t="str">
        <f>IF('Prop D'!$B$271="","",'Prop D'!$B$271)</f>
        <v/>
      </c>
      <c r="C75" s="566"/>
      <c r="D75" s="566"/>
      <c r="E75" s="567"/>
      <c r="G75" s="574" t="str">
        <f>IF('Prop D'!$E$271="","",'Prop D'!$E$271)</f>
        <v/>
      </c>
      <c r="H75" s="574"/>
      <c r="I75" s="5"/>
      <c r="J75" s="268" t="str">
        <f>IF('Prop D'!$H$271="","",'Prop D'!$H$271)</f>
        <v/>
      </c>
      <c r="K75" s="267"/>
      <c r="L75" s="267"/>
      <c r="M75" s="267"/>
      <c r="N75" s="267"/>
      <c r="O75" s="267"/>
      <c r="P75" s="267"/>
      <c r="Q75" s="267"/>
      <c r="R75" s="267"/>
      <c r="S75" s="267"/>
    </row>
    <row r="76" spans="1:19" ht="15" x14ac:dyDescent="0.2">
      <c r="A76" s="267"/>
      <c r="B76" s="568"/>
      <c r="C76" s="569"/>
      <c r="D76" s="569"/>
      <c r="E76" s="570"/>
      <c r="I76" s="5"/>
      <c r="J76" s="5"/>
      <c r="K76" s="267"/>
      <c r="L76" s="267"/>
      <c r="M76" s="267"/>
      <c r="N76" s="267"/>
      <c r="O76" s="267"/>
      <c r="P76" s="267"/>
      <c r="Q76" s="267"/>
      <c r="R76" s="267"/>
      <c r="S76" s="267"/>
    </row>
    <row r="77" spans="1:19" ht="15" x14ac:dyDescent="0.2">
      <c r="A77" s="267"/>
      <c r="B77" s="568"/>
      <c r="C77" s="569"/>
      <c r="D77" s="569"/>
      <c r="E77" s="570"/>
      <c r="I77" s="5"/>
      <c r="J77" s="5"/>
      <c r="K77" s="267"/>
      <c r="L77" s="267"/>
      <c r="M77" s="267"/>
      <c r="N77" s="267"/>
      <c r="O77" s="267"/>
      <c r="P77" s="267"/>
      <c r="Q77" s="267"/>
      <c r="R77" s="267"/>
      <c r="S77" s="267"/>
    </row>
    <row r="78" spans="1:19" ht="15" x14ac:dyDescent="0.2">
      <c r="A78" s="267"/>
      <c r="B78" s="571"/>
      <c r="C78" s="572"/>
      <c r="D78" s="572"/>
      <c r="E78" s="573"/>
      <c r="I78" s="5"/>
      <c r="J78" s="5"/>
      <c r="K78" s="267"/>
      <c r="L78" s="267"/>
      <c r="M78" s="267"/>
      <c r="N78" s="267"/>
      <c r="O78" s="267"/>
      <c r="P78" s="267"/>
      <c r="Q78" s="267"/>
      <c r="R78" s="267"/>
      <c r="S78" s="267"/>
    </row>
    <row r="79" spans="1:19" ht="15" x14ac:dyDescent="0.2">
      <c r="A79" s="267"/>
      <c r="I79" s="5"/>
      <c r="J79" s="5"/>
      <c r="K79" s="267"/>
      <c r="L79" s="267"/>
      <c r="M79" s="267"/>
      <c r="N79" s="267"/>
      <c r="O79" s="267"/>
      <c r="P79" s="267"/>
      <c r="Q79" s="267"/>
      <c r="R79" s="267"/>
      <c r="S79" s="267"/>
    </row>
    <row r="80" spans="1:19" ht="15" x14ac:dyDescent="0.2">
      <c r="A80" s="267"/>
      <c r="G80" s="5"/>
      <c r="H80" s="5"/>
      <c r="I80" s="267"/>
      <c r="J80" s="267"/>
      <c r="K80" s="267"/>
      <c r="L80" s="267"/>
      <c r="M80" s="267"/>
      <c r="N80" s="267"/>
      <c r="O80" s="267"/>
      <c r="P80" s="267"/>
      <c r="Q80" s="267"/>
    </row>
    <row r="81" spans="1:19" ht="45" x14ac:dyDescent="0.2">
      <c r="A81" s="267"/>
      <c r="B81" s="263" t="s">
        <v>192</v>
      </c>
      <c r="C81" s="263" t="s">
        <v>193</v>
      </c>
      <c r="D81" s="263" t="s">
        <v>194</v>
      </c>
      <c r="E81" s="358" t="s">
        <v>195</v>
      </c>
      <c r="F81" s="561"/>
      <c r="G81" s="561"/>
      <c r="H81" s="359"/>
      <c r="I81" s="263" t="s">
        <v>196</v>
      </c>
      <c r="J81" s="263" t="s">
        <v>197</v>
      </c>
      <c r="K81" s="267"/>
      <c r="L81" s="267"/>
      <c r="M81" s="267"/>
      <c r="N81" s="267"/>
      <c r="O81" s="267"/>
      <c r="P81" s="267"/>
      <c r="Q81" s="267"/>
      <c r="R81" s="267"/>
      <c r="S81" s="267"/>
    </row>
    <row r="82" spans="1:19" ht="15" x14ac:dyDescent="0.2">
      <c r="A82" s="267"/>
      <c r="B82" s="234">
        <f>IF('Prop D'!$B278="","",'Prop D'!$B278)</f>
        <v>1</v>
      </c>
      <c r="C82" s="234" t="str">
        <f>IF('Prop D'!$C278="","",'Prop D'!$C278)</f>
        <v/>
      </c>
      <c r="D82" s="234" t="str">
        <f>IF('Prop D'!$D278="","",'Prop D'!$D278)</f>
        <v/>
      </c>
      <c r="E82" s="562" t="str">
        <f>IF('Prop D'!$E278="","",'Prop D'!$E278)</f>
        <v/>
      </c>
      <c r="F82" s="563"/>
      <c r="G82" s="563"/>
      <c r="H82" s="564"/>
      <c r="I82" s="269" t="str">
        <f>IF('Prop D'!$G278="","",'Prop D'!$G278)</f>
        <v/>
      </c>
      <c r="J82" s="270" t="str">
        <f>IF('Prop D'!$H278="","",'Prop D'!$H278)</f>
        <v/>
      </c>
      <c r="K82" s="267"/>
      <c r="L82" s="267"/>
      <c r="M82" s="267"/>
      <c r="N82" s="267"/>
      <c r="O82" s="267"/>
      <c r="P82" s="267"/>
      <c r="Q82" s="267"/>
      <c r="R82" s="267"/>
      <c r="S82" s="267"/>
    </row>
    <row r="83" spans="1:19" ht="15" x14ac:dyDescent="0.2">
      <c r="A83" s="267"/>
      <c r="B83" s="234">
        <f>IF('Prop D'!$B279="","",'Prop D'!$B279)</f>
        <v>2</v>
      </c>
      <c r="C83" s="234" t="str">
        <f>IF('Prop D'!$C279="","",'Prop D'!$C279)</f>
        <v/>
      </c>
      <c r="D83" s="234" t="str">
        <f>IF('Prop D'!$D279="","",'Prop D'!$D279)</f>
        <v/>
      </c>
      <c r="E83" s="562" t="str">
        <f>IF('Prop D'!$E279="","",'Prop D'!$E279)</f>
        <v/>
      </c>
      <c r="F83" s="563"/>
      <c r="G83" s="563"/>
      <c r="H83" s="564"/>
      <c r="I83" s="269" t="str">
        <f>IF('Prop D'!$G279="","",'Prop D'!$G279)</f>
        <v/>
      </c>
      <c r="J83" s="270" t="str">
        <f>IF('Prop D'!$H279="","",'Prop D'!$H279)</f>
        <v/>
      </c>
      <c r="K83" s="267"/>
      <c r="L83" s="267"/>
      <c r="M83" s="267"/>
      <c r="N83" s="267"/>
      <c r="O83" s="267"/>
      <c r="P83" s="267"/>
      <c r="Q83" s="267"/>
      <c r="R83" s="267"/>
      <c r="S83" s="267"/>
    </row>
    <row r="84" spans="1:19" ht="15" x14ac:dyDescent="0.2">
      <c r="A84" s="267"/>
      <c r="B84" s="234">
        <f>IF('Prop D'!$B280="","",'Prop D'!$B280)</f>
        <v>3</v>
      </c>
      <c r="C84" s="234" t="str">
        <f>IF('Prop D'!$C280="","",'Prop D'!$C280)</f>
        <v/>
      </c>
      <c r="D84" s="234" t="str">
        <f>IF('Prop D'!$D280="","",'Prop D'!$D280)</f>
        <v/>
      </c>
      <c r="E84" s="562" t="str">
        <f>IF('Prop D'!$E280="","",'Prop D'!$E280)</f>
        <v/>
      </c>
      <c r="F84" s="563"/>
      <c r="G84" s="563"/>
      <c r="H84" s="564"/>
      <c r="I84" s="269" t="str">
        <f>IF('Prop D'!$G280="","",'Prop D'!$G280)</f>
        <v/>
      </c>
      <c r="J84" s="270" t="str">
        <f>IF('Prop D'!$H280="","",'Prop D'!$H280)</f>
        <v/>
      </c>
      <c r="K84" s="267"/>
      <c r="L84" s="267"/>
      <c r="M84" s="267"/>
      <c r="N84" s="267"/>
      <c r="O84" s="267"/>
      <c r="P84" s="267"/>
      <c r="Q84" s="267"/>
      <c r="R84" s="267"/>
      <c r="S84" s="267"/>
    </row>
    <row r="85" spans="1:19" ht="15" x14ac:dyDescent="0.2">
      <c r="A85" s="267"/>
      <c r="B85" s="234">
        <f>IF('Prop D'!$B281="","",'Prop D'!$B281)</f>
        <v>4</v>
      </c>
      <c r="C85" s="234" t="str">
        <f>IF('Prop D'!$C281="","",'Prop D'!$C281)</f>
        <v/>
      </c>
      <c r="D85" s="234" t="str">
        <f>IF('Prop D'!$D281="","",'Prop D'!$D281)</f>
        <v/>
      </c>
      <c r="E85" s="562" t="str">
        <f>IF('Prop D'!$E281="","",'Prop D'!$E281)</f>
        <v/>
      </c>
      <c r="F85" s="563"/>
      <c r="G85" s="563"/>
      <c r="H85" s="564"/>
      <c r="I85" s="269" t="str">
        <f>IF('Prop D'!$G281="","",'Prop D'!$G281)</f>
        <v/>
      </c>
      <c r="J85" s="270" t="str">
        <f>IF('Prop D'!$H281="","",'Prop D'!$H281)</f>
        <v/>
      </c>
      <c r="K85" s="267"/>
      <c r="L85" s="267"/>
      <c r="M85" s="267"/>
      <c r="N85" s="267"/>
      <c r="O85" s="267"/>
      <c r="P85" s="267"/>
      <c r="Q85" s="267"/>
      <c r="R85" s="267"/>
      <c r="S85" s="267"/>
    </row>
    <row r="86" spans="1:19" ht="15" x14ac:dyDescent="0.2">
      <c r="A86" s="267"/>
      <c r="B86" s="234">
        <f>IF('Prop D'!$B282="","",'Prop D'!$B282)</f>
        <v>5</v>
      </c>
      <c r="C86" s="234" t="str">
        <f>IF('Prop D'!$C282="","",'Prop D'!$C282)</f>
        <v/>
      </c>
      <c r="D86" s="234" t="str">
        <f>IF('Prop D'!$D282="","",'Prop D'!$D282)</f>
        <v/>
      </c>
      <c r="E86" s="562" t="str">
        <f>IF('Prop D'!$E282="","",'Prop D'!$E282)</f>
        <v/>
      </c>
      <c r="F86" s="563"/>
      <c r="G86" s="563"/>
      <c r="H86" s="564"/>
      <c r="I86" s="269" t="str">
        <f>IF('Prop D'!$G282="","",'Prop D'!$G282)</f>
        <v/>
      </c>
      <c r="J86" s="270" t="str">
        <f>IF('Prop D'!$H282="","",'Prop D'!$H282)</f>
        <v/>
      </c>
      <c r="K86" s="267"/>
      <c r="L86" s="267"/>
      <c r="M86" s="267"/>
      <c r="N86" s="267"/>
      <c r="O86" s="267"/>
      <c r="P86" s="267"/>
      <c r="Q86" s="267"/>
      <c r="R86" s="267"/>
      <c r="S86" s="267"/>
    </row>
    <row r="87" spans="1:19" x14ac:dyDescent="0.2">
      <c r="A87" s="36"/>
      <c r="B87" s="36"/>
      <c r="C87" s="36"/>
      <c r="D87" s="36"/>
      <c r="E87" s="36"/>
      <c r="F87" s="36"/>
      <c r="G87" s="36"/>
      <c r="H87" s="36"/>
      <c r="I87" s="36"/>
      <c r="J87" s="36"/>
      <c r="K87" s="36"/>
      <c r="L87" s="36"/>
    </row>
    <row r="88" spans="1:19" x14ac:dyDescent="0.2">
      <c r="A88" s="36"/>
      <c r="B88" s="36"/>
      <c r="C88" s="36"/>
      <c r="D88" s="36"/>
      <c r="E88" s="36"/>
      <c r="F88" s="36"/>
      <c r="G88" s="36"/>
      <c r="H88" s="36"/>
      <c r="I88" s="36"/>
      <c r="J88" s="36"/>
      <c r="K88" s="36"/>
      <c r="L88" s="36"/>
    </row>
    <row r="89" spans="1:19" ht="15.75" thickBot="1" x14ac:dyDescent="0.25">
      <c r="A89" s="518" t="e">
        <f>CONCATENATE("Proponente: ",'Prop E'!$E$8)</f>
        <v>#REF!</v>
      </c>
      <c r="B89" s="518"/>
      <c r="C89" s="518"/>
      <c r="D89" s="518"/>
      <c r="E89" s="518"/>
      <c r="F89" s="518"/>
      <c r="G89" s="518"/>
      <c r="H89" s="518"/>
      <c r="I89" s="518"/>
      <c r="J89" s="518"/>
      <c r="K89" s="518"/>
      <c r="L89" s="518"/>
      <c r="M89" s="518"/>
      <c r="N89" s="518"/>
      <c r="O89" s="518"/>
      <c r="P89" s="518"/>
      <c r="Q89" s="518"/>
    </row>
    <row r="90" spans="1:19" ht="15" x14ac:dyDescent="0.2">
      <c r="A90" s="267"/>
      <c r="B90" s="267"/>
      <c r="C90" s="267"/>
      <c r="D90" s="267"/>
      <c r="E90" s="267"/>
      <c r="F90" s="267"/>
      <c r="G90" s="267"/>
      <c r="H90" s="267"/>
      <c r="I90" s="267"/>
      <c r="J90" s="267"/>
      <c r="K90" s="267"/>
      <c r="L90" s="267"/>
      <c r="M90" s="267"/>
      <c r="N90" s="267"/>
      <c r="O90" s="267"/>
      <c r="P90" s="267"/>
      <c r="Q90" s="267"/>
      <c r="R90" s="267"/>
    </row>
    <row r="91" spans="1:19" ht="15" customHeight="1" x14ac:dyDescent="0.2">
      <c r="A91" s="267"/>
      <c r="B91" s="358" t="s">
        <v>172</v>
      </c>
      <c r="C91" s="561"/>
      <c r="D91" s="561"/>
      <c r="E91" s="359"/>
      <c r="G91" s="360" t="s">
        <v>190</v>
      </c>
      <c r="H91" s="360"/>
      <c r="I91" s="5"/>
      <c r="J91" s="263" t="s">
        <v>191</v>
      </c>
      <c r="K91" s="267"/>
      <c r="L91" s="267"/>
      <c r="M91" s="267"/>
      <c r="N91" s="267"/>
      <c r="O91" s="267"/>
      <c r="P91" s="267"/>
      <c r="Q91" s="267"/>
      <c r="R91" s="267"/>
      <c r="S91" s="267"/>
    </row>
    <row r="92" spans="1:19" ht="15" customHeight="1" x14ac:dyDescent="0.2">
      <c r="A92" s="267"/>
      <c r="B92" s="565" t="str">
        <f>IF('Prop E'!$B$271="","",'Prop E'!$B$271)</f>
        <v/>
      </c>
      <c r="C92" s="566"/>
      <c r="D92" s="566"/>
      <c r="E92" s="567"/>
      <c r="G92" s="574" t="str">
        <f>IF('Prop E'!$E$271="","",'Prop E'!$E$271)</f>
        <v/>
      </c>
      <c r="H92" s="574"/>
      <c r="I92" s="5"/>
      <c r="J92" s="268" t="str">
        <f>IF('Prop E'!$H$271="","",'Prop E'!$H$271)</f>
        <v/>
      </c>
      <c r="K92" s="267"/>
      <c r="L92" s="267"/>
      <c r="M92" s="267"/>
      <c r="N92" s="267"/>
      <c r="O92" s="267"/>
      <c r="P92" s="267"/>
      <c r="Q92" s="267"/>
      <c r="R92" s="267"/>
      <c r="S92" s="267"/>
    </row>
    <row r="93" spans="1:19" ht="15" x14ac:dyDescent="0.2">
      <c r="A93" s="267"/>
      <c r="B93" s="568"/>
      <c r="C93" s="569"/>
      <c r="D93" s="569"/>
      <c r="E93" s="570"/>
      <c r="I93" s="5"/>
      <c r="J93" s="5"/>
      <c r="K93" s="267"/>
      <c r="L93" s="267"/>
      <c r="M93" s="267"/>
      <c r="N93" s="267"/>
      <c r="O93" s="267"/>
      <c r="P93" s="267"/>
      <c r="Q93" s="267"/>
      <c r="R93" s="267"/>
      <c r="S93" s="267"/>
    </row>
    <row r="94" spans="1:19" ht="15" x14ac:dyDescent="0.2">
      <c r="A94" s="267"/>
      <c r="B94" s="568"/>
      <c r="C94" s="569"/>
      <c r="D94" s="569"/>
      <c r="E94" s="570"/>
      <c r="I94" s="5"/>
      <c r="J94" s="5"/>
      <c r="K94" s="267"/>
      <c r="L94" s="267"/>
      <c r="M94" s="267"/>
      <c r="N94" s="267"/>
      <c r="O94" s="267"/>
      <c r="P94" s="267"/>
      <c r="Q94" s="267"/>
      <c r="R94" s="267"/>
      <c r="S94" s="267"/>
    </row>
    <row r="95" spans="1:19" ht="15" x14ac:dyDescent="0.2">
      <c r="A95" s="267"/>
      <c r="B95" s="571"/>
      <c r="C95" s="572"/>
      <c r="D95" s="572"/>
      <c r="E95" s="573"/>
      <c r="I95" s="5"/>
      <c r="J95" s="5"/>
      <c r="K95" s="267"/>
      <c r="L95" s="267"/>
      <c r="M95" s="267"/>
      <c r="N95" s="267"/>
      <c r="O95" s="267"/>
      <c r="P95" s="267"/>
      <c r="Q95" s="267"/>
      <c r="R95" s="267"/>
      <c r="S95" s="267"/>
    </row>
    <row r="96" spans="1:19" ht="15" x14ac:dyDescent="0.2">
      <c r="A96" s="267"/>
      <c r="I96" s="5"/>
      <c r="J96" s="5"/>
      <c r="K96" s="267"/>
      <c r="L96" s="267"/>
      <c r="M96" s="267"/>
      <c r="N96" s="267"/>
      <c r="O96" s="267"/>
      <c r="P96" s="267"/>
      <c r="Q96" s="267"/>
      <c r="R96" s="267"/>
      <c r="S96" s="267"/>
    </row>
    <row r="97" spans="1:19" ht="15" x14ac:dyDescent="0.2">
      <c r="A97" s="267"/>
      <c r="G97" s="5"/>
      <c r="H97" s="5"/>
      <c r="I97" s="267"/>
      <c r="J97" s="267"/>
      <c r="K97" s="267"/>
      <c r="L97" s="267"/>
      <c r="M97" s="267"/>
      <c r="N97" s="267"/>
      <c r="O97" s="267"/>
      <c r="P97" s="267"/>
      <c r="Q97" s="267"/>
    </row>
    <row r="98" spans="1:19" ht="45" x14ac:dyDescent="0.2">
      <c r="A98" s="267"/>
      <c r="B98" s="263" t="s">
        <v>192</v>
      </c>
      <c r="C98" s="263" t="s">
        <v>193</v>
      </c>
      <c r="D98" s="263" t="s">
        <v>194</v>
      </c>
      <c r="E98" s="358" t="s">
        <v>195</v>
      </c>
      <c r="F98" s="561"/>
      <c r="G98" s="561"/>
      <c r="H98" s="359"/>
      <c r="I98" s="263" t="s">
        <v>196</v>
      </c>
      <c r="J98" s="263" t="s">
        <v>197</v>
      </c>
      <c r="K98" s="267"/>
      <c r="L98" s="267"/>
      <c r="M98" s="267"/>
      <c r="N98" s="267"/>
      <c r="O98" s="267"/>
      <c r="P98" s="267"/>
      <c r="Q98" s="267"/>
      <c r="R98" s="267"/>
      <c r="S98" s="267"/>
    </row>
    <row r="99" spans="1:19" ht="15" x14ac:dyDescent="0.2">
      <c r="A99" s="267"/>
      <c r="B99" s="234">
        <f>IF('Prop E'!$B278="","",'Prop E'!$B278)</f>
        <v>1</v>
      </c>
      <c r="C99" s="234" t="str">
        <f>IF('Prop E'!$C278="","",'Prop E'!$C278)</f>
        <v/>
      </c>
      <c r="D99" s="234" t="str">
        <f>IF('Prop E'!$D278="","",'Prop E'!$D278)</f>
        <v/>
      </c>
      <c r="E99" s="562" t="str">
        <f>IF('Prop E'!$E278="","",'Prop E'!$E278)</f>
        <v/>
      </c>
      <c r="F99" s="563"/>
      <c r="G99" s="563"/>
      <c r="H99" s="564"/>
      <c r="I99" s="269" t="str">
        <f>IF('Prop E'!$G278="","",'Prop E'!$G278)</f>
        <v/>
      </c>
      <c r="J99" s="270" t="str">
        <f>IF('Prop E'!$H278="","",'Prop E'!$H278)</f>
        <v/>
      </c>
      <c r="K99" s="267"/>
      <c r="L99" s="267"/>
      <c r="M99" s="267"/>
      <c r="N99" s="267"/>
      <c r="O99" s="267"/>
      <c r="P99" s="267"/>
      <c r="Q99" s="267"/>
      <c r="R99" s="267"/>
      <c r="S99" s="267"/>
    </row>
    <row r="100" spans="1:19" ht="15" x14ac:dyDescent="0.2">
      <c r="A100" s="267"/>
      <c r="B100" s="234">
        <f>IF('Prop E'!$B279="","",'Prop E'!$B279)</f>
        <v>2</v>
      </c>
      <c r="C100" s="234" t="str">
        <f>IF('Prop E'!$C279="","",'Prop E'!$C279)</f>
        <v/>
      </c>
      <c r="D100" s="234" t="str">
        <f>IF('Prop E'!$D279="","",'Prop E'!$D279)</f>
        <v/>
      </c>
      <c r="E100" s="562" t="str">
        <f>IF('Prop E'!$E279="","",'Prop E'!$E279)</f>
        <v/>
      </c>
      <c r="F100" s="563"/>
      <c r="G100" s="563"/>
      <c r="H100" s="564"/>
      <c r="I100" s="269" t="str">
        <f>IF('Prop E'!$G279="","",'Prop E'!$G279)</f>
        <v/>
      </c>
      <c r="J100" s="270" t="str">
        <f>IF('Prop E'!$H279="","",'Prop E'!$H279)</f>
        <v/>
      </c>
      <c r="K100" s="267"/>
      <c r="L100" s="267"/>
      <c r="M100" s="267"/>
      <c r="N100" s="267"/>
      <c r="O100" s="267"/>
      <c r="P100" s="267"/>
      <c r="Q100" s="267"/>
      <c r="R100" s="267"/>
      <c r="S100" s="267"/>
    </row>
    <row r="101" spans="1:19" ht="15" x14ac:dyDescent="0.2">
      <c r="A101" s="267"/>
      <c r="B101" s="234">
        <f>IF('Prop E'!$B280="","",'Prop E'!$B280)</f>
        <v>3</v>
      </c>
      <c r="C101" s="234" t="str">
        <f>IF('Prop E'!$C280="","",'Prop E'!$C280)</f>
        <v/>
      </c>
      <c r="D101" s="234" t="str">
        <f>IF('Prop E'!$D280="","",'Prop E'!$D280)</f>
        <v/>
      </c>
      <c r="E101" s="562" t="str">
        <f>IF('Prop E'!$E280="","",'Prop E'!$E280)</f>
        <v/>
      </c>
      <c r="F101" s="563"/>
      <c r="G101" s="563"/>
      <c r="H101" s="564"/>
      <c r="I101" s="269" t="str">
        <f>IF('Prop E'!$G280="","",'Prop E'!$G280)</f>
        <v/>
      </c>
      <c r="J101" s="270" t="str">
        <f>IF('Prop E'!$H280="","",'Prop E'!$H280)</f>
        <v/>
      </c>
      <c r="K101" s="267"/>
      <c r="L101" s="267"/>
      <c r="M101" s="267"/>
      <c r="N101" s="267"/>
      <c r="O101" s="267"/>
      <c r="P101" s="267"/>
      <c r="Q101" s="267"/>
      <c r="R101" s="267"/>
      <c r="S101" s="267"/>
    </row>
    <row r="102" spans="1:19" ht="15" x14ac:dyDescent="0.2">
      <c r="A102" s="267"/>
      <c r="B102" s="234">
        <f>IF('Prop E'!$B281="","",'Prop E'!$B281)</f>
        <v>4</v>
      </c>
      <c r="C102" s="234" t="str">
        <f>IF('Prop E'!$C281="","",'Prop E'!$C281)</f>
        <v/>
      </c>
      <c r="D102" s="234" t="str">
        <f>IF('Prop E'!$D281="","",'Prop E'!$D281)</f>
        <v/>
      </c>
      <c r="E102" s="562" t="str">
        <f>IF('Prop E'!$E281="","",'Prop E'!$E281)</f>
        <v/>
      </c>
      <c r="F102" s="563"/>
      <c r="G102" s="563"/>
      <c r="H102" s="564"/>
      <c r="I102" s="269" t="str">
        <f>IF('Prop E'!$G281="","",'Prop E'!$G281)</f>
        <v/>
      </c>
      <c r="J102" s="270" t="str">
        <f>IF('Prop E'!$H281="","",'Prop E'!$H281)</f>
        <v/>
      </c>
      <c r="K102" s="267"/>
      <c r="L102" s="267"/>
      <c r="M102" s="267"/>
      <c r="N102" s="267"/>
      <c r="O102" s="267"/>
      <c r="P102" s="267"/>
      <c r="Q102" s="267"/>
      <c r="R102" s="267"/>
      <c r="S102" s="267"/>
    </row>
    <row r="103" spans="1:19" ht="15" x14ac:dyDescent="0.2">
      <c r="A103" s="267"/>
      <c r="B103" s="234">
        <f>IF('Prop E'!$B282="","",'Prop E'!$B282)</f>
        <v>5</v>
      </c>
      <c r="C103" s="234" t="str">
        <f>IF('Prop E'!$C282="","",'Prop E'!$C282)</f>
        <v/>
      </c>
      <c r="D103" s="234" t="str">
        <f>IF('Prop E'!$D282="","",'Prop E'!$D282)</f>
        <v/>
      </c>
      <c r="E103" s="562" t="str">
        <f>IF('Prop E'!$E282="","",'Prop E'!$E282)</f>
        <v/>
      </c>
      <c r="F103" s="563"/>
      <c r="G103" s="563"/>
      <c r="H103" s="564"/>
      <c r="I103" s="269" t="str">
        <f>IF('Prop E'!$G282="","",'Prop E'!$G282)</f>
        <v/>
      </c>
      <c r="J103" s="270" t="str">
        <f>IF('Prop E'!$H282="","",'Prop E'!$H282)</f>
        <v/>
      </c>
      <c r="K103" s="267"/>
      <c r="L103" s="267"/>
      <c r="M103" s="267"/>
      <c r="N103" s="267"/>
      <c r="O103" s="267"/>
      <c r="P103" s="267"/>
      <c r="Q103" s="267"/>
      <c r="R103" s="267"/>
      <c r="S103" s="267"/>
    </row>
    <row r="104" spans="1:19" x14ac:dyDescent="0.2">
      <c r="A104" s="36"/>
      <c r="B104" s="36"/>
      <c r="C104" s="36"/>
      <c r="D104" s="36"/>
      <c r="E104" s="36"/>
      <c r="F104" s="36"/>
      <c r="G104" s="36"/>
      <c r="H104" s="36"/>
      <c r="I104" s="36"/>
      <c r="J104" s="36"/>
      <c r="K104" s="36"/>
      <c r="L104" s="36"/>
    </row>
    <row r="105" spans="1:19" x14ac:dyDescent="0.2">
      <c r="A105" s="36"/>
      <c r="B105" s="36"/>
      <c r="C105" s="36"/>
      <c r="D105" s="36"/>
      <c r="E105" s="36"/>
      <c r="F105" s="36"/>
      <c r="G105" s="36"/>
      <c r="H105" s="36"/>
      <c r="I105" s="36"/>
      <c r="J105" s="36"/>
      <c r="K105" s="36"/>
      <c r="L105" s="36"/>
    </row>
    <row r="106" spans="1:19" ht="15.75" thickBot="1" x14ac:dyDescent="0.25">
      <c r="A106" s="518" t="e">
        <f>CONCATENATE("Proponente: ",'Prop F'!$E$8)</f>
        <v>#REF!</v>
      </c>
      <c r="B106" s="518"/>
      <c r="C106" s="518"/>
      <c r="D106" s="518"/>
      <c r="E106" s="518"/>
      <c r="F106" s="518"/>
      <c r="G106" s="518"/>
      <c r="H106" s="518"/>
      <c r="I106" s="518"/>
      <c r="J106" s="518"/>
      <c r="K106" s="518"/>
      <c r="L106" s="518"/>
      <c r="M106" s="518"/>
      <c r="N106" s="518"/>
      <c r="O106" s="518"/>
      <c r="P106" s="518"/>
      <c r="Q106" s="518"/>
    </row>
    <row r="107" spans="1:19" ht="15" x14ac:dyDescent="0.2">
      <c r="A107" s="267"/>
      <c r="B107" s="267"/>
      <c r="C107" s="267"/>
      <c r="D107" s="267"/>
      <c r="E107" s="267"/>
      <c r="F107" s="267"/>
      <c r="G107" s="267"/>
      <c r="H107" s="267"/>
      <c r="I107" s="267"/>
      <c r="J107" s="267"/>
      <c r="K107" s="267"/>
      <c r="L107" s="267"/>
      <c r="M107" s="267"/>
      <c r="N107" s="267"/>
      <c r="O107" s="267"/>
      <c r="P107" s="267"/>
      <c r="Q107" s="267"/>
      <c r="R107" s="267"/>
    </row>
    <row r="108" spans="1:19" ht="15" customHeight="1" x14ac:dyDescent="0.2">
      <c r="A108" s="267"/>
      <c r="B108" s="358" t="s">
        <v>172</v>
      </c>
      <c r="C108" s="561"/>
      <c r="D108" s="561"/>
      <c r="E108" s="359"/>
      <c r="G108" s="360" t="s">
        <v>190</v>
      </c>
      <c r="H108" s="360"/>
      <c r="I108" s="5"/>
      <c r="J108" s="263" t="s">
        <v>191</v>
      </c>
      <c r="K108" s="267"/>
      <c r="L108" s="267"/>
      <c r="M108" s="267"/>
      <c r="N108" s="267"/>
      <c r="O108" s="267"/>
      <c r="P108" s="267"/>
      <c r="Q108" s="267"/>
      <c r="R108" s="267"/>
      <c r="S108" s="267"/>
    </row>
    <row r="109" spans="1:19" ht="15" customHeight="1" x14ac:dyDescent="0.2">
      <c r="A109" s="267"/>
      <c r="B109" s="565" t="str">
        <f>IF('Prop F'!$B$271="","",'Prop F'!$B$271)</f>
        <v/>
      </c>
      <c r="C109" s="566"/>
      <c r="D109" s="566"/>
      <c r="E109" s="567"/>
      <c r="G109" s="574" t="str">
        <f>IF('Prop F'!$E$271="","",'Prop F'!$E$271)</f>
        <v/>
      </c>
      <c r="H109" s="574"/>
      <c r="I109" s="5"/>
      <c r="J109" s="268" t="str">
        <f>IF('Prop F'!$H$271="","",'Prop F'!$H$271)</f>
        <v/>
      </c>
      <c r="K109" s="267"/>
      <c r="L109" s="267"/>
      <c r="M109" s="267"/>
      <c r="N109" s="267"/>
      <c r="O109" s="267"/>
      <c r="P109" s="267"/>
      <c r="Q109" s="267"/>
      <c r="R109" s="267"/>
      <c r="S109" s="267"/>
    </row>
    <row r="110" spans="1:19" ht="15" x14ac:dyDescent="0.2">
      <c r="A110" s="267"/>
      <c r="B110" s="568"/>
      <c r="C110" s="569"/>
      <c r="D110" s="569"/>
      <c r="E110" s="570"/>
      <c r="I110" s="5"/>
      <c r="J110" s="5"/>
      <c r="K110" s="267"/>
      <c r="L110" s="267"/>
      <c r="M110" s="267"/>
      <c r="N110" s="267"/>
      <c r="O110" s="267"/>
      <c r="P110" s="267"/>
      <c r="Q110" s="267"/>
      <c r="R110" s="267"/>
      <c r="S110" s="267"/>
    </row>
    <row r="111" spans="1:19" ht="15" x14ac:dyDescent="0.2">
      <c r="A111" s="267"/>
      <c r="B111" s="568"/>
      <c r="C111" s="569"/>
      <c r="D111" s="569"/>
      <c r="E111" s="570"/>
      <c r="I111" s="5"/>
      <c r="J111" s="5"/>
      <c r="K111" s="267"/>
      <c r="L111" s="267"/>
      <c r="M111" s="267"/>
      <c r="N111" s="267"/>
      <c r="O111" s="267"/>
      <c r="P111" s="267"/>
      <c r="Q111" s="267"/>
      <c r="R111" s="267"/>
      <c r="S111" s="267"/>
    </row>
    <row r="112" spans="1:19" ht="15" x14ac:dyDescent="0.2">
      <c r="A112" s="267"/>
      <c r="B112" s="571"/>
      <c r="C112" s="572"/>
      <c r="D112" s="572"/>
      <c r="E112" s="573"/>
      <c r="I112" s="5"/>
      <c r="J112" s="5"/>
      <c r="K112" s="267"/>
      <c r="L112" s="267"/>
      <c r="M112" s="267"/>
      <c r="N112" s="267"/>
      <c r="O112" s="267"/>
      <c r="P112" s="267"/>
      <c r="Q112" s="267"/>
      <c r="R112" s="267"/>
      <c r="S112" s="267"/>
    </row>
    <row r="113" spans="1:19" ht="15" x14ac:dyDescent="0.2">
      <c r="A113" s="267"/>
      <c r="I113" s="5"/>
      <c r="J113" s="5"/>
      <c r="K113" s="267"/>
      <c r="L113" s="267"/>
      <c r="M113" s="267"/>
      <c r="N113" s="267"/>
      <c r="O113" s="267"/>
      <c r="P113" s="267"/>
      <c r="Q113" s="267"/>
      <c r="R113" s="267"/>
      <c r="S113" s="267"/>
    </row>
    <row r="114" spans="1:19" ht="15" x14ac:dyDescent="0.2">
      <c r="A114" s="267"/>
      <c r="G114" s="5"/>
      <c r="H114" s="5"/>
      <c r="I114" s="267"/>
      <c r="J114" s="267"/>
      <c r="K114" s="267"/>
      <c r="L114" s="267"/>
      <c r="M114" s="267"/>
      <c r="N114" s="267"/>
      <c r="O114" s="267"/>
      <c r="P114" s="267"/>
      <c r="Q114" s="267"/>
    </row>
    <row r="115" spans="1:19" ht="45" x14ac:dyDescent="0.2">
      <c r="A115" s="267"/>
      <c r="B115" s="263" t="s">
        <v>192</v>
      </c>
      <c r="C115" s="263" t="s">
        <v>193</v>
      </c>
      <c r="D115" s="263" t="s">
        <v>194</v>
      </c>
      <c r="E115" s="358" t="s">
        <v>195</v>
      </c>
      <c r="F115" s="561"/>
      <c r="G115" s="561"/>
      <c r="H115" s="359"/>
      <c r="I115" s="263" t="s">
        <v>196</v>
      </c>
      <c r="J115" s="263" t="s">
        <v>197</v>
      </c>
      <c r="K115" s="267"/>
      <c r="L115" s="267"/>
      <c r="M115" s="267"/>
      <c r="N115" s="267"/>
      <c r="O115" s="267"/>
      <c r="P115" s="267"/>
      <c r="Q115" s="267"/>
      <c r="R115" s="267"/>
      <c r="S115" s="267"/>
    </row>
    <row r="116" spans="1:19" ht="15" x14ac:dyDescent="0.2">
      <c r="A116" s="267"/>
      <c r="B116" s="234">
        <f>IF('Prop F'!$B278="","",'Prop F'!$B278)</f>
        <v>1</v>
      </c>
      <c r="C116" s="234" t="str">
        <f>IF('Prop F'!$C278="","",'Prop F'!$C278)</f>
        <v/>
      </c>
      <c r="D116" s="234" t="str">
        <f>IF('Prop F'!$D278="","",'Prop F'!$D278)</f>
        <v/>
      </c>
      <c r="E116" s="562" t="str">
        <f>IF('Prop F'!$E278="","",'Prop F'!$E278)</f>
        <v/>
      </c>
      <c r="F116" s="563"/>
      <c r="G116" s="563"/>
      <c r="H116" s="564"/>
      <c r="I116" s="269" t="str">
        <f>IF('Prop F'!$G278="","",'Prop F'!$G278)</f>
        <v/>
      </c>
      <c r="J116" s="270" t="str">
        <f>IF('Prop F'!$H278="","",'Prop F'!$H278)</f>
        <v/>
      </c>
      <c r="K116" s="267"/>
      <c r="L116" s="267"/>
      <c r="M116" s="267"/>
      <c r="N116" s="267"/>
      <c r="O116" s="267"/>
      <c r="P116" s="267"/>
      <c r="Q116" s="267"/>
      <c r="R116" s="267"/>
      <c r="S116" s="267"/>
    </row>
    <row r="117" spans="1:19" ht="15" x14ac:dyDescent="0.2">
      <c r="A117" s="267"/>
      <c r="B117" s="234">
        <f>IF('Prop F'!$B279="","",'Prop F'!$B279)</f>
        <v>2</v>
      </c>
      <c r="C117" s="234" t="str">
        <f>IF('Prop F'!$C279="","",'Prop F'!$C279)</f>
        <v/>
      </c>
      <c r="D117" s="234" t="str">
        <f>IF('Prop F'!$D279="","",'Prop F'!$D279)</f>
        <v/>
      </c>
      <c r="E117" s="562" t="str">
        <f>IF('Prop F'!$E279="","",'Prop F'!$E279)</f>
        <v/>
      </c>
      <c r="F117" s="563"/>
      <c r="G117" s="563"/>
      <c r="H117" s="564"/>
      <c r="I117" s="269" t="str">
        <f>IF('Prop F'!$G279="","",'Prop F'!$G279)</f>
        <v/>
      </c>
      <c r="J117" s="270" t="str">
        <f>IF('Prop F'!$H279="","",'Prop F'!$H279)</f>
        <v/>
      </c>
      <c r="K117" s="267"/>
      <c r="L117" s="267"/>
      <c r="M117" s="267"/>
      <c r="N117" s="267"/>
      <c r="O117" s="267"/>
      <c r="P117" s="267"/>
      <c r="Q117" s="267"/>
      <c r="R117" s="267"/>
      <c r="S117" s="267"/>
    </row>
    <row r="118" spans="1:19" ht="15" x14ac:dyDescent="0.2">
      <c r="A118" s="267"/>
      <c r="B118" s="234">
        <f>IF('Prop F'!$B280="","",'Prop F'!$B280)</f>
        <v>3</v>
      </c>
      <c r="C118" s="234" t="str">
        <f>IF('Prop F'!$C280="","",'Prop F'!$C280)</f>
        <v/>
      </c>
      <c r="D118" s="234" t="str">
        <f>IF('Prop F'!$D280="","",'Prop F'!$D280)</f>
        <v/>
      </c>
      <c r="E118" s="562" t="str">
        <f>IF('Prop F'!$E280="","",'Prop F'!$E280)</f>
        <v/>
      </c>
      <c r="F118" s="563"/>
      <c r="G118" s="563"/>
      <c r="H118" s="564"/>
      <c r="I118" s="269" t="str">
        <f>IF('Prop F'!$G280="","",'Prop F'!$G280)</f>
        <v/>
      </c>
      <c r="J118" s="270" t="str">
        <f>IF('Prop F'!$H280="","",'Prop F'!$H280)</f>
        <v/>
      </c>
      <c r="K118" s="267"/>
      <c r="L118" s="267"/>
      <c r="M118" s="267"/>
      <c r="N118" s="267"/>
      <c r="O118" s="267"/>
      <c r="P118" s="267"/>
      <c r="Q118" s="267"/>
      <c r="R118" s="267"/>
      <c r="S118" s="267"/>
    </row>
    <row r="119" spans="1:19" ht="15" x14ac:dyDescent="0.2">
      <c r="A119" s="267"/>
      <c r="B119" s="234">
        <f>IF('Prop F'!$B281="","",'Prop F'!$B281)</f>
        <v>4</v>
      </c>
      <c r="C119" s="234" t="str">
        <f>IF('Prop F'!$C281="","",'Prop F'!$C281)</f>
        <v/>
      </c>
      <c r="D119" s="234" t="str">
        <f>IF('Prop F'!$D281="","",'Prop F'!$D281)</f>
        <v/>
      </c>
      <c r="E119" s="562" t="str">
        <f>IF('Prop F'!$E281="","",'Prop F'!$E281)</f>
        <v/>
      </c>
      <c r="F119" s="563"/>
      <c r="G119" s="563"/>
      <c r="H119" s="564"/>
      <c r="I119" s="269" t="str">
        <f>IF('Prop F'!$G281="","",'Prop F'!$G281)</f>
        <v/>
      </c>
      <c r="J119" s="270" t="str">
        <f>IF('Prop F'!$H281="","",'Prop F'!$H281)</f>
        <v/>
      </c>
      <c r="K119" s="267"/>
      <c r="L119" s="267"/>
      <c r="M119" s="267"/>
      <c r="N119" s="267"/>
      <c r="O119" s="267"/>
      <c r="P119" s="267"/>
      <c r="Q119" s="267"/>
      <c r="R119" s="267"/>
      <c r="S119" s="267"/>
    </row>
    <row r="120" spans="1:19" ht="15" x14ac:dyDescent="0.2">
      <c r="A120" s="267"/>
      <c r="B120" s="234">
        <f>IF('Prop F'!$B282="","",'Prop F'!$B282)</f>
        <v>5</v>
      </c>
      <c r="C120" s="234" t="str">
        <f>IF('Prop F'!$C282="","",'Prop F'!$C282)</f>
        <v/>
      </c>
      <c r="D120" s="234" t="str">
        <f>IF('Prop F'!$D282="","",'Prop F'!$D282)</f>
        <v/>
      </c>
      <c r="E120" s="562" t="str">
        <f>IF('Prop F'!$E282="","",'Prop F'!$E282)</f>
        <v/>
      </c>
      <c r="F120" s="563"/>
      <c r="G120" s="563"/>
      <c r="H120" s="564"/>
      <c r="I120" s="269" t="str">
        <f>IF('Prop F'!$G282="","",'Prop F'!$G282)</f>
        <v/>
      </c>
      <c r="J120" s="270" t="str">
        <f>IF('Prop F'!$H282="","",'Prop F'!$H282)</f>
        <v/>
      </c>
      <c r="K120" s="267"/>
      <c r="L120" s="267"/>
      <c r="M120" s="267"/>
      <c r="N120" s="267"/>
      <c r="O120" s="267"/>
      <c r="P120" s="267"/>
      <c r="Q120" s="267"/>
      <c r="R120" s="267"/>
      <c r="S120" s="267"/>
    </row>
    <row r="121" spans="1:19" x14ac:dyDescent="0.2">
      <c r="A121" s="36"/>
      <c r="B121" s="36"/>
      <c r="C121" s="36"/>
      <c r="D121" s="36"/>
      <c r="E121" s="36"/>
      <c r="F121" s="36"/>
      <c r="G121" s="36"/>
      <c r="H121" s="36"/>
      <c r="I121" s="36"/>
      <c r="J121" s="36"/>
      <c r="K121" s="36"/>
      <c r="L121" s="36"/>
    </row>
    <row r="122" spans="1:19" x14ac:dyDescent="0.2">
      <c r="A122" s="36"/>
      <c r="B122" s="36"/>
      <c r="C122" s="36"/>
      <c r="D122" s="36"/>
      <c r="E122" s="36"/>
      <c r="F122" s="36"/>
      <c r="G122" s="36"/>
      <c r="H122" s="36"/>
      <c r="I122" s="36"/>
      <c r="J122" s="36"/>
      <c r="K122" s="36"/>
      <c r="L122" s="36"/>
    </row>
    <row r="123" spans="1:19" ht="15.75" thickBot="1" x14ac:dyDescent="0.25">
      <c r="A123" s="518" t="e">
        <f>CONCATENATE("Proponente: ",'Prop G'!$E$8)</f>
        <v>#REF!</v>
      </c>
      <c r="B123" s="518"/>
      <c r="C123" s="518"/>
      <c r="D123" s="518"/>
      <c r="E123" s="518"/>
      <c r="F123" s="518"/>
      <c r="G123" s="518"/>
      <c r="H123" s="518"/>
      <c r="I123" s="518"/>
      <c r="J123" s="518"/>
      <c r="K123" s="518"/>
      <c r="L123" s="518"/>
      <c r="M123" s="518"/>
      <c r="N123" s="518"/>
      <c r="O123" s="518"/>
      <c r="P123" s="518"/>
      <c r="Q123" s="518"/>
    </row>
    <row r="124" spans="1:19" ht="15" x14ac:dyDescent="0.2">
      <c r="A124" s="267"/>
      <c r="B124" s="267"/>
      <c r="C124" s="267"/>
      <c r="D124" s="267"/>
      <c r="E124" s="267"/>
      <c r="F124" s="267"/>
      <c r="G124" s="267"/>
      <c r="H124" s="267"/>
      <c r="I124" s="267"/>
      <c r="J124" s="267"/>
      <c r="K124" s="267"/>
      <c r="L124" s="267"/>
      <c r="M124" s="267"/>
      <c r="N124" s="267"/>
      <c r="O124" s="267"/>
      <c r="P124" s="267"/>
      <c r="Q124" s="267"/>
      <c r="R124" s="267"/>
    </row>
    <row r="125" spans="1:19" ht="15" customHeight="1" x14ac:dyDescent="0.2">
      <c r="A125" s="267"/>
      <c r="B125" s="358" t="s">
        <v>172</v>
      </c>
      <c r="C125" s="561"/>
      <c r="D125" s="561"/>
      <c r="E125" s="359"/>
      <c r="G125" s="360" t="s">
        <v>190</v>
      </c>
      <c r="H125" s="360"/>
      <c r="I125" s="5"/>
      <c r="J125" s="263" t="s">
        <v>191</v>
      </c>
      <c r="K125" s="267"/>
      <c r="L125" s="267"/>
      <c r="M125" s="267"/>
      <c r="N125" s="267"/>
      <c r="O125" s="267"/>
      <c r="P125" s="267"/>
      <c r="Q125" s="267"/>
      <c r="R125" s="267"/>
      <c r="S125" s="267"/>
    </row>
    <row r="126" spans="1:19" ht="15" customHeight="1" x14ac:dyDescent="0.2">
      <c r="A126" s="267"/>
      <c r="B126" s="565" t="str">
        <f>IF('Prop G'!$B$271="","",'Prop G'!$B$271)</f>
        <v/>
      </c>
      <c r="C126" s="566"/>
      <c r="D126" s="566"/>
      <c r="E126" s="567"/>
      <c r="G126" s="574" t="str">
        <f>IF('Prop G'!$E$271="","",'Prop G'!$E$271)</f>
        <v/>
      </c>
      <c r="H126" s="574"/>
      <c r="I126" s="5"/>
      <c r="J126" s="268" t="str">
        <f>IF('Prop G'!$H$271="","",'Prop G'!$H$271)</f>
        <v/>
      </c>
      <c r="K126" s="267"/>
      <c r="L126" s="267"/>
      <c r="M126" s="267"/>
      <c r="N126" s="267"/>
      <c r="O126" s="267"/>
      <c r="P126" s="267"/>
      <c r="Q126" s="267"/>
      <c r="R126" s="267"/>
      <c r="S126" s="267"/>
    </row>
    <row r="127" spans="1:19" ht="15" x14ac:dyDescent="0.2">
      <c r="A127" s="267"/>
      <c r="B127" s="568"/>
      <c r="C127" s="569"/>
      <c r="D127" s="569"/>
      <c r="E127" s="570"/>
      <c r="I127" s="5"/>
      <c r="J127" s="5"/>
      <c r="K127" s="267"/>
      <c r="L127" s="267"/>
      <c r="M127" s="267"/>
      <c r="N127" s="267"/>
      <c r="O127" s="267"/>
      <c r="P127" s="267"/>
      <c r="Q127" s="267"/>
      <c r="R127" s="267"/>
      <c r="S127" s="267"/>
    </row>
    <row r="128" spans="1:19" ht="15" x14ac:dyDescent="0.2">
      <c r="A128" s="267"/>
      <c r="B128" s="568"/>
      <c r="C128" s="569"/>
      <c r="D128" s="569"/>
      <c r="E128" s="570"/>
      <c r="I128" s="5"/>
      <c r="J128" s="5"/>
      <c r="K128" s="267"/>
      <c r="L128" s="267"/>
      <c r="M128" s="267"/>
      <c r="N128" s="267"/>
      <c r="O128" s="267"/>
      <c r="P128" s="267"/>
      <c r="Q128" s="267"/>
      <c r="R128" s="267"/>
      <c r="S128" s="267"/>
    </row>
    <row r="129" spans="1:19" ht="15" x14ac:dyDescent="0.2">
      <c r="A129" s="267"/>
      <c r="B129" s="571"/>
      <c r="C129" s="572"/>
      <c r="D129" s="572"/>
      <c r="E129" s="573"/>
      <c r="I129" s="5"/>
      <c r="J129" s="5"/>
      <c r="K129" s="267"/>
      <c r="L129" s="267"/>
      <c r="M129" s="267"/>
      <c r="N129" s="267"/>
      <c r="O129" s="267"/>
      <c r="P129" s="267"/>
      <c r="Q129" s="267"/>
      <c r="R129" s="267"/>
      <c r="S129" s="267"/>
    </row>
    <row r="130" spans="1:19" ht="15" x14ac:dyDescent="0.2">
      <c r="A130" s="267"/>
      <c r="I130" s="5"/>
      <c r="J130" s="5"/>
      <c r="K130" s="267"/>
      <c r="L130" s="267"/>
      <c r="M130" s="267"/>
      <c r="N130" s="267"/>
      <c r="O130" s="267"/>
      <c r="P130" s="267"/>
      <c r="Q130" s="267"/>
      <c r="R130" s="267"/>
      <c r="S130" s="267"/>
    </row>
    <row r="131" spans="1:19" ht="15" x14ac:dyDescent="0.2">
      <c r="A131" s="267"/>
      <c r="G131" s="5"/>
      <c r="H131" s="5"/>
      <c r="I131" s="267"/>
      <c r="J131" s="267"/>
      <c r="K131" s="267"/>
      <c r="L131" s="267"/>
      <c r="M131" s="267"/>
      <c r="N131" s="267"/>
      <c r="O131" s="267"/>
      <c r="P131" s="267"/>
      <c r="Q131" s="267"/>
    </row>
    <row r="132" spans="1:19" ht="45" x14ac:dyDescent="0.2">
      <c r="A132" s="267"/>
      <c r="B132" s="263" t="s">
        <v>192</v>
      </c>
      <c r="C132" s="263" t="s">
        <v>193</v>
      </c>
      <c r="D132" s="263" t="s">
        <v>194</v>
      </c>
      <c r="E132" s="358" t="s">
        <v>195</v>
      </c>
      <c r="F132" s="561"/>
      <c r="G132" s="561"/>
      <c r="H132" s="359"/>
      <c r="I132" s="263" t="s">
        <v>196</v>
      </c>
      <c r="J132" s="263" t="s">
        <v>197</v>
      </c>
      <c r="K132" s="267"/>
      <c r="L132" s="267"/>
      <c r="M132" s="267"/>
      <c r="N132" s="267"/>
      <c r="O132" s="267"/>
      <c r="P132" s="267"/>
      <c r="Q132" s="267"/>
      <c r="R132" s="267"/>
      <c r="S132" s="267"/>
    </row>
    <row r="133" spans="1:19" ht="15" x14ac:dyDescent="0.2">
      <c r="A133" s="267"/>
      <c r="B133" s="234">
        <f>IF('Prop G'!$B278="","",'Prop G'!$B278)</f>
        <v>1</v>
      </c>
      <c r="C133" s="234" t="str">
        <f>IF('Prop G'!$C278="","",'Prop G'!$C278)</f>
        <v/>
      </c>
      <c r="D133" s="234" t="str">
        <f>IF('Prop G'!$D278="","",'Prop G'!$D278)</f>
        <v/>
      </c>
      <c r="E133" s="562" t="str">
        <f>IF('Prop G'!$E278="","",'Prop G'!$E278)</f>
        <v/>
      </c>
      <c r="F133" s="563"/>
      <c r="G133" s="563"/>
      <c r="H133" s="564"/>
      <c r="I133" s="269" t="str">
        <f>IF('Prop G'!$G278="","",'Prop G'!$G278)</f>
        <v/>
      </c>
      <c r="J133" s="270" t="str">
        <f>IF('Prop G'!$H278="","",'Prop G'!$H278)</f>
        <v/>
      </c>
      <c r="K133" s="267"/>
      <c r="L133" s="267"/>
      <c r="M133" s="267"/>
      <c r="N133" s="267"/>
      <c r="O133" s="267"/>
      <c r="P133" s="267"/>
      <c r="Q133" s="267"/>
      <c r="R133" s="267"/>
      <c r="S133" s="267"/>
    </row>
    <row r="134" spans="1:19" ht="15" x14ac:dyDescent="0.2">
      <c r="A134" s="267"/>
      <c r="B134" s="234">
        <f>IF('Prop G'!$B279="","",'Prop G'!$B279)</f>
        <v>2</v>
      </c>
      <c r="C134" s="234" t="str">
        <f>IF('Prop G'!$C279="","",'Prop G'!$C279)</f>
        <v/>
      </c>
      <c r="D134" s="234" t="str">
        <f>IF('Prop G'!$D279="","",'Prop G'!$D279)</f>
        <v/>
      </c>
      <c r="E134" s="562" t="str">
        <f>IF('Prop G'!$E279="","",'Prop G'!$E279)</f>
        <v/>
      </c>
      <c r="F134" s="563"/>
      <c r="G134" s="563"/>
      <c r="H134" s="564"/>
      <c r="I134" s="269" t="str">
        <f>IF('Prop G'!$G279="","",'Prop G'!$G279)</f>
        <v/>
      </c>
      <c r="J134" s="270" t="str">
        <f>IF('Prop G'!$H279="","",'Prop G'!$H279)</f>
        <v/>
      </c>
      <c r="K134" s="267"/>
      <c r="L134" s="267"/>
      <c r="M134" s="267"/>
      <c r="N134" s="267"/>
      <c r="O134" s="267"/>
      <c r="P134" s="267"/>
      <c r="Q134" s="267"/>
      <c r="R134" s="267"/>
      <c r="S134" s="267"/>
    </row>
    <row r="135" spans="1:19" ht="15" x14ac:dyDescent="0.2">
      <c r="A135" s="267"/>
      <c r="B135" s="234">
        <f>IF('Prop G'!$B280="","",'Prop G'!$B280)</f>
        <v>3</v>
      </c>
      <c r="C135" s="234" t="str">
        <f>IF('Prop G'!$C280="","",'Prop G'!$C280)</f>
        <v/>
      </c>
      <c r="D135" s="234" t="str">
        <f>IF('Prop G'!$D280="","",'Prop G'!$D280)</f>
        <v/>
      </c>
      <c r="E135" s="562" t="str">
        <f>IF('Prop G'!$E280="","",'Prop G'!$E280)</f>
        <v/>
      </c>
      <c r="F135" s="563"/>
      <c r="G135" s="563"/>
      <c r="H135" s="564"/>
      <c r="I135" s="269" t="str">
        <f>IF('Prop G'!$G280="","",'Prop G'!$G280)</f>
        <v/>
      </c>
      <c r="J135" s="270" t="str">
        <f>IF('Prop G'!$H280="","",'Prop G'!$H280)</f>
        <v/>
      </c>
      <c r="K135" s="267"/>
      <c r="L135" s="267"/>
      <c r="M135" s="267"/>
      <c r="N135" s="267"/>
      <c r="O135" s="267"/>
      <c r="P135" s="267"/>
      <c r="Q135" s="267"/>
      <c r="R135" s="267"/>
      <c r="S135" s="267"/>
    </row>
    <row r="136" spans="1:19" ht="15" x14ac:dyDescent="0.2">
      <c r="A136" s="267"/>
      <c r="B136" s="234">
        <f>IF('Prop G'!$B281="","",'Prop G'!$B281)</f>
        <v>4</v>
      </c>
      <c r="C136" s="234" t="str">
        <f>IF('Prop G'!$C281="","",'Prop G'!$C281)</f>
        <v/>
      </c>
      <c r="D136" s="234" t="str">
        <f>IF('Prop G'!$D281="","",'Prop G'!$D281)</f>
        <v/>
      </c>
      <c r="E136" s="562" t="str">
        <f>IF('Prop G'!$E281="","",'Prop G'!$E281)</f>
        <v/>
      </c>
      <c r="F136" s="563"/>
      <c r="G136" s="563"/>
      <c r="H136" s="564"/>
      <c r="I136" s="269" t="str">
        <f>IF('Prop G'!$G281="","",'Prop G'!$G281)</f>
        <v/>
      </c>
      <c r="J136" s="270" t="str">
        <f>IF('Prop G'!$H281="","",'Prop G'!$H281)</f>
        <v/>
      </c>
      <c r="K136" s="267"/>
      <c r="L136" s="267"/>
      <c r="M136" s="267"/>
      <c r="N136" s="267"/>
      <c r="O136" s="267"/>
      <c r="P136" s="267"/>
      <c r="Q136" s="267"/>
      <c r="R136" s="267"/>
      <c r="S136" s="267"/>
    </row>
    <row r="137" spans="1:19" ht="15" x14ac:dyDescent="0.2">
      <c r="A137" s="267"/>
      <c r="B137" s="234">
        <f>IF('Prop G'!$B282="","",'Prop G'!$B282)</f>
        <v>5</v>
      </c>
      <c r="C137" s="234" t="str">
        <f>IF('Prop G'!$C282="","",'Prop G'!$C282)</f>
        <v/>
      </c>
      <c r="D137" s="234" t="str">
        <f>IF('Prop G'!$D282="","",'Prop G'!$D282)</f>
        <v/>
      </c>
      <c r="E137" s="562" t="str">
        <f>IF('Prop G'!$E282="","",'Prop G'!$E282)</f>
        <v/>
      </c>
      <c r="F137" s="563"/>
      <c r="G137" s="563"/>
      <c r="H137" s="564"/>
      <c r="I137" s="269" t="str">
        <f>IF('Prop G'!$G282="","",'Prop G'!$G282)</f>
        <v/>
      </c>
      <c r="J137" s="270" t="str">
        <f>IF('Prop G'!$H282="","",'Prop G'!$H282)</f>
        <v/>
      </c>
      <c r="K137" s="267"/>
      <c r="L137" s="267"/>
      <c r="M137" s="267"/>
      <c r="N137" s="267"/>
      <c r="O137" s="267"/>
      <c r="P137" s="267"/>
      <c r="Q137" s="267"/>
      <c r="R137" s="267"/>
      <c r="S137" s="267"/>
    </row>
    <row r="138" spans="1:19" x14ac:dyDescent="0.2">
      <c r="A138" s="36"/>
      <c r="B138" s="36"/>
      <c r="C138" s="36"/>
      <c r="D138" s="36"/>
      <c r="E138" s="36"/>
      <c r="F138" s="36"/>
      <c r="G138" s="36"/>
      <c r="H138" s="36"/>
      <c r="I138" s="36"/>
      <c r="J138" s="36"/>
      <c r="K138" s="36"/>
      <c r="L138" s="36"/>
    </row>
    <row r="139" spans="1:19" x14ac:dyDescent="0.2">
      <c r="A139" s="36"/>
      <c r="B139" s="36"/>
      <c r="C139" s="36"/>
      <c r="D139" s="36"/>
      <c r="E139" s="36"/>
      <c r="F139" s="36"/>
      <c r="G139" s="36"/>
      <c r="H139" s="36"/>
      <c r="I139" s="36"/>
      <c r="J139" s="36"/>
      <c r="K139" s="36"/>
      <c r="L139" s="36"/>
    </row>
    <row r="140" spans="1:19" ht="15.75" thickBot="1" x14ac:dyDescent="0.25">
      <c r="A140" s="518" t="e">
        <f>CONCATENATE("Proponente: ",'Prop H'!$E$8)</f>
        <v>#REF!</v>
      </c>
      <c r="B140" s="518"/>
      <c r="C140" s="518"/>
      <c r="D140" s="518"/>
      <c r="E140" s="518"/>
      <c r="F140" s="518"/>
      <c r="G140" s="518"/>
      <c r="H140" s="518"/>
      <c r="I140" s="518"/>
      <c r="J140" s="518"/>
      <c r="K140" s="518"/>
      <c r="L140" s="518"/>
      <c r="M140" s="518"/>
      <c r="N140" s="518"/>
      <c r="O140" s="518"/>
      <c r="P140" s="518"/>
      <c r="Q140" s="518"/>
    </row>
    <row r="141" spans="1:19" ht="15" x14ac:dyDescent="0.2">
      <c r="A141" s="267"/>
      <c r="B141" s="267"/>
      <c r="C141" s="267"/>
      <c r="D141" s="267"/>
      <c r="E141" s="267"/>
      <c r="F141" s="267"/>
      <c r="G141" s="267"/>
      <c r="H141" s="267"/>
      <c r="I141" s="267"/>
      <c r="J141" s="267"/>
      <c r="K141" s="267"/>
      <c r="L141" s="267"/>
      <c r="M141" s="267"/>
      <c r="N141" s="267"/>
      <c r="O141" s="267"/>
      <c r="P141" s="267"/>
      <c r="Q141" s="267"/>
      <c r="R141" s="267"/>
    </row>
    <row r="142" spans="1:19" ht="15" customHeight="1" x14ac:dyDescent="0.2">
      <c r="A142" s="267"/>
      <c r="B142" s="358" t="s">
        <v>172</v>
      </c>
      <c r="C142" s="561"/>
      <c r="D142" s="561"/>
      <c r="E142" s="359"/>
      <c r="G142" s="360" t="s">
        <v>190</v>
      </c>
      <c r="H142" s="360"/>
      <c r="I142" s="5"/>
      <c r="J142" s="263" t="s">
        <v>191</v>
      </c>
      <c r="K142" s="267"/>
      <c r="L142" s="267"/>
      <c r="M142" s="267"/>
      <c r="N142" s="267"/>
      <c r="O142" s="267"/>
      <c r="P142" s="267"/>
      <c r="Q142" s="267"/>
      <c r="R142" s="267"/>
      <c r="S142" s="267"/>
    </row>
    <row r="143" spans="1:19" ht="15" customHeight="1" x14ac:dyDescent="0.2">
      <c r="A143" s="267"/>
      <c r="B143" s="565" t="str">
        <f>IF('Prop H'!$B$271="","",'Prop H'!$B$271)</f>
        <v/>
      </c>
      <c r="C143" s="566"/>
      <c r="D143" s="566"/>
      <c r="E143" s="567"/>
      <c r="G143" s="574" t="str">
        <f>IF('Prop H'!$E$271="","",'Prop H'!$E$271)</f>
        <v/>
      </c>
      <c r="H143" s="574"/>
      <c r="I143" s="5"/>
      <c r="J143" s="268" t="str">
        <f>IF('Prop H'!$H$271="","",'Prop H'!$H$271)</f>
        <v/>
      </c>
      <c r="K143" s="267"/>
      <c r="L143" s="267"/>
      <c r="M143" s="267"/>
      <c r="N143" s="267"/>
      <c r="O143" s="267"/>
      <c r="P143" s="267"/>
      <c r="Q143" s="267"/>
      <c r="R143" s="267"/>
      <c r="S143" s="267"/>
    </row>
    <row r="144" spans="1:19" ht="15" x14ac:dyDescent="0.2">
      <c r="A144" s="267"/>
      <c r="B144" s="568"/>
      <c r="C144" s="569"/>
      <c r="D144" s="569"/>
      <c r="E144" s="570"/>
      <c r="I144" s="5"/>
      <c r="J144" s="5"/>
      <c r="K144" s="267"/>
      <c r="L144" s="267"/>
      <c r="M144" s="267"/>
      <c r="N144" s="267"/>
      <c r="O144" s="267"/>
      <c r="P144" s="267"/>
      <c r="Q144" s="267"/>
      <c r="R144" s="267"/>
      <c r="S144" s="267"/>
    </row>
    <row r="145" spans="1:19" ht="15" x14ac:dyDescent="0.2">
      <c r="A145" s="267"/>
      <c r="B145" s="568"/>
      <c r="C145" s="569"/>
      <c r="D145" s="569"/>
      <c r="E145" s="570"/>
      <c r="I145" s="5"/>
      <c r="J145" s="5"/>
      <c r="K145" s="267"/>
      <c r="L145" s="267"/>
      <c r="M145" s="267"/>
      <c r="N145" s="267"/>
      <c r="O145" s="267"/>
      <c r="P145" s="267"/>
      <c r="Q145" s="267"/>
      <c r="R145" s="267"/>
      <c r="S145" s="267"/>
    </row>
    <row r="146" spans="1:19" ht="15" x14ac:dyDescent="0.2">
      <c r="A146" s="267"/>
      <c r="B146" s="571"/>
      <c r="C146" s="572"/>
      <c r="D146" s="572"/>
      <c r="E146" s="573"/>
      <c r="I146" s="5"/>
      <c r="J146" s="5"/>
      <c r="K146" s="267"/>
      <c r="L146" s="267"/>
      <c r="M146" s="267"/>
      <c r="N146" s="267"/>
      <c r="O146" s="267"/>
      <c r="P146" s="267"/>
      <c r="Q146" s="267"/>
      <c r="R146" s="267"/>
      <c r="S146" s="267"/>
    </row>
    <row r="147" spans="1:19" ht="15" x14ac:dyDescent="0.2">
      <c r="A147" s="267"/>
      <c r="I147" s="5"/>
      <c r="J147" s="5"/>
      <c r="K147" s="267"/>
      <c r="L147" s="267"/>
      <c r="M147" s="267"/>
      <c r="N147" s="267"/>
      <c r="O147" s="267"/>
      <c r="P147" s="267"/>
      <c r="Q147" s="267"/>
      <c r="R147" s="267"/>
      <c r="S147" s="267"/>
    </row>
    <row r="148" spans="1:19" ht="15" x14ac:dyDescent="0.2">
      <c r="A148" s="267"/>
      <c r="G148" s="5"/>
      <c r="H148" s="5"/>
      <c r="I148" s="267"/>
      <c r="J148" s="267"/>
      <c r="K148" s="267"/>
      <c r="L148" s="267"/>
      <c r="M148" s="267"/>
      <c r="N148" s="267"/>
      <c r="O148" s="267"/>
      <c r="P148" s="267"/>
      <c r="Q148" s="267"/>
    </row>
    <row r="149" spans="1:19" ht="45" x14ac:dyDescent="0.2">
      <c r="A149" s="267"/>
      <c r="B149" s="263" t="s">
        <v>192</v>
      </c>
      <c r="C149" s="263" t="s">
        <v>193</v>
      </c>
      <c r="D149" s="263" t="s">
        <v>194</v>
      </c>
      <c r="E149" s="358" t="s">
        <v>195</v>
      </c>
      <c r="F149" s="561"/>
      <c r="G149" s="561"/>
      <c r="H149" s="359"/>
      <c r="I149" s="263" t="s">
        <v>196</v>
      </c>
      <c r="J149" s="263" t="s">
        <v>197</v>
      </c>
      <c r="K149" s="267"/>
      <c r="L149" s="267"/>
      <c r="M149" s="267"/>
      <c r="N149" s="267"/>
      <c r="O149" s="267"/>
      <c r="P149" s="267"/>
      <c r="Q149" s="267"/>
      <c r="R149" s="267"/>
      <c r="S149" s="267"/>
    </row>
    <row r="150" spans="1:19" ht="15" x14ac:dyDescent="0.2">
      <c r="A150" s="267"/>
      <c r="B150" s="234">
        <f>IF('Prop H'!$B278="","",'Prop H'!$B278)</f>
        <v>1</v>
      </c>
      <c r="C150" s="234" t="str">
        <f>IF('Prop H'!$C278="","",'Prop H'!$C278)</f>
        <v/>
      </c>
      <c r="D150" s="234" t="str">
        <f>IF('Prop H'!$D278="","",'Prop H'!$D278)</f>
        <v/>
      </c>
      <c r="E150" s="562" t="str">
        <f>IF('Prop H'!$E278="","",'Prop H'!$E278)</f>
        <v/>
      </c>
      <c r="F150" s="563"/>
      <c r="G150" s="563"/>
      <c r="H150" s="564"/>
      <c r="I150" s="269" t="str">
        <f>IF('Prop H'!$G278="","",'Prop H'!$G278)</f>
        <v/>
      </c>
      <c r="J150" s="270" t="str">
        <f>IF('Prop H'!$H278="","",'Prop H'!$H278)</f>
        <v/>
      </c>
      <c r="K150" s="267"/>
      <c r="L150" s="267"/>
      <c r="M150" s="267"/>
      <c r="N150" s="267"/>
      <c r="O150" s="267"/>
      <c r="P150" s="267"/>
      <c r="Q150" s="267"/>
      <c r="R150" s="267"/>
      <c r="S150" s="267"/>
    </row>
    <row r="151" spans="1:19" ht="15" x14ac:dyDescent="0.2">
      <c r="A151" s="267"/>
      <c r="B151" s="234">
        <f>IF('Prop H'!$B279="","",'Prop H'!$B279)</f>
        <v>2</v>
      </c>
      <c r="C151" s="234" t="str">
        <f>IF('Prop H'!$C279="","",'Prop H'!$C279)</f>
        <v/>
      </c>
      <c r="D151" s="234" t="str">
        <f>IF('Prop H'!$D279="","",'Prop H'!$D279)</f>
        <v/>
      </c>
      <c r="E151" s="562" t="str">
        <f>IF('Prop H'!$E279="","",'Prop H'!$E279)</f>
        <v/>
      </c>
      <c r="F151" s="563"/>
      <c r="G151" s="563"/>
      <c r="H151" s="564"/>
      <c r="I151" s="269" t="str">
        <f>IF('Prop H'!$G279="","",'Prop H'!$G279)</f>
        <v/>
      </c>
      <c r="J151" s="270" t="str">
        <f>IF('Prop H'!$H279="","",'Prop H'!$H279)</f>
        <v/>
      </c>
      <c r="K151" s="267"/>
      <c r="L151" s="267"/>
      <c r="M151" s="267"/>
      <c r="N151" s="267"/>
      <c r="O151" s="267"/>
      <c r="P151" s="267"/>
      <c r="Q151" s="267"/>
      <c r="R151" s="267"/>
      <c r="S151" s="267"/>
    </row>
    <row r="152" spans="1:19" ht="15" x14ac:dyDescent="0.2">
      <c r="A152" s="267"/>
      <c r="B152" s="234">
        <f>IF('Prop H'!$B280="","",'Prop H'!$B280)</f>
        <v>3</v>
      </c>
      <c r="C152" s="234" t="str">
        <f>IF('Prop H'!$C280="","",'Prop H'!$C280)</f>
        <v/>
      </c>
      <c r="D152" s="234" t="str">
        <f>IF('Prop H'!$D280="","",'Prop H'!$D280)</f>
        <v/>
      </c>
      <c r="E152" s="562" t="str">
        <f>IF('Prop H'!$E280="","",'Prop H'!$E280)</f>
        <v/>
      </c>
      <c r="F152" s="563"/>
      <c r="G152" s="563"/>
      <c r="H152" s="564"/>
      <c r="I152" s="269" t="str">
        <f>IF('Prop H'!$G280="","",'Prop H'!$G280)</f>
        <v/>
      </c>
      <c r="J152" s="270" t="str">
        <f>IF('Prop H'!$H280="","",'Prop H'!$H280)</f>
        <v/>
      </c>
      <c r="K152" s="267"/>
      <c r="L152" s="267"/>
      <c r="M152" s="267"/>
      <c r="N152" s="267"/>
      <c r="O152" s="267"/>
      <c r="P152" s="267"/>
      <c r="Q152" s="267"/>
      <c r="R152" s="267"/>
      <c r="S152" s="267"/>
    </row>
    <row r="153" spans="1:19" ht="15" x14ac:dyDescent="0.2">
      <c r="A153" s="267"/>
      <c r="B153" s="234">
        <f>IF('Prop H'!$B281="","",'Prop H'!$B281)</f>
        <v>4</v>
      </c>
      <c r="C153" s="234" t="str">
        <f>IF('Prop H'!$C281="","",'Prop H'!$C281)</f>
        <v/>
      </c>
      <c r="D153" s="234" t="str">
        <f>IF('Prop H'!$D281="","",'Prop H'!$D281)</f>
        <v/>
      </c>
      <c r="E153" s="562" t="str">
        <f>IF('Prop H'!$E281="","",'Prop H'!$E281)</f>
        <v/>
      </c>
      <c r="F153" s="563"/>
      <c r="G153" s="563"/>
      <c r="H153" s="564"/>
      <c r="I153" s="269" t="str">
        <f>IF('Prop H'!$G281="","",'Prop H'!$G281)</f>
        <v/>
      </c>
      <c r="J153" s="270" t="str">
        <f>IF('Prop H'!$H281="","",'Prop H'!$H281)</f>
        <v/>
      </c>
      <c r="K153" s="267"/>
      <c r="L153" s="267"/>
      <c r="M153" s="267"/>
      <c r="N153" s="267"/>
      <c r="O153" s="267"/>
      <c r="P153" s="267"/>
      <c r="Q153" s="267"/>
      <c r="R153" s="267"/>
      <c r="S153" s="267"/>
    </row>
    <row r="154" spans="1:19" ht="15" x14ac:dyDescent="0.2">
      <c r="A154" s="267"/>
      <c r="B154" s="234">
        <f>IF('Prop H'!$B282="","",'Prop H'!$B282)</f>
        <v>5</v>
      </c>
      <c r="C154" s="234" t="str">
        <f>IF('Prop H'!$C282="","",'Prop H'!$C282)</f>
        <v/>
      </c>
      <c r="D154" s="234" t="str">
        <f>IF('Prop H'!$D282="","",'Prop H'!$D282)</f>
        <v/>
      </c>
      <c r="E154" s="562" t="str">
        <f>IF('Prop H'!$E282="","",'Prop H'!$E282)</f>
        <v/>
      </c>
      <c r="F154" s="563"/>
      <c r="G154" s="563"/>
      <c r="H154" s="564"/>
      <c r="I154" s="269" t="str">
        <f>IF('Prop H'!$G282="","",'Prop H'!$G282)</f>
        <v/>
      </c>
      <c r="J154" s="270" t="str">
        <f>IF('Prop H'!$H282="","",'Prop H'!$H282)</f>
        <v/>
      </c>
      <c r="K154" s="267"/>
      <c r="L154" s="267"/>
      <c r="M154" s="267"/>
      <c r="N154" s="267"/>
      <c r="O154" s="267"/>
      <c r="P154" s="267"/>
      <c r="Q154" s="267"/>
      <c r="R154" s="267"/>
      <c r="S154" s="267"/>
    </row>
    <row r="155" spans="1:19" x14ac:dyDescent="0.2">
      <c r="A155" s="36"/>
      <c r="B155" s="36"/>
      <c r="C155" s="36"/>
      <c r="D155" s="36"/>
      <c r="E155" s="36"/>
      <c r="F155" s="36"/>
      <c r="G155" s="36"/>
      <c r="H155" s="36"/>
      <c r="I155" s="36"/>
      <c r="J155" s="36"/>
      <c r="K155" s="36"/>
      <c r="L155" s="36"/>
    </row>
    <row r="156" spans="1:19" x14ac:dyDescent="0.2">
      <c r="A156" s="36"/>
      <c r="B156" s="36"/>
      <c r="C156" s="36"/>
      <c r="D156" s="36"/>
      <c r="E156" s="36"/>
      <c r="F156" s="36"/>
      <c r="G156" s="36"/>
      <c r="H156" s="36"/>
      <c r="I156" s="36"/>
      <c r="J156" s="36"/>
      <c r="K156" s="36"/>
      <c r="L156" s="36"/>
    </row>
    <row r="157" spans="1:19" ht="15.75" thickBot="1" x14ac:dyDescent="0.25">
      <c r="A157" s="518" t="e">
        <f>CONCATENATE("Proponente: ",'Prop I'!$E$8)</f>
        <v>#REF!</v>
      </c>
      <c r="B157" s="518"/>
      <c r="C157" s="518"/>
      <c r="D157" s="518"/>
      <c r="E157" s="518"/>
      <c r="F157" s="518"/>
      <c r="G157" s="518"/>
      <c r="H157" s="518"/>
      <c r="I157" s="518"/>
      <c r="J157" s="518"/>
      <c r="K157" s="518"/>
      <c r="L157" s="518"/>
      <c r="M157" s="518"/>
      <c r="N157" s="518"/>
      <c r="O157" s="518"/>
      <c r="P157" s="518"/>
      <c r="Q157" s="518"/>
    </row>
    <row r="158" spans="1:19" ht="15" x14ac:dyDescent="0.2">
      <c r="A158" s="267"/>
      <c r="B158" s="267"/>
      <c r="C158" s="267"/>
      <c r="D158" s="267"/>
      <c r="E158" s="267"/>
      <c r="F158" s="267"/>
      <c r="G158" s="267"/>
      <c r="H158" s="267"/>
      <c r="I158" s="267"/>
      <c r="J158" s="267"/>
      <c r="K158" s="267"/>
      <c r="L158" s="267"/>
      <c r="M158" s="267"/>
      <c r="N158" s="267"/>
      <c r="O158" s="267"/>
      <c r="P158" s="267"/>
      <c r="Q158" s="267"/>
      <c r="R158" s="267"/>
    </row>
    <row r="159" spans="1:19" ht="15" customHeight="1" x14ac:dyDescent="0.2">
      <c r="A159" s="267"/>
      <c r="B159" s="358" t="s">
        <v>172</v>
      </c>
      <c r="C159" s="561"/>
      <c r="D159" s="561"/>
      <c r="E159" s="359"/>
      <c r="G159" s="360" t="s">
        <v>190</v>
      </c>
      <c r="H159" s="360"/>
      <c r="I159" s="5"/>
      <c r="J159" s="263" t="s">
        <v>191</v>
      </c>
      <c r="K159" s="267"/>
      <c r="L159" s="267"/>
      <c r="M159" s="267"/>
      <c r="N159" s="267"/>
      <c r="O159" s="267"/>
      <c r="P159" s="267"/>
      <c r="Q159" s="267"/>
      <c r="R159" s="267"/>
      <c r="S159" s="267"/>
    </row>
    <row r="160" spans="1:19" ht="15" customHeight="1" x14ac:dyDescent="0.2">
      <c r="A160" s="267"/>
      <c r="B160" s="565" t="str">
        <f>IF('Prop I'!$B$271="","",'Prop I'!$B$271)</f>
        <v/>
      </c>
      <c r="C160" s="566"/>
      <c r="D160" s="566"/>
      <c r="E160" s="567"/>
      <c r="G160" s="574" t="str">
        <f>IF('Prop I'!$E$271="","",'Prop I'!$E$271)</f>
        <v/>
      </c>
      <c r="H160" s="574"/>
      <c r="I160" s="5"/>
      <c r="J160" s="268" t="str">
        <f>IF('Prop I'!$H$271="","",'Prop I'!$H$271)</f>
        <v/>
      </c>
      <c r="K160" s="267"/>
      <c r="L160" s="267"/>
      <c r="M160" s="267"/>
      <c r="N160" s="267"/>
      <c r="O160" s="267"/>
      <c r="P160" s="267"/>
      <c r="Q160" s="267"/>
      <c r="R160" s="267"/>
      <c r="S160" s="267"/>
    </row>
    <row r="161" spans="1:19" ht="15" x14ac:dyDescent="0.2">
      <c r="A161" s="267"/>
      <c r="B161" s="568"/>
      <c r="C161" s="569"/>
      <c r="D161" s="569"/>
      <c r="E161" s="570"/>
      <c r="I161" s="5"/>
      <c r="J161" s="5"/>
      <c r="K161" s="267"/>
      <c r="L161" s="267"/>
      <c r="M161" s="267"/>
      <c r="N161" s="267"/>
      <c r="O161" s="267"/>
      <c r="P161" s="267"/>
      <c r="Q161" s="267"/>
      <c r="R161" s="267"/>
      <c r="S161" s="267"/>
    </row>
    <row r="162" spans="1:19" ht="15" x14ac:dyDescent="0.2">
      <c r="A162" s="267"/>
      <c r="B162" s="568"/>
      <c r="C162" s="569"/>
      <c r="D162" s="569"/>
      <c r="E162" s="570"/>
      <c r="I162" s="5"/>
      <c r="J162" s="5"/>
      <c r="K162" s="267"/>
      <c r="L162" s="267"/>
      <c r="M162" s="267"/>
      <c r="N162" s="267"/>
      <c r="O162" s="267"/>
      <c r="P162" s="267"/>
      <c r="Q162" s="267"/>
      <c r="R162" s="267"/>
      <c r="S162" s="267"/>
    </row>
    <row r="163" spans="1:19" ht="15" x14ac:dyDescent="0.2">
      <c r="A163" s="267"/>
      <c r="B163" s="571"/>
      <c r="C163" s="572"/>
      <c r="D163" s="572"/>
      <c r="E163" s="573"/>
      <c r="I163" s="5"/>
      <c r="J163" s="5"/>
      <c r="K163" s="267"/>
      <c r="L163" s="267"/>
      <c r="M163" s="267"/>
      <c r="N163" s="267"/>
      <c r="O163" s="267"/>
      <c r="P163" s="267"/>
      <c r="Q163" s="267"/>
      <c r="R163" s="267"/>
      <c r="S163" s="267"/>
    </row>
    <row r="164" spans="1:19" ht="15" x14ac:dyDescent="0.2">
      <c r="A164" s="267"/>
      <c r="I164" s="5"/>
      <c r="J164" s="5"/>
      <c r="K164" s="267"/>
      <c r="L164" s="267"/>
      <c r="M164" s="267"/>
      <c r="N164" s="267"/>
      <c r="O164" s="267"/>
      <c r="P164" s="267"/>
      <c r="Q164" s="267"/>
      <c r="R164" s="267"/>
      <c r="S164" s="267"/>
    </row>
    <row r="165" spans="1:19" ht="15" x14ac:dyDescent="0.2">
      <c r="A165" s="267"/>
      <c r="G165" s="5"/>
      <c r="H165" s="5"/>
      <c r="I165" s="267"/>
      <c r="J165" s="267"/>
      <c r="K165" s="267"/>
      <c r="L165" s="267"/>
      <c r="M165" s="267"/>
      <c r="N165" s="267"/>
      <c r="O165" s="267"/>
      <c r="P165" s="267"/>
      <c r="Q165" s="267"/>
    </row>
    <row r="166" spans="1:19" ht="45" x14ac:dyDescent="0.2">
      <c r="A166" s="267"/>
      <c r="B166" s="263" t="s">
        <v>192</v>
      </c>
      <c r="C166" s="263" t="s">
        <v>193</v>
      </c>
      <c r="D166" s="263" t="s">
        <v>194</v>
      </c>
      <c r="E166" s="358" t="s">
        <v>195</v>
      </c>
      <c r="F166" s="561"/>
      <c r="G166" s="561"/>
      <c r="H166" s="359"/>
      <c r="I166" s="263" t="s">
        <v>196</v>
      </c>
      <c r="J166" s="263" t="s">
        <v>197</v>
      </c>
      <c r="K166" s="267"/>
      <c r="L166" s="267"/>
      <c r="M166" s="267"/>
      <c r="N166" s="267"/>
      <c r="O166" s="267"/>
      <c r="P166" s="267"/>
      <c r="Q166" s="267"/>
      <c r="R166" s="267"/>
      <c r="S166" s="267"/>
    </row>
    <row r="167" spans="1:19" ht="15" x14ac:dyDescent="0.2">
      <c r="A167" s="267"/>
      <c r="B167" s="234">
        <f>IF('Prop I'!$B278="","",'Prop I'!$B278)</f>
        <v>1</v>
      </c>
      <c r="C167" s="234" t="str">
        <f>IF('Prop I'!$C278="","",'Prop I'!$C278)</f>
        <v/>
      </c>
      <c r="D167" s="234" t="str">
        <f>IF('Prop I'!$D278="","",'Prop I'!$D278)</f>
        <v/>
      </c>
      <c r="E167" s="562" t="str">
        <f>IF('Prop I'!$E278="","",'Prop I'!$E278)</f>
        <v/>
      </c>
      <c r="F167" s="563"/>
      <c r="G167" s="563"/>
      <c r="H167" s="564"/>
      <c r="I167" s="269" t="str">
        <f>IF('Prop I'!$G278="","",'Prop I'!$G278)</f>
        <v/>
      </c>
      <c r="J167" s="270" t="str">
        <f>IF('Prop I'!$H278="","",'Prop I'!$H278)</f>
        <v/>
      </c>
      <c r="K167" s="267"/>
      <c r="L167" s="267"/>
      <c r="M167" s="267"/>
      <c r="N167" s="267"/>
      <c r="O167" s="267"/>
      <c r="P167" s="267"/>
      <c r="Q167" s="267"/>
      <c r="R167" s="267"/>
      <c r="S167" s="267"/>
    </row>
    <row r="168" spans="1:19" ht="15" x14ac:dyDescent="0.2">
      <c r="A168" s="267"/>
      <c r="B168" s="234">
        <f>IF('Prop I'!$B279="","",'Prop I'!$B279)</f>
        <v>2</v>
      </c>
      <c r="C168" s="234" t="str">
        <f>IF('Prop I'!$C279="","",'Prop I'!$C279)</f>
        <v/>
      </c>
      <c r="D168" s="234" t="str">
        <f>IF('Prop I'!$D279="","",'Prop I'!$D279)</f>
        <v/>
      </c>
      <c r="E168" s="562" t="str">
        <f>IF('Prop I'!$E279="","",'Prop I'!$E279)</f>
        <v/>
      </c>
      <c r="F168" s="563"/>
      <c r="G168" s="563"/>
      <c r="H168" s="564"/>
      <c r="I168" s="269" t="str">
        <f>IF('Prop I'!$G279="","",'Prop I'!$G279)</f>
        <v/>
      </c>
      <c r="J168" s="270" t="str">
        <f>IF('Prop I'!$H279="","",'Prop I'!$H279)</f>
        <v/>
      </c>
      <c r="K168" s="267"/>
      <c r="L168" s="267"/>
      <c r="M168" s="267"/>
      <c r="N168" s="267"/>
      <c r="O168" s="267"/>
      <c r="P168" s="267"/>
      <c r="Q168" s="267"/>
      <c r="R168" s="267"/>
      <c r="S168" s="267"/>
    </row>
    <row r="169" spans="1:19" ht="15" x14ac:dyDescent="0.2">
      <c r="A169" s="267"/>
      <c r="B169" s="234">
        <f>IF('Prop I'!$B280="","",'Prop I'!$B280)</f>
        <v>3</v>
      </c>
      <c r="C169" s="234" t="str">
        <f>IF('Prop I'!$C280="","",'Prop I'!$C280)</f>
        <v/>
      </c>
      <c r="D169" s="234" t="str">
        <f>IF('Prop I'!$D280="","",'Prop I'!$D280)</f>
        <v/>
      </c>
      <c r="E169" s="562" t="str">
        <f>IF('Prop I'!$E280="","",'Prop I'!$E280)</f>
        <v/>
      </c>
      <c r="F169" s="563"/>
      <c r="G169" s="563"/>
      <c r="H169" s="564"/>
      <c r="I169" s="269" t="str">
        <f>IF('Prop I'!$G280="","",'Prop I'!$G280)</f>
        <v/>
      </c>
      <c r="J169" s="270" t="str">
        <f>IF('Prop I'!$H280="","",'Prop I'!$H280)</f>
        <v/>
      </c>
      <c r="K169" s="267"/>
      <c r="L169" s="267"/>
      <c r="M169" s="267"/>
      <c r="N169" s="267"/>
      <c r="O169" s="267"/>
      <c r="P169" s="267"/>
      <c r="Q169" s="267"/>
      <c r="R169" s="267"/>
      <c r="S169" s="267"/>
    </row>
    <row r="170" spans="1:19" ht="15" x14ac:dyDescent="0.2">
      <c r="A170" s="267"/>
      <c r="B170" s="234">
        <f>IF('Prop I'!$B281="","",'Prop I'!$B281)</f>
        <v>4</v>
      </c>
      <c r="C170" s="234" t="str">
        <f>IF('Prop I'!$C281="","",'Prop I'!$C281)</f>
        <v/>
      </c>
      <c r="D170" s="234" t="str">
        <f>IF('Prop I'!$D281="","",'Prop I'!$D281)</f>
        <v/>
      </c>
      <c r="E170" s="562" t="str">
        <f>IF('Prop I'!$E281="","",'Prop I'!$E281)</f>
        <v/>
      </c>
      <c r="F170" s="563"/>
      <c r="G170" s="563"/>
      <c r="H170" s="564"/>
      <c r="I170" s="269" t="str">
        <f>IF('Prop I'!$G281="","",'Prop I'!$G281)</f>
        <v/>
      </c>
      <c r="J170" s="270" t="str">
        <f>IF('Prop I'!$H281="","",'Prop I'!$H281)</f>
        <v/>
      </c>
      <c r="K170" s="267"/>
      <c r="L170" s="267"/>
      <c r="M170" s="267"/>
      <c r="N170" s="267"/>
      <c r="O170" s="267"/>
      <c r="P170" s="267"/>
      <c r="Q170" s="267"/>
      <c r="R170" s="267"/>
      <c r="S170" s="267"/>
    </row>
    <row r="171" spans="1:19" ht="15" x14ac:dyDescent="0.2">
      <c r="A171" s="267"/>
      <c r="B171" s="234">
        <f>IF('Prop I'!$B282="","",'Prop I'!$B282)</f>
        <v>5</v>
      </c>
      <c r="C171" s="234" t="str">
        <f>IF('Prop I'!$C282="","",'Prop I'!$C282)</f>
        <v/>
      </c>
      <c r="D171" s="234" t="str">
        <f>IF('Prop I'!$D282="","",'Prop I'!$D282)</f>
        <v/>
      </c>
      <c r="E171" s="562" t="str">
        <f>IF('Prop I'!$E282="","",'Prop I'!$E282)</f>
        <v/>
      </c>
      <c r="F171" s="563"/>
      <c r="G171" s="563"/>
      <c r="H171" s="564"/>
      <c r="I171" s="269" t="str">
        <f>IF('Prop I'!$G282="","",'Prop I'!$G282)</f>
        <v/>
      </c>
      <c r="J171" s="270" t="str">
        <f>IF('Prop I'!$H282="","",'Prop I'!$H282)</f>
        <v/>
      </c>
      <c r="K171" s="267"/>
      <c r="L171" s="267"/>
      <c r="M171" s="267"/>
      <c r="N171" s="267"/>
      <c r="O171" s="267"/>
      <c r="P171" s="267"/>
      <c r="Q171" s="267"/>
      <c r="R171" s="267"/>
      <c r="S171" s="267"/>
    </row>
    <row r="172" spans="1:19" x14ac:dyDescent="0.2">
      <c r="A172" s="36"/>
      <c r="B172" s="36"/>
      <c r="C172" s="36"/>
      <c r="D172" s="36"/>
      <c r="E172" s="36"/>
      <c r="F172" s="36"/>
      <c r="G172" s="36"/>
      <c r="H172" s="36"/>
      <c r="I172" s="36"/>
      <c r="J172" s="36"/>
      <c r="K172" s="36"/>
      <c r="L172" s="36"/>
    </row>
    <row r="173" spans="1:19" x14ac:dyDescent="0.2">
      <c r="A173" s="36"/>
      <c r="B173" s="36"/>
      <c r="C173" s="36"/>
      <c r="D173" s="36"/>
      <c r="E173" s="36"/>
      <c r="F173" s="36"/>
      <c r="G173" s="36"/>
      <c r="H173" s="36"/>
      <c r="I173" s="36"/>
      <c r="J173" s="36"/>
      <c r="K173" s="36"/>
      <c r="L173" s="36"/>
    </row>
    <row r="174" spans="1:19" ht="15.75" thickBot="1" x14ac:dyDescent="0.25">
      <c r="A174" s="518" t="e">
        <f>CONCATENATE("Proponente: ",'Prop J'!$E$8)</f>
        <v>#REF!</v>
      </c>
      <c r="B174" s="518"/>
      <c r="C174" s="518"/>
      <c r="D174" s="518"/>
      <c r="E174" s="518"/>
      <c r="F174" s="518"/>
      <c r="G174" s="518"/>
      <c r="H174" s="518"/>
      <c r="I174" s="518"/>
      <c r="J174" s="518"/>
      <c r="K174" s="518"/>
      <c r="L174" s="518"/>
      <c r="M174" s="518"/>
      <c r="N174" s="518"/>
      <c r="O174" s="518"/>
      <c r="P174" s="518"/>
      <c r="Q174" s="518"/>
    </row>
    <row r="175" spans="1:19" ht="15" x14ac:dyDescent="0.2">
      <c r="A175" s="267"/>
      <c r="B175" s="267"/>
      <c r="C175" s="267"/>
      <c r="D175" s="267"/>
      <c r="E175" s="267"/>
      <c r="F175" s="267"/>
      <c r="G175" s="267"/>
      <c r="H175" s="267"/>
      <c r="I175" s="267"/>
      <c r="J175" s="267"/>
      <c r="K175" s="267"/>
      <c r="L175" s="267"/>
      <c r="M175" s="267"/>
      <c r="N175" s="267"/>
      <c r="O175" s="267"/>
      <c r="P175" s="267"/>
      <c r="Q175" s="267"/>
      <c r="R175" s="267"/>
    </row>
    <row r="176" spans="1:19" ht="15" customHeight="1" x14ac:dyDescent="0.2">
      <c r="A176" s="267"/>
      <c r="B176" s="358" t="s">
        <v>172</v>
      </c>
      <c r="C176" s="561"/>
      <c r="D176" s="561"/>
      <c r="E176" s="359"/>
      <c r="G176" s="360" t="s">
        <v>190</v>
      </c>
      <c r="H176" s="360"/>
      <c r="I176" s="5"/>
      <c r="J176" s="263" t="s">
        <v>191</v>
      </c>
      <c r="K176" s="267"/>
      <c r="L176" s="267"/>
      <c r="M176" s="267"/>
      <c r="N176" s="267"/>
      <c r="O176" s="267"/>
      <c r="P176" s="267"/>
      <c r="Q176" s="267"/>
      <c r="R176" s="267"/>
      <c r="S176" s="267"/>
    </row>
    <row r="177" spans="1:19" ht="15" customHeight="1" x14ac:dyDescent="0.2">
      <c r="A177" s="267"/>
      <c r="B177" s="565" t="str">
        <f>IF('Prop J'!$B$271="","",'Prop J'!$B$271)</f>
        <v/>
      </c>
      <c r="C177" s="566"/>
      <c r="D177" s="566"/>
      <c r="E177" s="567"/>
      <c r="G177" s="574" t="str">
        <f>IF('Prop J'!$E$271="","",'Prop J'!$E$271)</f>
        <v/>
      </c>
      <c r="H177" s="574"/>
      <c r="I177" s="5"/>
      <c r="J177" s="268" t="str">
        <f>IF('Prop J'!$H$271="","",'Prop J'!$H$271)</f>
        <v/>
      </c>
      <c r="K177" s="267"/>
      <c r="L177" s="267"/>
      <c r="M177" s="267"/>
      <c r="N177" s="267"/>
      <c r="O177" s="267"/>
      <c r="P177" s="267"/>
      <c r="Q177" s="267"/>
      <c r="R177" s="267"/>
      <c r="S177" s="267"/>
    </row>
    <row r="178" spans="1:19" ht="15" x14ac:dyDescent="0.2">
      <c r="A178" s="267"/>
      <c r="B178" s="568"/>
      <c r="C178" s="569"/>
      <c r="D178" s="569"/>
      <c r="E178" s="570"/>
      <c r="I178" s="5"/>
      <c r="J178" s="5"/>
      <c r="K178" s="267"/>
      <c r="L178" s="267"/>
      <c r="M178" s="267"/>
      <c r="N178" s="267"/>
      <c r="O178" s="267"/>
      <c r="P178" s="267"/>
      <c r="Q178" s="267"/>
      <c r="R178" s="267"/>
      <c r="S178" s="267"/>
    </row>
    <row r="179" spans="1:19" ht="15" x14ac:dyDescent="0.2">
      <c r="A179" s="267"/>
      <c r="B179" s="568"/>
      <c r="C179" s="569"/>
      <c r="D179" s="569"/>
      <c r="E179" s="570"/>
      <c r="I179" s="5"/>
      <c r="J179" s="5"/>
      <c r="K179" s="267"/>
      <c r="L179" s="267"/>
      <c r="M179" s="267"/>
      <c r="N179" s="267"/>
      <c r="O179" s="267"/>
      <c r="P179" s="267"/>
      <c r="Q179" s="267"/>
      <c r="R179" s="267"/>
      <c r="S179" s="267"/>
    </row>
    <row r="180" spans="1:19" ht="15" x14ac:dyDescent="0.2">
      <c r="A180" s="267"/>
      <c r="B180" s="571"/>
      <c r="C180" s="572"/>
      <c r="D180" s="572"/>
      <c r="E180" s="573"/>
      <c r="I180" s="5"/>
      <c r="J180" s="5"/>
      <c r="K180" s="267"/>
      <c r="L180" s="267"/>
      <c r="M180" s="267"/>
      <c r="N180" s="267"/>
      <c r="O180" s="267"/>
      <c r="P180" s="267"/>
      <c r="Q180" s="267"/>
      <c r="R180" s="267"/>
      <c r="S180" s="267"/>
    </row>
    <row r="181" spans="1:19" ht="15" x14ac:dyDescent="0.2">
      <c r="A181" s="267"/>
      <c r="I181" s="5"/>
      <c r="J181" s="5"/>
      <c r="K181" s="267"/>
      <c r="L181" s="267"/>
      <c r="M181" s="267"/>
      <c r="N181" s="267"/>
      <c r="O181" s="267"/>
      <c r="P181" s="267"/>
      <c r="Q181" s="267"/>
      <c r="R181" s="267"/>
      <c r="S181" s="267"/>
    </row>
    <row r="182" spans="1:19" ht="15" x14ac:dyDescent="0.2">
      <c r="A182" s="267"/>
      <c r="G182" s="5"/>
      <c r="H182" s="5"/>
      <c r="I182" s="267"/>
      <c r="J182" s="267"/>
      <c r="K182" s="267"/>
      <c r="L182" s="267"/>
      <c r="M182" s="267"/>
      <c r="N182" s="267"/>
      <c r="O182" s="267"/>
      <c r="P182" s="267"/>
      <c r="Q182" s="267"/>
    </row>
    <row r="183" spans="1:19" ht="45" x14ac:dyDescent="0.2">
      <c r="A183" s="267"/>
      <c r="B183" s="263" t="s">
        <v>192</v>
      </c>
      <c r="C183" s="263" t="s">
        <v>193</v>
      </c>
      <c r="D183" s="263" t="s">
        <v>194</v>
      </c>
      <c r="E183" s="358" t="s">
        <v>195</v>
      </c>
      <c r="F183" s="561"/>
      <c r="G183" s="561"/>
      <c r="H183" s="359"/>
      <c r="I183" s="263" t="s">
        <v>196</v>
      </c>
      <c r="J183" s="263" t="s">
        <v>197</v>
      </c>
      <c r="K183" s="267"/>
      <c r="L183" s="267"/>
      <c r="M183" s="267"/>
      <c r="N183" s="267"/>
      <c r="O183" s="267"/>
      <c r="P183" s="267"/>
      <c r="Q183" s="267"/>
      <c r="R183" s="267"/>
      <c r="S183" s="267"/>
    </row>
    <row r="184" spans="1:19" ht="15" x14ac:dyDescent="0.2">
      <c r="A184" s="267"/>
      <c r="B184" s="234">
        <f>IF('Prop J'!$B278="","",'Prop J'!$B278)</f>
        <v>1</v>
      </c>
      <c r="C184" s="234" t="str">
        <f>IF('Prop J'!$C278="","",'Prop J'!$C278)</f>
        <v/>
      </c>
      <c r="D184" s="234" t="str">
        <f>IF('Prop J'!$D278="","",'Prop J'!$D278)</f>
        <v/>
      </c>
      <c r="E184" s="562" t="str">
        <f>IF('Prop J'!$E278="","",'Prop J'!$E278)</f>
        <v/>
      </c>
      <c r="F184" s="563"/>
      <c r="G184" s="563"/>
      <c r="H184" s="564"/>
      <c r="I184" s="269" t="str">
        <f>IF('Prop J'!$G278="","",'Prop J'!$G278)</f>
        <v/>
      </c>
      <c r="J184" s="270" t="str">
        <f>IF('Prop J'!$H278="","",'Prop J'!$H278)</f>
        <v/>
      </c>
      <c r="K184" s="267"/>
      <c r="L184" s="267"/>
      <c r="M184" s="267"/>
      <c r="N184" s="267"/>
      <c r="O184" s="267"/>
      <c r="P184" s="267"/>
      <c r="Q184" s="267"/>
      <c r="R184" s="267"/>
      <c r="S184" s="267"/>
    </row>
    <row r="185" spans="1:19" ht="15" x14ac:dyDescent="0.2">
      <c r="A185" s="267"/>
      <c r="B185" s="234">
        <f>IF('Prop J'!$B279="","",'Prop J'!$B279)</f>
        <v>2</v>
      </c>
      <c r="C185" s="234" t="str">
        <f>IF('Prop J'!$C279="","",'Prop J'!$C279)</f>
        <v/>
      </c>
      <c r="D185" s="234" t="str">
        <f>IF('Prop J'!$D279="","",'Prop J'!$D279)</f>
        <v/>
      </c>
      <c r="E185" s="562" t="str">
        <f>IF('Prop J'!$E279="","",'Prop J'!$E279)</f>
        <v/>
      </c>
      <c r="F185" s="563"/>
      <c r="G185" s="563"/>
      <c r="H185" s="564"/>
      <c r="I185" s="269" t="str">
        <f>IF('Prop J'!$G279="","",'Prop J'!$G279)</f>
        <v/>
      </c>
      <c r="J185" s="270" t="str">
        <f>IF('Prop J'!$H279="","",'Prop J'!$H279)</f>
        <v/>
      </c>
      <c r="K185" s="267"/>
      <c r="L185" s="267"/>
      <c r="M185" s="267"/>
      <c r="N185" s="267"/>
      <c r="O185" s="267"/>
      <c r="P185" s="267"/>
      <c r="Q185" s="267"/>
      <c r="R185" s="267"/>
      <c r="S185" s="267"/>
    </row>
    <row r="186" spans="1:19" ht="15" x14ac:dyDescent="0.2">
      <c r="A186" s="267"/>
      <c r="B186" s="234">
        <f>IF('Prop J'!$B280="","",'Prop J'!$B280)</f>
        <v>3</v>
      </c>
      <c r="C186" s="234" t="str">
        <f>IF('Prop J'!$C280="","",'Prop J'!$C280)</f>
        <v/>
      </c>
      <c r="D186" s="234" t="str">
        <f>IF('Prop J'!$D280="","",'Prop J'!$D280)</f>
        <v/>
      </c>
      <c r="E186" s="562" t="str">
        <f>IF('Prop J'!$E280="","",'Prop J'!$E280)</f>
        <v/>
      </c>
      <c r="F186" s="563"/>
      <c r="G186" s="563"/>
      <c r="H186" s="564"/>
      <c r="I186" s="269" t="str">
        <f>IF('Prop J'!$G280="","",'Prop J'!$G280)</f>
        <v/>
      </c>
      <c r="J186" s="270" t="str">
        <f>IF('Prop J'!$H280="","",'Prop J'!$H280)</f>
        <v/>
      </c>
      <c r="K186" s="267"/>
      <c r="L186" s="267"/>
      <c r="M186" s="267"/>
      <c r="N186" s="267"/>
      <c r="O186" s="267"/>
      <c r="P186" s="267"/>
      <c r="Q186" s="267"/>
      <c r="R186" s="267"/>
      <c r="S186" s="267"/>
    </row>
    <row r="187" spans="1:19" ht="15" x14ac:dyDescent="0.2">
      <c r="A187" s="267"/>
      <c r="B187" s="234">
        <f>IF('Prop J'!$B281="","",'Prop J'!$B281)</f>
        <v>4</v>
      </c>
      <c r="C187" s="234" t="str">
        <f>IF('Prop J'!$C281="","",'Prop J'!$C281)</f>
        <v/>
      </c>
      <c r="D187" s="234" t="str">
        <f>IF('Prop J'!$D281="","",'Prop J'!$D281)</f>
        <v/>
      </c>
      <c r="E187" s="562" t="str">
        <f>IF('Prop J'!$E281="","",'Prop J'!$E281)</f>
        <v/>
      </c>
      <c r="F187" s="563"/>
      <c r="G187" s="563"/>
      <c r="H187" s="564"/>
      <c r="I187" s="269" t="str">
        <f>IF('Prop J'!$G281="","",'Prop J'!$G281)</f>
        <v/>
      </c>
      <c r="J187" s="270" t="str">
        <f>IF('Prop J'!$H281="","",'Prop J'!$H281)</f>
        <v/>
      </c>
      <c r="K187" s="267"/>
      <c r="L187" s="267"/>
      <c r="M187" s="267"/>
      <c r="N187" s="267"/>
      <c r="O187" s="267"/>
      <c r="P187" s="267"/>
      <c r="Q187" s="267"/>
      <c r="R187" s="267"/>
      <c r="S187" s="267"/>
    </row>
    <row r="188" spans="1:19" ht="15" x14ac:dyDescent="0.2">
      <c r="A188" s="267"/>
      <c r="B188" s="234">
        <f>IF('Prop J'!$B282="","",'Prop J'!$B282)</f>
        <v>5</v>
      </c>
      <c r="C188" s="234" t="str">
        <f>IF('Prop J'!$C282="","",'Prop J'!$C282)</f>
        <v/>
      </c>
      <c r="D188" s="234" t="str">
        <f>IF('Prop J'!$D282="","",'Prop J'!$D282)</f>
        <v/>
      </c>
      <c r="E188" s="562" t="str">
        <f>IF('Prop J'!$E282="","",'Prop J'!$E282)</f>
        <v/>
      </c>
      <c r="F188" s="563"/>
      <c r="G188" s="563"/>
      <c r="H188" s="564"/>
      <c r="I188" s="269" t="str">
        <f>IF('Prop J'!$G282="","",'Prop J'!$G282)</f>
        <v/>
      </c>
      <c r="J188" s="270" t="str">
        <f>IF('Prop J'!$H282="","",'Prop J'!$H282)</f>
        <v/>
      </c>
      <c r="K188" s="267"/>
      <c r="L188" s="267"/>
      <c r="M188" s="267"/>
      <c r="N188" s="267"/>
      <c r="O188" s="267"/>
      <c r="P188" s="267"/>
      <c r="Q188" s="267"/>
      <c r="R188" s="267"/>
      <c r="S188" s="267"/>
    </row>
    <row r="189" spans="1:19" x14ac:dyDescent="0.2">
      <c r="A189" s="36"/>
      <c r="B189" s="36"/>
      <c r="C189" s="36"/>
      <c r="D189" s="36"/>
      <c r="E189" s="36"/>
      <c r="F189" s="36"/>
      <c r="G189" s="36"/>
      <c r="H189" s="36"/>
      <c r="I189" s="36"/>
      <c r="J189" s="36"/>
      <c r="K189" s="36"/>
      <c r="L189" s="36"/>
    </row>
    <row r="190" spans="1:19" x14ac:dyDescent="0.2">
      <c r="A190" s="36"/>
      <c r="B190" s="36"/>
      <c r="C190" s="36"/>
      <c r="D190" s="36"/>
      <c r="E190" s="36"/>
      <c r="F190" s="36"/>
      <c r="G190" s="36"/>
      <c r="H190" s="36"/>
      <c r="I190" s="36"/>
      <c r="J190" s="36"/>
      <c r="K190" s="36"/>
      <c r="L190" s="36"/>
    </row>
  </sheetData>
  <mergeCells count="121">
    <mergeCell ref="A2:Q5"/>
    <mergeCell ref="A7:Q7"/>
    <mergeCell ref="A9:D9"/>
    <mergeCell ref="E9:H9"/>
    <mergeCell ref="K9:O9"/>
    <mergeCell ref="A11:D11"/>
    <mergeCell ref="E11:H11"/>
    <mergeCell ref="K11:O17"/>
    <mergeCell ref="A13:D13"/>
    <mergeCell ref="E13:H17"/>
    <mergeCell ref="A19:Q19"/>
    <mergeCell ref="A21:Q21"/>
    <mergeCell ref="E30:H30"/>
    <mergeCell ref="A72:Q72"/>
    <mergeCell ref="B74:E74"/>
    <mergeCell ref="G74:H74"/>
    <mergeCell ref="B75:E78"/>
    <mergeCell ref="G75:H75"/>
    <mergeCell ref="G143:H143"/>
    <mergeCell ref="A123:Q123"/>
    <mergeCell ref="B125:E125"/>
    <mergeCell ref="G125:H125"/>
    <mergeCell ref="B126:E129"/>
    <mergeCell ref="G126:H126"/>
    <mergeCell ref="E31:H31"/>
    <mergeCell ref="E32:H32"/>
    <mergeCell ref="E33:H33"/>
    <mergeCell ref="E34:H34"/>
    <mergeCell ref="E98:H98"/>
    <mergeCell ref="E35:H35"/>
    <mergeCell ref="B23:E23"/>
    <mergeCell ref="B24:E27"/>
    <mergeCell ref="G23:H23"/>
    <mergeCell ref="G24:H24"/>
    <mergeCell ref="E188:H188"/>
    <mergeCell ref="A55:Q55"/>
    <mergeCell ref="B57:E57"/>
    <mergeCell ref="G57:H57"/>
    <mergeCell ref="B58:E61"/>
    <mergeCell ref="G58:H58"/>
    <mergeCell ref="E166:H166"/>
    <mergeCell ref="E167:H167"/>
    <mergeCell ref="E168:H168"/>
    <mergeCell ref="E169:H169"/>
    <mergeCell ref="A106:Q106"/>
    <mergeCell ref="B108:E108"/>
    <mergeCell ref="G108:H108"/>
    <mergeCell ref="B109:E112"/>
    <mergeCell ref="G109:H109"/>
    <mergeCell ref="A89:Q89"/>
    <mergeCell ref="B91:E91"/>
    <mergeCell ref="G91:H91"/>
    <mergeCell ref="B92:E95"/>
    <mergeCell ref="G92:H92"/>
    <mergeCell ref="A140:Q140"/>
    <mergeCell ref="B142:E142"/>
    <mergeCell ref="G142:H142"/>
    <mergeCell ref="B143:E146"/>
    <mergeCell ref="A38:Q38"/>
    <mergeCell ref="B40:E40"/>
    <mergeCell ref="G40:H40"/>
    <mergeCell ref="B41:E44"/>
    <mergeCell ref="G41:H41"/>
    <mergeCell ref="E184:H184"/>
    <mergeCell ref="E185:H185"/>
    <mergeCell ref="E186:H186"/>
    <mergeCell ref="E187:H187"/>
    <mergeCell ref="A157:Q157"/>
    <mergeCell ref="B159:E159"/>
    <mergeCell ref="G159:H159"/>
    <mergeCell ref="B160:E163"/>
    <mergeCell ref="G160:H160"/>
    <mergeCell ref="E171:H171"/>
    <mergeCell ref="B176:E176"/>
    <mergeCell ref="G176:H176"/>
    <mergeCell ref="B177:E180"/>
    <mergeCell ref="G177:H177"/>
    <mergeCell ref="E183:H183"/>
    <mergeCell ref="E170:H170"/>
    <mergeCell ref="E81:H81"/>
    <mergeCell ref="E82:H82"/>
    <mergeCell ref="E83:H83"/>
    <mergeCell ref="E84:H84"/>
    <mergeCell ref="E85:H85"/>
    <mergeCell ref="E86:H86"/>
    <mergeCell ref="E68:H68"/>
    <mergeCell ref="E69:H69"/>
    <mergeCell ref="E47:H47"/>
    <mergeCell ref="E48:H48"/>
    <mergeCell ref="E49:H49"/>
    <mergeCell ref="E50:H50"/>
    <mergeCell ref="E51:H51"/>
    <mergeCell ref="E52:H52"/>
    <mergeCell ref="E64:H64"/>
    <mergeCell ref="E65:H65"/>
    <mergeCell ref="E66:H66"/>
    <mergeCell ref="E67:H67"/>
    <mergeCell ref="E115:H115"/>
    <mergeCell ref="E116:H116"/>
    <mergeCell ref="E117:H117"/>
    <mergeCell ref="E118:H118"/>
    <mergeCell ref="E119:H119"/>
    <mergeCell ref="E120:H120"/>
    <mergeCell ref="E99:H99"/>
    <mergeCell ref="E100:H100"/>
    <mergeCell ref="E101:H101"/>
    <mergeCell ref="E102:H102"/>
    <mergeCell ref="E103:H103"/>
    <mergeCell ref="E149:H149"/>
    <mergeCell ref="E150:H150"/>
    <mergeCell ref="E151:H151"/>
    <mergeCell ref="E152:H152"/>
    <mergeCell ref="E153:H153"/>
    <mergeCell ref="E154:H154"/>
    <mergeCell ref="A174:Q174"/>
    <mergeCell ref="E132:H132"/>
    <mergeCell ref="E133:H133"/>
    <mergeCell ref="E134:H134"/>
    <mergeCell ref="E135:H135"/>
    <mergeCell ref="E136:H136"/>
    <mergeCell ref="E137:H137"/>
  </mergeCells>
  <pageMargins left="0.5" right="0.5" top="0.5" bottom="0.5" header="0.5" footer="0.5"/>
  <pageSetup scale="52" fitToHeight="0"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B2:AZ84"/>
  <sheetViews>
    <sheetView topLeftCell="A63" zoomScaleNormal="100" workbookViewId="0">
      <selection activeCell="D75" sqref="D75"/>
    </sheetView>
  </sheetViews>
  <sheetFormatPr defaultRowHeight="12.75" x14ac:dyDescent="0.2"/>
  <cols>
    <col min="1" max="1" width="3" customWidth="1"/>
    <col min="2" max="2" width="18" customWidth="1"/>
    <col min="3" max="5" width="12.7109375" customWidth="1"/>
    <col min="6" max="6" width="15" bestFit="1" customWidth="1"/>
    <col min="7" max="8" width="12.7109375" customWidth="1"/>
    <col min="9" max="10" width="12.140625" customWidth="1"/>
  </cols>
  <sheetData>
    <row r="2" spans="2:52" x14ac:dyDescent="0.2">
      <c r="B2" s="80" t="e">
        <f>#REF!</f>
        <v>#REF!</v>
      </c>
    </row>
    <row r="3" spans="2:52" x14ac:dyDescent="0.2">
      <c r="B3" s="80"/>
      <c r="C3" s="575" t="e">
        <f>#REF!</f>
        <v>#REF!</v>
      </c>
      <c r="D3" s="576"/>
      <c r="E3" s="576"/>
      <c r="F3" s="576"/>
      <c r="G3" s="577"/>
      <c r="H3" s="575" t="e">
        <f>#REF!</f>
        <v>#REF!</v>
      </c>
      <c r="I3" s="576"/>
      <c r="J3" s="576"/>
      <c r="K3" s="576"/>
      <c r="L3" s="577"/>
      <c r="M3" s="575" t="e">
        <f>#REF!</f>
        <v>#REF!</v>
      </c>
      <c r="N3" s="576"/>
      <c r="O3" s="576"/>
      <c r="P3" s="576"/>
      <c r="Q3" s="577"/>
      <c r="R3" s="575" t="e">
        <f>'Prop D'!$E$8</f>
        <v>#REF!</v>
      </c>
      <c r="S3" s="576"/>
      <c r="T3" s="576"/>
      <c r="U3" s="576"/>
      <c r="V3" s="577"/>
      <c r="W3" s="575" t="e">
        <f>'Prop E'!$E$8</f>
        <v>#REF!</v>
      </c>
      <c r="X3" s="576"/>
      <c r="Y3" s="576"/>
      <c r="Z3" s="576"/>
      <c r="AA3" s="577"/>
      <c r="AB3" s="575" t="e">
        <f>'Prop F'!$E$8</f>
        <v>#REF!</v>
      </c>
      <c r="AC3" s="576"/>
      <c r="AD3" s="576"/>
      <c r="AE3" s="576"/>
      <c r="AF3" s="577"/>
      <c r="AG3" s="575" t="e">
        <f>'Prop G'!$E$8</f>
        <v>#REF!</v>
      </c>
      <c r="AH3" s="576"/>
      <c r="AI3" s="576"/>
      <c r="AJ3" s="576"/>
      <c r="AK3" s="577"/>
      <c r="AL3" s="575" t="e">
        <f>'Prop H'!$E$8</f>
        <v>#REF!</v>
      </c>
      <c r="AM3" s="576"/>
      <c r="AN3" s="576"/>
      <c r="AO3" s="576"/>
      <c r="AP3" s="577"/>
      <c r="AQ3" s="575" t="e">
        <f>'Prop I'!$E$8</f>
        <v>#REF!</v>
      </c>
      <c r="AR3" s="576"/>
      <c r="AS3" s="576"/>
      <c r="AT3" s="576"/>
      <c r="AU3" s="577"/>
      <c r="AV3" s="575" t="e">
        <f>'Prop J'!$E$8</f>
        <v>#REF!</v>
      </c>
      <c r="AW3" s="576"/>
      <c r="AX3" s="576"/>
      <c r="AY3" s="576"/>
      <c r="AZ3" s="577"/>
    </row>
    <row r="4" spans="2:52" x14ac:dyDescent="0.2">
      <c r="B4" s="80"/>
      <c r="C4" s="113" t="s">
        <v>41</v>
      </c>
      <c r="D4" s="113" t="s">
        <v>42</v>
      </c>
      <c r="E4" s="113" t="s">
        <v>62</v>
      </c>
      <c r="F4" s="113" t="s">
        <v>158</v>
      </c>
      <c r="G4" s="82" t="s">
        <v>157</v>
      </c>
      <c r="H4" s="113" t="s">
        <v>41</v>
      </c>
      <c r="I4" s="113" t="s">
        <v>42</v>
      </c>
      <c r="J4" s="113" t="s">
        <v>62</v>
      </c>
      <c r="K4" s="113" t="s">
        <v>158</v>
      </c>
      <c r="L4" s="82" t="s">
        <v>157</v>
      </c>
      <c r="M4" s="113" t="s">
        <v>41</v>
      </c>
      <c r="N4" s="113" t="s">
        <v>42</v>
      </c>
      <c r="O4" s="113" t="s">
        <v>62</v>
      </c>
      <c r="P4" s="113" t="s">
        <v>158</v>
      </c>
      <c r="Q4" s="82" t="s">
        <v>157</v>
      </c>
      <c r="R4" s="113" t="s">
        <v>41</v>
      </c>
      <c r="S4" s="113" t="s">
        <v>42</v>
      </c>
      <c r="T4" s="113" t="s">
        <v>62</v>
      </c>
      <c r="U4" s="113" t="s">
        <v>158</v>
      </c>
      <c r="V4" s="82" t="s">
        <v>157</v>
      </c>
      <c r="W4" s="113" t="s">
        <v>41</v>
      </c>
      <c r="X4" s="113" t="s">
        <v>42</v>
      </c>
      <c r="Y4" s="113" t="s">
        <v>62</v>
      </c>
      <c r="Z4" s="113" t="s">
        <v>158</v>
      </c>
      <c r="AA4" s="82" t="s">
        <v>157</v>
      </c>
      <c r="AB4" s="113" t="s">
        <v>41</v>
      </c>
      <c r="AC4" s="113" t="s">
        <v>42</v>
      </c>
      <c r="AD4" s="113" t="s">
        <v>62</v>
      </c>
      <c r="AE4" s="113" t="s">
        <v>158</v>
      </c>
      <c r="AF4" s="82" t="s">
        <v>157</v>
      </c>
      <c r="AG4" s="113" t="s">
        <v>41</v>
      </c>
      <c r="AH4" s="113" t="s">
        <v>42</v>
      </c>
      <c r="AI4" s="113" t="s">
        <v>62</v>
      </c>
      <c r="AJ4" s="113" t="s">
        <v>158</v>
      </c>
      <c r="AK4" s="82" t="s">
        <v>157</v>
      </c>
      <c r="AL4" s="113" t="s">
        <v>41</v>
      </c>
      <c r="AM4" s="113" t="s">
        <v>42</v>
      </c>
      <c r="AN4" s="113" t="s">
        <v>62</v>
      </c>
      <c r="AO4" s="113" t="s">
        <v>158</v>
      </c>
      <c r="AP4" s="82" t="s">
        <v>157</v>
      </c>
      <c r="AQ4" s="113" t="s">
        <v>41</v>
      </c>
      <c r="AR4" s="113" t="s">
        <v>42</v>
      </c>
      <c r="AS4" s="113" t="s">
        <v>62</v>
      </c>
      <c r="AT4" s="113" t="s">
        <v>158</v>
      </c>
      <c r="AU4" s="82" t="s">
        <v>157</v>
      </c>
      <c r="AV4" s="113" t="s">
        <v>41</v>
      </c>
      <c r="AW4" s="113" t="s">
        <v>42</v>
      </c>
      <c r="AX4" s="113" t="s">
        <v>62</v>
      </c>
      <c r="AY4" s="113" t="s">
        <v>158</v>
      </c>
      <c r="AZ4" s="82" t="s">
        <v>157</v>
      </c>
    </row>
    <row r="5" spans="2:52" x14ac:dyDescent="0.2">
      <c r="B5" s="31" t="s">
        <v>10</v>
      </c>
      <c r="C5" s="8" t="e">
        <f>COUNTIFS(#REF!,Auxiliar!C$4,#REF!,Auxiliar!$B5)</f>
        <v>#REF!</v>
      </c>
      <c r="D5" s="8" t="e">
        <f>COUNTIFS(#REF!,Auxiliar!D$4,#REF!,Auxiliar!$B5)</f>
        <v>#REF!</v>
      </c>
      <c r="E5" s="8" t="e">
        <f>COUNTIFS(#REF!,Auxiliar!E$4,#REF!,Auxiliar!$B5)</f>
        <v>#REF!</v>
      </c>
      <c r="F5" s="8" t="e">
        <f>COUNTIFS(#REF!,"",#REF!,Auxiliar!$B5)</f>
        <v>#REF!</v>
      </c>
      <c r="G5" s="8" t="e">
        <f>SUM(C5:F5)</f>
        <v>#REF!</v>
      </c>
      <c r="H5" s="8" t="e">
        <f>COUNTIFS(#REF!,Auxiliar!H$4,#REF!,Auxiliar!$B5)</f>
        <v>#REF!</v>
      </c>
      <c r="I5" s="8" t="e">
        <f>COUNTIFS(#REF!,Auxiliar!I$4,#REF!,Auxiliar!$B5)</f>
        <v>#REF!</v>
      </c>
      <c r="J5" s="8" t="e">
        <f>COUNTIFS(#REF!,Auxiliar!J$4,#REF!,Auxiliar!$B5)</f>
        <v>#REF!</v>
      </c>
      <c r="K5" s="8" t="e">
        <f>COUNTIFS(#REF!,"",#REF!,Auxiliar!$B5)</f>
        <v>#REF!</v>
      </c>
      <c r="L5" s="8" t="e">
        <f>SUM(H5:K5)</f>
        <v>#REF!</v>
      </c>
      <c r="M5" s="8" t="e">
        <f>COUNTIFS(#REF!,Auxiliar!M$4,#REF!,Auxiliar!$B5)</f>
        <v>#REF!</v>
      </c>
      <c r="N5" s="8" t="e">
        <f>COUNTIFS(#REF!,Auxiliar!N$4,#REF!,Auxiliar!$B5)</f>
        <v>#REF!</v>
      </c>
      <c r="O5" s="8" t="e">
        <f>COUNTIFS(#REF!,Auxiliar!O$4,#REF!,Auxiliar!$B5)</f>
        <v>#REF!</v>
      </c>
      <c r="P5" s="8" t="e">
        <f>COUNTIFS(#REF!,"",#REF!,Auxiliar!$B5)</f>
        <v>#REF!</v>
      </c>
      <c r="Q5" s="8" t="e">
        <f>SUM(M5:P5)</f>
        <v>#REF!</v>
      </c>
      <c r="R5" s="8">
        <f>COUNTIFS('Prop D'!$H$25:$H$30,Auxiliar!R$4,'Prop D'!$I$25:$I$30,Auxiliar!$B5)</f>
        <v>0</v>
      </c>
      <c r="S5" s="8">
        <f>COUNTIFS('Prop D'!$H$25:$H$30,Auxiliar!S$4,'Prop D'!$I$25:$I$30,Auxiliar!$B5)</f>
        <v>0</v>
      </c>
      <c r="T5" s="8">
        <f>COUNTIFS('Prop D'!$H$25:$H$30,Auxiliar!T$4,'Prop D'!$I$25:$I$30,Auxiliar!$B5)</f>
        <v>0</v>
      </c>
      <c r="U5" s="8">
        <f>COUNTIFS('Prop D'!$H$25:$H$30,"",'Prop D'!$I$25:$I$30,Auxiliar!$B5)</f>
        <v>0</v>
      </c>
      <c r="V5" s="8">
        <f>SUM(R5:U5)</f>
        <v>0</v>
      </c>
      <c r="W5" s="8">
        <f>COUNTIFS('Prop E'!$H$25:$H$30,Auxiliar!W$4,'Prop E'!$I$25:$I$30,Auxiliar!$B5)</f>
        <v>0</v>
      </c>
      <c r="X5" s="8">
        <f>COUNTIFS('Prop E'!$H$25:$H$30,Auxiliar!X$4,'Prop E'!$I$25:$I$30,Auxiliar!$B5)</f>
        <v>0</v>
      </c>
      <c r="Y5" s="8">
        <f>COUNTIFS('Prop E'!$H$25:$H$30,Auxiliar!Y$4,'Prop E'!$I$25:$I$30,Auxiliar!$B5)</f>
        <v>0</v>
      </c>
      <c r="Z5" s="8">
        <f>COUNTIFS('Prop E'!$H$25:$H$30,"",'Prop E'!$I$25:$I$30,Auxiliar!$B5)</f>
        <v>0</v>
      </c>
      <c r="AA5" s="8">
        <f>SUM(W5:Z5)</f>
        <v>0</v>
      </c>
      <c r="AB5" s="8">
        <f>COUNTIFS('Prop F'!$H$25:$H$30,Auxiliar!AB$4,'Prop F'!$I$25:$I$30,Auxiliar!$B5)</f>
        <v>0</v>
      </c>
      <c r="AC5" s="8">
        <f>COUNTIFS('Prop F'!$H$25:$H$30,Auxiliar!AC$4,'Prop F'!$I$25:$I$30,Auxiliar!$B5)</f>
        <v>0</v>
      </c>
      <c r="AD5" s="8">
        <f>COUNTIFS('Prop F'!$H$25:$H$30,Auxiliar!AD$4,'Prop F'!$I$25:$I$30,Auxiliar!$B5)</f>
        <v>0</v>
      </c>
      <c r="AE5" s="8">
        <f>COUNTIFS('Prop F'!$H$25:$H$30,"",'Prop F'!$I$25:$I$30,Auxiliar!$B5)</f>
        <v>0</v>
      </c>
      <c r="AF5" s="8">
        <f>SUM(AB5:AE5)</f>
        <v>0</v>
      </c>
      <c r="AG5" s="8">
        <f>COUNTIFS('Prop G'!$H$25:$H$30,Auxiliar!AG$4,'Prop G'!$I$25:$I$30,Auxiliar!$B5)</f>
        <v>0</v>
      </c>
      <c r="AH5" s="8">
        <f>COUNTIFS('Prop G'!$H$25:$H$30,Auxiliar!AH$4,'Prop G'!$I$25:$I$30,Auxiliar!$B5)</f>
        <v>0</v>
      </c>
      <c r="AI5" s="8">
        <f>COUNTIFS('Prop G'!$H$25:$H$30,Auxiliar!AI$4,'Prop G'!$I$25:$I$30,Auxiliar!$B5)</f>
        <v>0</v>
      </c>
      <c r="AJ5" s="8">
        <f>COUNTIFS('Prop G'!$H$25:$H$30,"",'Prop G'!$I$25:$I$30,Auxiliar!$B5)</f>
        <v>0</v>
      </c>
      <c r="AK5" s="8">
        <f>SUM(AG5:AJ5)</f>
        <v>0</v>
      </c>
      <c r="AL5" s="8">
        <f>COUNTIFS('Prop H'!$H$25:$H$30,Auxiliar!AL$4,'Prop H'!$I$25:$I$30,Auxiliar!$B5)</f>
        <v>0</v>
      </c>
      <c r="AM5" s="8">
        <f>COUNTIFS('Prop H'!$H$25:$H$30,Auxiliar!AM$4,'Prop H'!$I$25:$I$30,Auxiliar!$B5)</f>
        <v>0</v>
      </c>
      <c r="AN5" s="8">
        <f>COUNTIFS('Prop H'!$H$25:$H$30,Auxiliar!AN$4,'Prop H'!$I$25:$I$30,Auxiliar!$B5)</f>
        <v>0</v>
      </c>
      <c r="AO5" s="8">
        <f>COUNTIFS('Prop H'!$H$25:$H$30,"",'Prop H'!$I$25:$I$30,Auxiliar!$B5)</f>
        <v>0</v>
      </c>
      <c r="AP5" s="8">
        <f>SUM(AL5:AO5)</f>
        <v>0</v>
      </c>
      <c r="AQ5" s="8">
        <f>COUNTIFS('Prop I'!$H$25:$H$30,Auxiliar!AQ$4,'Prop I'!$I$25:$I$30,Auxiliar!$B5)</f>
        <v>0</v>
      </c>
      <c r="AR5" s="8">
        <f>COUNTIFS('Prop I'!$H$25:$H$30,Auxiliar!AR$4,'Prop I'!$I$25:$I$30,Auxiliar!$B5)</f>
        <v>0</v>
      </c>
      <c r="AS5" s="8">
        <f>COUNTIFS('Prop I'!$H$25:$H$30,Auxiliar!AS$4,'Prop I'!$I$25:$I$30,Auxiliar!$B5)</f>
        <v>0</v>
      </c>
      <c r="AT5" s="8">
        <f>COUNTIFS('Prop I'!$H$25:$H$30,"",'Prop I'!$I$25:$I$30,Auxiliar!$B5)</f>
        <v>0</v>
      </c>
      <c r="AU5" s="8">
        <f>SUM(AQ5:AT5)</f>
        <v>0</v>
      </c>
      <c r="AV5" s="8">
        <f>COUNTIFS('Prop J'!$H$25:$H$30,Auxiliar!AV$4,'Prop J'!$I$25:$I$30,Auxiliar!$B5)</f>
        <v>0</v>
      </c>
      <c r="AW5" s="8">
        <f>COUNTIFS('Prop J'!$H$25:$H$30,Auxiliar!AW$4,'Prop J'!$I$25:$I$30,Auxiliar!$B5)</f>
        <v>0</v>
      </c>
      <c r="AX5" s="8">
        <f>COUNTIFS('Prop J'!$H$25:$H$30,Auxiliar!AX$4,'Prop J'!$I$25:$I$30,Auxiliar!$B5)</f>
        <v>0</v>
      </c>
      <c r="AY5" s="8">
        <f>COUNTIFS('Prop J'!$H$25:$H$30,"",'Prop J'!$I$25:$I$30,Auxiliar!$B5)</f>
        <v>0</v>
      </c>
      <c r="AZ5" s="8">
        <f>SUM(AV5:AY5)</f>
        <v>0</v>
      </c>
    </row>
    <row r="6" spans="2:52" x14ac:dyDescent="0.2">
      <c r="B6" s="31" t="s">
        <v>4</v>
      </c>
      <c r="C6" s="8" t="e">
        <f>COUNTIFS(#REF!,Auxiliar!C$4,#REF!,Auxiliar!$B6)</f>
        <v>#REF!</v>
      </c>
      <c r="D6" s="8" t="e">
        <f>COUNTIFS(#REF!,Auxiliar!D$4,#REF!,Auxiliar!$B6)</f>
        <v>#REF!</v>
      </c>
      <c r="E6" s="8" t="e">
        <f>COUNTIFS(#REF!,Auxiliar!E$4,#REF!,Auxiliar!$B6)</f>
        <v>#REF!</v>
      </c>
      <c r="F6" s="8" t="e">
        <f>COUNTIFS(#REF!,"",#REF!,Auxiliar!$B6)</f>
        <v>#REF!</v>
      </c>
      <c r="G6" s="8" t="e">
        <f t="shared" ref="G6:G8" si="0">SUM(C6:F6)</f>
        <v>#REF!</v>
      </c>
      <c r="H6" s="8" t="e">
        <f>COUNTIFS(#REF!,Auxiliar!H$4,#REF!,Auxiliar!$B6)</f>
        <v>#REF!</v>
      </c>
      <c r="I6" s="8" t="e">
        <f>COUNTIFS(#REF!,Auxiliar!I$4,#REF!,Auxiliar!$B6)</f>
        <v>#REF!</v>
      </c>
      <c r="J6" s="8" t="e">
        <f>COUNTIFS(#REF!,Auxiliar!J$4,#REF!,Auxiliar!$B6)</f>
        <v>#REF!</v>
      </c>
      <c r="K6" s="8" t="e">
        <f>COUNTIFS(#REF!,"",#REF!,Auxiliar!$B6)</f>
        <v>#REF!</v>
      </c>
      <c r="L6" s="8" t="e">
        <f t="shared" ref="L6:L8" si="1">SUM(H6:K6)</f>
        <v>#REF!</v>
      </c>
      <c r="M6" s="8" t="e">
        <f>COUNTIFS(#REF!,Auxiliar!M$4,#REF!,Auxiliar!$B6)</f>
        <v>#REF!</v>
      </c>
      <c r="N6" s="8" t="e">
        <f>COUNTIFS(#REF!,Auxiliar!N$4,#REF!,Auxiliar!$B6)</f>
        <v>#REF!</v>
      </c>
      <c r="O6" s="8" t="e">
        <f>COUNTIFS(#REF!,Auxiliar!O$4,#REF!,Auxiliar!$B6)</f>
        <v>#REF!</v>
      </c>
      <c r="P6" s="8" t="e">
        <f>COUNTIFS(#REF!,"",#REF!,Auxiliar!$B6)</f>
        <v>#REF!</v>
      </c>
      <c r="Q6" s="8" t="e">
        <f t="shared" ref="Q6:Q8" si="2">SUM(M6:P6)</f>
        <v>#REF!</v>
      </c>
      <c r="R6" s="8">
        <f>COUNTIFS('Prop D'!$H$25:$H$30,Auxiliar!R$4,'Prop D'!$I$25:$I$30,Auxiliar!$B6)</f>
        <v>0</v>
      </c>
      <c r="S6" s="8">
        <f>COUNTIFS('Prop D'!$H$25:$H$30,Auxiliar!S$4,'Prop D'!$I$25:$I$30,Auxiliar!$B6)</f>
        <v>0</v>
      </c>
      <c r="T6" s="8">
        <f>COUNTIFS('Prop D'!$H$25:$H$30,Auxiliar!T$4,'Prop D'!$I$25:$I$30,Auxiliar!$B6)</f>
        <v>0</v>
      </c>
      <c r="U6" s="8">
        <f>COUNTIFS('Prop D'!$H$25:$H$30,"",'Prop D'!$I$25:$I$30,Auxiliar!$B6)</f>
        <v>0</v>
      </c>
      <c r="V6" s="8">
        <f t="shared" ref="V6:V8" si="3">SUM(R6:U6)</f>
        <v>0</v>
      </c>
      <c r="W6" s="8">
        <f>COUNTIFS('Prop E'!$H$25:$H$30,Auxiliar!W$4,'Prop E'!$I$25:$I$30,Auxiliar!$B6)</f>
        <v>0</v>
      </c>
      <c r="X6" s="8">
        <f>COUNTIFS('Prop E'!$H$25:$H$30,Auxiliar!X$4,'Prop E'!$I$25:$I$30,Auxiliar!$B6)</f>
        <v>0</v>
      </c>
      <c r="Y6" s="8">
        <f>COUNTIFS('Prop E'!$H$25:$H$30,Auxiliar!Y$4,'Prop E'!$I$25:$I$30,Auxiliar!$B6)</f>
        <v>0</v>
      </c>
      <c r="Z6" s="8">
        <f>COUNTIFS('Prop E'!$H$25:$H$30,"",'Prop E'!$I$25:$I$30,Auxiliar!$B6)</f>
        <v>0</v>
      </c>
      <c r="AA6" s="8">
        <f t="shared" ref="AA6:AA8" si="4">SUM(W6:Z6)</f>
        <v>0</v>
      </c>
      <c r="AB6" s="8">
        <f>COUNTIFS('Prop F'!$H$25:$H$30,Auxiliar!AB$4,'Prop F'!$I$25:$I$30,Auxiliar!$B6)</f>
        <v>0</v>
      </c>
      <c r="AC6" s="8">
        <f>COUNTIFS('Prop F'!$H$25:$H$30,Auxiliar!AC$4,'Prop F'!$I$25:$I$30,Auxiliar!$B6)</f>
        <v>0</v>
      </c>
      <c r="AD6" s="8">
        <f>COUNTIFS('Prop F'!$H$25:$H$30,Auxiliar!AD$4,'Prop F'!$I$25:$I$30,Auxiliar!$B6)</f>
        <v>0</v>
      </c>
      <c r="AE6" s="8">
        <f>COUNTIFS('Prop F'!$H$25:$H$30,"",'Prop F'!$I$25:$I$30,Auxiliar!$B6)</f>
        <v>0</v>
      </c>
      <c r="AF6" s="8">
        <f t="shared" ref="AF6:AF8" si="5">SUM(AB6:AE6)</f>
        <v>0</v>
      </c>
      <c r="AG6" s="8">
        <f>COUNTIFS('Prop G'!$H$25:$H$30,Auxiliar!AG$4,'Prop G'!$I$25:$I$30,Auxiliar!$B6)</f>
        <v>0</v>
      </c>
      <c r="AH6" s="8">
        <f>COUNTIFS('Prop G'!$H$25:$H$30,Auxiliar!AH$4,'Prop G'!$I$25:$I$30,Auxiliar!$B6)</f>
        <v>0</v>
      </c>
      <c r="AI6" s="8">
        <f>COUNTIFS('Prop G'!$H$25:$H$30,Auxiliar!AI$4,'Prop G'!$I$25:$I$30,Auxiliar!$B6)</f>
        <v>0</v>
      </c>
      <c r="AJ6" s="8">
        <f>COUNTIFS('Prop G'!$H$25:$H$30,"",'Prop G'!$I$25:$I$30,Auxiliar!$B6)</f>
        <v>0</v>
      </c>
      <c r="AK6" s="8">
        <f t="shared" ref="AK6:AK8" si="6">SUM(AG6:AJ6)</f>
        <v>0</v>
      </c>
      <c r="AL6" s="8">
        <f>COUNTIFS('Prop H'!$H$25:$H$30,Auxiliar!AL$4,'Prop H'!$I$25:$I$30,Auxiliar!$B6)</f>
        <v>0</v>
      </c>
      <c r="AM6" s="8">
        <f>COUNTIFS('Prop H'!$H$25:$H$30,Auxiliar!AM$4,'Prop H'!$I$25:$I$30,Auxiliar!$B6)</f>
        <v>0</v>
      </c>
      <c r="AN6" s="8">
        <f>COUNTIFS('Prop H'!$H$25:$H$30,Auxiliar!AN$4,'Prop H'!$I$25:$I$30,Auxiliar!$B6)</f>
        <v>0</v>
      </c>
      <c r="AO6" s="8">
        <f>COUNTIFS('Prop H'!$H$25:$H$30,"",'Prop H'!$I$25:$I$30,Auxiliar!$B6)</f>
        <v>0</v>
      </c>
      <c r="AP6" s="8">
        <f t="shared" ref="AP6:AP8" si="7">SUM(AL6:AO6)</f>
        <v>0</v>
      </c>
      <c r="AQ6" s="8">
        <f>COUNTIFS('Prop I'!$H$25:$H$30,Auxiliar!AQ$4,'Prop I'!$I$25:$I$30,Auxiliar!$B6)</f>
        <v>0</v>
      </c>
      <c r="AR6" s="8">
        <f>COUNTIFS('Prop I'!$H$25:$H$30,Auxiliar!AR$4,'Prop I'!$I$25:$I$30,Auxiliar!$B6)</f>
        <v>0</v>
      </c>
      <c r="AS6" s="8">
        <f>COUNTIFS('Prop I'!$H$25:$H$30,Auxiliar!AS$4,'Prop I'!$I$25:$I$30,Auxiliar!$B6)</f>
        <v>0</v>
      </c>
      <c r="AT6" s="8">
        <f>COUNTIFS('Prop I'!$H$25:$H$30,"",'Prop I'!$I$25:$I$30,Auxiliar!$B6)</f>
        <v>0</v>
      </c>
      <c r="AU6" s="8">
        <f t="shared" ref="AU6:AU8" si="8">SUM(AQ6:AT6)</f>
        <v>0</v>
      </c>
      <c r="AV6" s="8">
        <f>COUNTIFS('Prop J'!$H$25:$H$30,Auxiliar!AV$4,'Prop J'!$I$25:$I$30,Auxiliar!$B6)</f>
        <v>0</v>
      </c>
      <c r="AW6" s="8">
        <f>COUNTIFS('Prop J'!$H$25:$H$30,Auxiliar!AW$4,'Prop J'!$I$25:$I$30,Auxiliar!$B6)</f>
        <v>0</v>
      </c>
      <c r="AX6" s="8">
        <f>COUNTIFS('Prop J'!$H$25:$H$30,Auxiliar!AX$4,'Prop J'!$I$25:$I$30,Auxiliar!$B6)</f>
        <v>0</v>
      </c>
      <c r="AY6" s="8">
        <f>COUNTIFS('Prop J'!$H$25:$H$30,"",'Prop J'!$I$25:$I$30,Auxiliar!$B6)</f>
        <v>0</v>
      </c>
      <c r="AZ6" s="8">
        <f t="shared" ref="AZ6:AZ8" si="9">SUM(AV6:AY6)</f>
        <v>0</v>
      </c>
    </row>
    <row r="7" spans="2:52" x14ac:dyDescent="0.2">
      <c r="B7" s="30" t="s">
        <v>11</v>
      </c>
      <c r="C7" s="8" t="e">
        <f>COUNTIFS(#REF!,Auxiliar!C$4,#REF!,Auxiliar!$B7)</f>
        <v>#REF!</v>
      </c>
      <c r="D7" s="8" t="e">
        <f>COUNTIFS(#REF!,Auxiliar!D$4,#REF!,Auxiliar!$B7)</f>
        <v>#REF!</v>
      </c>
      <c r="E7" s="8" t="e">
        <f>COUNTIFS(#REF!,Auxiliar!E$4,#REF!,Auxiliar!$B7)</f>
        <v>#REF!</v>
      </c>
      <c r="F7" s="8" t="e">
        <f>COUNTIFS(#REF!,"",#REF!,Auxiliar!$B7)</f>
        <v>#REF!</v>
      </c>
      <c r="G7" s="8" t="e">
        <f t="shared" si="0"/>
        <v>#REF!</v>
      </c>
      <c r="H7" s="8" t="e">
        <f>COUNTIFS(#REF!,Auxiliar!H$4,#REF!,Auxiliar!$B7)</f>
        <v>#REF!</v>
      </c>
      <c r="I7" s="8" t="e">
        <f>COUNTIFS(#REF!,Auxiliar!I$4,#REF!,Auxiliar!$B7)</f>
        <v>#REF!</v>
      </c>
      <c r="J7" s="8" t="e">
        <f>COUNTIFS(#REF!,Auxiliar!J$4,#REF!,Auxiliar!$B7)</f>
        <v>#REF!</v>
      </c>
      <c r="K7" s="8" t="e">
        <f>COUNTIFS(#REF!,"",#REF!,Auxiliar!$B7)</f>
        <v>#REF!</v>
      </c>
      <c r="L7" s="8" t="e">
        <f t="shared" si="1"/>
        <v>#REF!</v>
      </c>
      <c r="M7" s="8" t="e">
        <f>COUNTIFS(#REF!,Auxiliar!M$4,#REF!,Auxiliar!$B7)</f>
        <v>#REF!</v>
      </c>
      <c r="N7" s="8" t="e">
        <f>COUNTIFS(#REF!,Auxiliar!N$4,#REF!,Auxiliar!$B7)</f>
        <v>#REF!</v>
      </c>
      <c r="O7" s="8" t="e">
        <f>COUNTIFS(#REF!,Auxiliar!O$4,#REF!,Auxiliar!$B7)</f>
        <v>#REF!</v>
      </c>
      <c r="P7" s="8" t="e">
        <f>COUNTIFS(#REF!,"",#REF!,Auxiliar!$B7)</f>
        <v>#REF!</v>
      </c>
      <c r="Q7" s="8" t="e">
        <f t="shared" si="2"/>
        <v>#REF!</v>
      </c>
      <c r="R7" s="8">
        <f>COUNTIFS('Prop D'!$H$25:$H$30,Auxiliar!R$4,'Prop D'!$I$25:$I$30,Auxiliar!$B7)</f>
        <v>0</v>
      </c>
      <c r="S7" s="8">
        <f>COUNTIFS('Prop D'!$H$25:$H$30,Auxiliar!S$4,'Prop D'!$I$25:$I$30,Auxiliar!$B7)</f>
        <v>0</v>
      </c>
      <c r="T7" s="8">
        <f>COUNTIFS('Prop D'!$H$25:$H$30,Auxiliar!T$4,'Prop D'!$I$25:$I$30,Auxiliar!$B7)</f>
        <v>0</v>
      </c>
      <c r="U7" s="8">
        <f>COUNTIFS('Prop D'!$H$25:$H$30,"",'Prop D'!$I$25:$I$30,Auxiliar!$B7)</f>
        <v>0</v>
      </c>
      <c r="V7" s="8">
        <f t="shared" si="3"/>
        <v>0</v>
      </c>
      <c r="W7" s="8">
        <f>COUNTIFS('Prop E'!$H$25:$H$30,Auxiliar!W$4,'Prop E'!$I$25:$I$30,Auxiliar!$B7)</f>
        <v>0</v>
      </c>
      <c r="X7" s="8">
        <f>COUNTIFS('Prop E'!$H$25:$H$30,Auxiliar!X$4,'Prop E'!$I$25:$I$30,Auxiliar!$B7)</f>
        <v>0</v>
      </c>
      <c r="Y7" s="8">
        <f>COUNTIFS('Prop E'!$H$25:$H$30,Auxiliar!Y$4,'Prop E'!$I$25:$I$30,Auxiliar!$B7)</f>
        <v>0</v>
      </c>
      <c r="Z7" s="8">
        <f>COUNTIFS('Prop E'!$H$25:$H$30,"",'Prop E'!$I$25:$I$30,Auxiliar!$B7)</f>
        <v>0</v>
      </c>
      <c r="AA7" s="8">
        <f t="shared" si="4"/>
        <v>0</v>
      </c>
      <c r="AB7" s="8">
        <f>COUNTIFS('Prop F'!$H$25:$H$30,Auxiliar!AB$4,'Prop F'!$I$25:$I$30,Auxiliar!$B7)</f>
        <v>0</v>
      </c>
      <c r="AC7" s="8">
        <f>COUNTIFS('Prop F'!$H$25:$H$30,Auxiliar!AC$4,'Prop F'!$I$25:$I$30,Auxiliar!$B7)</f>
        <v>0</v>
      </c>
      <c r="AD7" s="8">
        <f>COUNTIFS('Prop F'!$H$25:$H$30,Auxiliar!AD$4,'Prop F'!$I$25:$I$30,Auxiliar!$B7)</f>
        <v>0</v>
      </c>
      <c r="AE7" s="8">
        <f>COUNTIFS('Prop F'!$H$25:$H$30,"",'Prop F'!$I$25:$I$30,Auxiliar!$B7)</f>
        <v>0</v>
      </c>
      <c r="AF7" s="8">
        <f t="shared" si="5"/>
        <v>0</v>
      </c>
      <c r="AG7" s="8">
        <f>COUNTIFS('Prop G'!$H$25:$H$30,Auxiliar!AG$4,'Prop G'!$I$25:$I$30,Auxiliar!$B7)</f>
        <v>0</v>
      </c>
      <c r="AH7" s="8">
        <f>COUNTIFS('Prop G'!$H$25:$H$30,Auxiliar!AH$4,'Prop G'!$I$25:$I$30,Auxiliar!$B7)</f>
        <v>0</v>
      </c>
      <c r="AI7" s="8">
        <f>COUNTIFS('Prop G'!$H$25:$H$30,Auxiliar!AI$4,'Prop G'!$I$25:$I$30,Auxiliar!$B7)</f>
        <v>0</v>
      </c>
      <c r="AJ7" s="8">
        <f>COUNTIFS('Prop G'!$H$25:$H$30,"",'Prop G'!$I$25:$I$30,Auxiliar!$B7)</f>
        <v>0</v>
      </c>
      <c r="AK7" s="8">
        <f t="shared" si="6"/>
        <v>0</v>
      </c>
      <c r="AL7" s="8">
        <f>COUNTIFS('Prop H'!$H$25:$H$30,Auxiliar!AL$4,'Prop H'!$I$25:$I$30,Auxiliar!$B7)</f>
        <v>0</v>
      </c>
      <c r="AM7" s="8">
        <f>COUNTIFS('Prop H'!$H$25:$H$30,Auxiliar!AM$4,'Prop H'!$I$25:$I$30,Auxiliar!$B7)</f>
        <v>0</v>
      </c>
      <c r="AN7" s="8">
        <f>COUNTIFS('Prop H'!$H$25:$H$30,Auxiliar!AN$4,'Prop H'!$I$25:$I$30,Auxiliar!$B7)</f>
        <v>0</v>
      </c>
      <c r="AO7" s="8">
        <f>COUNTIFS('Prop H'!$H$25:$H$30,"",'Prop H'!$I$25:$I$30,Auxiliar!$B7)</f>
        <v>0</v>
      </c>
      <c r="AP7" s="8">
        <f t="shared" si="7"/>
        <v>0</v>
      </c>
      <c r="AQ7" s="8">
        <f>COUNTIFS('Prop I'!$H$25:$H$30,Auxiliar!AQ$4,'Prop I'!$I$25:$I$30,Auxiliar!$B7)</f>
        <v>0</v>
      </c>
      <c r="AR7" s="8">
        <f>COUNTIFS('Prop I'!$H$25:$H$30,Auxiliar!AR$4,'Prop I'!$I$25:$I$30,Auxiliar!$B7)</f>
        <v>0</v>
      </c>
      <c r="AS7" s="8">
        <f>COUNTIFS('Prop I'!$H$25:$H$30,Auxiliar!AS$4,'Prop I'!$I$25:$I$30,Auxiliar!$B7)</f>
        <v>0</v>
      </c>
      <c r="AT7" s="8">
        <f>COUNTIFS('Prop I'!$H$25:$H$30,"",'Prop I'!$I$25:$I$30,Auxiliar!$B7)</f>
        <v>0</v>
      </c>
      <c r="AU7" s="8">
        <f t="shared" si="8"/>
        <v>0</v>
      </c>
      <c r="AV7" s="8">
        <f>COUNTIFS('Prop J'!$H$25:$H$30,Auxiliar!AV$4,'Prop J'!$I$25:$I$30,Auxiliar!$B7)</f>
        <v>0</v>
      </c>
      <c r="AW7" s="8">
        <f>COUNTIFS('Prop J'!$H$25:$H$30,Auxiliar!AW$4,'Prop J'!$I$25:$I$30,Auxiliar!$B7)</f>
        <v>0</v>
      </c>
      <c r="AX7" s="8">
        <f>COUNTIFS('Prop J'!$H$25:$H$30,Auxiliar!AX$4,'Prop J'!$I$25:$I$30,Auxiliar!$B7)</f>
        <v>0</v>
      </c>
      <c r="AY7" s="8">
        <f>COUNTIFS('Prop J'!$H$25:$H$30,"",'Prop J'!$I$25:$I$30,Auxiliar!$B7)</f>
        <v>0</v>
      </c>
      <c r="AZ7" s="8">
        <f t="shared" si="9"/>
        <v>0</v>
      </c>
    </row>
    <row r="8" spans="2:52" x14ac:dyDescent="0.2">
      <c r="B8" s="30" t="s">
        <v>5</v>
      </c>
      <c r="C8" s="8" t="e">
        <f>COUNTIFS(#REF!,Auxiliar!C$4,#REF!,Auxiliar!$B8)</f>
        <v>#REF!</v>
      </c>
      <c r="D8" s="8" t="e">
        <f>COUNTIFS(#REF!,Auxiliar!D$4,#REF!,Auxiliar!$B8)</f>
        <v>#REF!</v>
      </c>
      <c r="E8" s="8" t="e">
        <f>COUNTIFS(#REF!,Auxiliar!E$4,#REF!,Auxiliar!$B8)</f>
        <v>#REF!</v>
      </c>
      <c r="F8" s="8" t="e">
        <f>COUNTIFS(#REF!,"",#REF!,Auxiliar!$B8)</f>
        <v>#REF!</v>
      </c>
      <c r="G8" s="8" t="e">
        <f t="shared" si="0"/>
        <v>#REF!</v>
      </c>
      <c r="H8" s="8" t="e">
        <f>COUNTIFS(#REF!,Auxiliar!H$4,#REF!,Auxiliar!$B8)</f>
        <v>#REF!</v>
      </c>
      <c r="I8" s="8" t="e">
        <f>COUNTIFS(#REF!,Auxiliar!I$4,#REF!,Auxiliar!$B8)</f>
        <v>#REF!</v>
      </c>
      <c r="J8" s="8" t="e">
        <f>COUNTIFS(#REF!,Auxiliar!J$4,#REF!,Auxiliar!$B8)</f>
        <v>#REF!</v>
      </c>
      <c r="K8" s="8" t="e">
        <f>COUNTIFS(#REF!,"",#REF!,Auxiliar!$B8)</f>
        <v>#REF!</v>
      </c>
      <c r="L8" s="8" t="e">
        <f t="shared" si="1"/>
        <v>#REF!</v>
      </c>
      <c r="M8" s="8" t="e">
        <f>COUNTIFS(#REF!,Auxiliar!M$4,#REF!,Auxiliar!$B8)</f>
        <v>#REF!</v>
      </c>
      <c r="N8" s="8" t="e">
        <f>COUNTIFS(#REF!,Auxiliar!N$4,#REF!,Auxiliar!$B8)</f>
        <v>#REF!</v>
      </c>
      <c r="O8" s="8" t="e">
        <f>COUNTIFS(#REF!,Auxiliar!O$4,#REF!,Auxiliar!$B8)</f>
        <v>#REF!</v>
      </c>
      <c r="P8" s="8" t="e">
        <f>COUNTIFS(#REF!,"",#REF!,Auxiliar!$B8)</f>
        <v>#REF!</v>
      </c>
      <c r="Q8" s="8" t="e">
        <f t="shared" si="2"/>
        <v>#REF!</v>
      </c>
      <c r="R8" s="8">
        <f>COUNTIFS('Prop D'!$H$25:$H$30,Auxiliar!R$4,'Prop D'!$I$25:$I$30,Auxiliar!$B8)</f>
        <v>0</v>
      </c>
      <c r="S8" s="8">
        <f>COUNTIFS('Prop D'!$H$25:$H$30,Auxiliar!S$4,'Prop D'!$I$25:$I$30,Auxiliar!$B8)</f>
        <v>0</v>
      </c>
      <c r="T8" s="8">
        <f>COUNTIFS('Prop D'!$H$25:$H$30,Auxiliar!T$4,'Prop D'!$I$25:$I$30,Auxiliar!$B8)</f>
        <v>0</v>
      </c>
      <c r="U8" s="8">
        <f>COUNTIFS('Prop D'!$H$25:$H$30,"",'Prop D'!$I$25:$I$30,Auxiliar!$B8)</f>
        <v>0</v>
      </c>
      <c r="V8" s="8">
        <f t="shared" si="3"/>
        <v>0</v>
      </c>
      <c r="W8" s="8">
        <f>COUNTIFS('Prop E'!$H$25:$H$30,Auxiliar!W$4,'Prop E'!$I$25:$I$30,Auxiliar!$B8)</f>
        <v>0</v>
      </c>
      <c r="X8" s="8">
        <f>COUNTIFS('Prop E'!$H$25:$H$30,Auxiliar!X$4,'Prop E'!$I$25:$I$30,Auxiliar!$B8)</f>
        <v>0</v>
      </c>
      <c r="Y8" s="8">
        <f>COUNTIFS('Prop E'!$H$25:$H$30,Auxiliar!Y$4,'Prop E'!$I$25:$I$30,Auxiliar!$B8)</f>
        <v>0</v>
      </c>
      <c r="Z8" s="8">
        <f>COUNTIFS('Prop E'!$H$25:$H$30,"",'Prop E'!$I$25:$I$30,Auxiliar!$B8)</f>
        <v>0</v>
      </c>
      <c r="AA8" s="8">
        <f t="shared" si="4"/>
        <v>0</v>
      </c>
      <c r="AB8" s="8">
        <f>COUNTIFS('Prop F'!$H$25:$H$30,Auxiliar!AB$4,'Prop F'!$I$25:$I$30,Auxiliar!$B8)</f>
        <v>0</v>
      </c>
      <c r="AC8" s="8">
        <f>COUNTIFS('Prop F'!$H$25:$H$30,Auxiliar!AC$4,'Prop F'!$I$25:$I$30,Auxiliar!$B8)</f>
        <v>0</v>
      </c>
      <c r="AD8" s="8">
        <f>COUNTIFS('Prop F'!$H$25:$H$30,Auxiliar!AD$4,'Prop F'!$I$25:$I$30,Auxiliar!$B8)</f>
        <v>0</v>
      </c>
      <c r="AE8" s="8">
        <f>COUNTIFS('Prop F'!$H$25:$H$30,"",'Prop F'!$I$25:$I$30,Auxiliar!$B8)</f>
        <v>0</v>
      </c>
      <c r="AF8" s="8">
        <f t="shared" si="5"/>
        <v>0</v>
      </c>
      <c r="AG8" s="8">
        <f>COUNTIFS('Prop G'!$H$25:$H$30,Auxiliar!AG$4,'Prop G'!$I$25:$I$30,Auxiliar!$B8)</f>
        <v>0</v>
      </c>
      <c r="AH8" s="8">
        <f>COUNTIFS('Prop G'!$H$25:$H$30,Auxiliar!AH$4,'Prop G'!$I$25:$I$30,Auxiliar!$B8)</f>
        <v>0</v>
      </c>
      <c r="AI8" s="8">
        <f>COUNTIFS('Prop G'!$H$25:$H$30,Auxiliar!AI$4,'Prop G'!$I$25:$I$30,Auxiliar!$B8)</f>
        <v>0</v>
      </c>
      <c r="AJ8" s="8">
        <f>COUNTIFS('Prop G'!$H$25:$H$30,"",'Prop G'!$I$25:$I$30,Auxiliar!$B8)</f>
        <v>0</v>
      </c>
      <c r="AK8" s="8">
        <f t="shared" si="6"/>
        <v>0</v>
      </c>
      <c r="AL8" s="8">
        <f>COUNTIFS('Prop H'!$H$25:$H$30,Auxiliar!AL$4,'Prop H'!$I$25:$I$30,Auxiliar!$B8)</f>
        <v>0</v>
      </c>
      <c r="AM8" s="8">
        <f>COUNTIFS('Prop H'!$H$25:$H$30,Auxiliar!AM$4,'Prop H'!$I$25:$I$30,Auxiliar!$B8)</f>
        <v>0</v>
      </c>
      <c r="AN8" s="8">
        <f>COUNTIFS('Prop H'!$H$25:$H$30,Auxiliar!AN$4,'Prop H'!$I$25:$I$30,Auxiliar!$B8)</f>
        <v>0</v>
      </c>
      <c r="AO8" s="8">
        <f>COUNTIFS('Prop H'!$H$25:$H$30,"",'Prop H'!$I$25:$I$30,Auxiliar!$B8)</f>
        <v>0</v>
      </c>
      <c r="AP8" s="8">
        <f t="shared" si="7"/>
        <v>0</v>
      </c>
      <c r="AQ8" s="8">
        <f>COUNTIFS('Prop I'!$H$25:$H$30,Auxiliar!AQ$4,'Prop I'!$I$25:$I$30,Auxiliar!$B8)</f>
        <v>0</v>
      </c>
      <c r="AR8" s="8">
        <f>COUNTIFS('Prop I'!$H$25:$H$30,Auxiliar!AR$4,'Prop I'!$I$25:$I$30,Auxiliar!$B8)</f>
        <v>0</v>
      </c>
      <c r="AS8" s="8">
        <f>COUNTIFS('Prop I'!$H$25:$H$30,Auxiliar!AS$4,'Prop I'!$I$25:$I$30,Auxiliar!$B8)</f>
        <v>0</v>
      </c>
      <c r="AT8" s="8">
        <f>COUNTIFS('Prop I'!$H$25:$H$30,"",'Prop I'!$I$25:$I$30,Auxiliar!$B8)</f>
        <v>0</v>
      </c>
      <c r="AU8" s="8">
        <f t="shared" si="8"/>
        <v>0</v>
      </c>
      <c r="AV8" s="8">
        <f>COUNTIFS('Prop J'!$H$25:$H$30,Auxiliar!AV$4,'Prop J'!$I$25:$I$30,Auxiliar!$B8)</f>
        <v>0</v>
      </c>
      <c r="AW8" s="8">
        <f>COUNTIFS('Prop J'!$H$25:$H$30,Auxiliar!AW$4,'Prop J'!$I$25:$I$30,Auxiliar!$B8)</f>
        <v>0</v>
      </c>
      <c r="AX8" s="8">
        <f>COUNTIFS('Prop J'!$H$25:$H$30,Auxiliar!AX$4,'Prop J'!$I$25:$I$30,Auxiliar!$B8)</f>
        <v>0</v>
      </c>
      <c r="AY8" s="8">
        <f>COUNTIFS('Prop J'!$H$25:$H$30,"",'Prop J'!$I$25:$I$30,Auxiliar!$B8)</f>
        <v>0</v>
      </c>
      <c r="AZ8" s="8">
        <f t="shared" si="9"/>
        <v>0</v>
      </c>
    </row>
    <row r="9" spans="2:52" x14ac:dyDescent="0.2">
      <c r="B9" s="80"/>
    </row>
    <row r="10" spans="2:52" x14ac:dyDescent="0.2">
      <c r="B10" s="80" t="e">
        <f>#REF!</f>
        <v>#REF!</v>
      </c>
      <c r="G10" t="s">
        <v>161</v>
      </c>
      <c r="I10" t="s">
        <v>161</v>
      </c>
      <c r="K10" t="s">
        <v>161</v>
      </c>
      <c r="M10" t="s">
        <v>161</v>
      </c>
      <c r="O10" t="s">
        <v>161</v>
      </c>
      <c r="Q10" t="s">
        <v>161</v>
      </c>
      <c r="S10" t="s">
        <v>161</v>
      </c>
      <c r="U10" t="s">
        <v>161</v>
      </c>
      <c r="W10" t="s">
        <v>161</v>
      </c>
      <c r="Y10" t="s">
        <v>161</v>
      </c>
      <c r="AA10" t="s">
        <v>161</v>
      </c>
      <c r="AC10" t="s">
        <v>161</v>
      </c>
      <c r="AE10" t="s">
        <v>161</v>
      </c>
      <c r="AG10" t="s">
        <v>161</v>
      </c>
      <c r="AI10" t="s">
        <v>161</v>
      </c>
      <c r="AK10" t="s">
        <v>161</v>
      </c>
      <c r="AM10" t="s">
        <v>161</v>
      </c>
      <c r="AO10" t="s">
        <v>161</v>
      </c>
    </row>
    <row r="11" spans="2:52" x14ac:dyDescent="0.2">
      <c r="B11" s="80"/>
      <c r="C11" s="575" t="e">
        <f>#REF!</f>
        <v>#REF!</v>
      </c>
      <c r="D11" s="576"/>
      <c r="E11" s="576"/>
      <c r="F11" s="577"/>
      <c r="G11" s="575" t="e">
        <f>#REF!</f>
        <v>#REF!</v>
      </c>
      <c r="H11" s="576"/>
      <c r="I11" s="576"/>
      <c r="J11" s="577"/>
      <c r="K11" s="575" t="e">
        <f>#REF!</f>
        <v>#REF!</v>
      </c>
      <c r="L11" s="576"/>
      <c r="M11" s="576"/>
      <c r="N11" s="577"/>
      <c r="O11" s="575" t="e">
        <f>'Prop D'!$E$8</f>
        <v>#REF!</v>
      </c>
      <c r="P11" s="576"/>
      <c r="Q11" s="576"/>
      <c r="R11" s="577"/>
      <c r="S11" s="575" t="e">
        <f>'Prop E'!$E$8</f>
        <v>#REF!</v>
      </c>
      <c r="T11" s="576"/>
      <c r="U11" s="576"/>
      <c r="V11" s="577"/>
      <c r="W11" s="575" t="e">
        <f>'Prop F'!$E$8</f>
        <v>#REF!</v>
      </c>
      <c r="X11" s="576"/>
      <c r="Y11" s="576"/>
      <c r="Z11" s="577"/>
      <c r="AA11" s="575" t="e">
        <f>'Prop G'!$E$8</f>
        <v>#REF!</v>
      </c>
      <c r="AB11" s="576"/>
      <c r="AC11" s="576"/>
      <c r="AD11" s="577"/>
      <c r="AE11" s="575" t="e">
        <f>'Prop H'!$E$8</f>
        <v>#REF!</v>
      </c>
      <c r="AF11" s="576"/>
      <c r="AG11" s="576"/>
      <c r="AH11" s="577"/>
      <c r="AI11" s="575" t="e">
        <f>'Prop I'!$E$8</f>
        <v>#REF!</v>
      </c>
      <c r="AJ11" s="576"/>
      <c r="AK11" s="576"/>
      <c r="AL11" s="577"/>
      <c r="AM11" s="575" t="e">
        <f>'Prop J'!$E$8</f>
        <v>#REF!</v>
      </c>
      <c r="AN11" s="576"/>
      <c r="AO11" s="576"/>
      <c r="AP11" s="577"/>
    </row>
    <row r="12" spans="2:52" x14ac:dyDescent="0.2">
      <c r="B12" s="80"/>
      <c r="C12" s="113" t="s">
        <v>41</v>
      </c>
      <c r="D12" s="113" t="s">
        <v>42</v>
      </c>
      <c r="E12" s="113" t="s">
        <v>62</v>
      </c>
      <c r="F12" s="113" t="s">
        <v>158</v>
      </c>
      <c r="G12" s="113" t="s">
        <v>41</v>
      </c>
      <c r="H12" s="113" t="s">
        <v>42</v>
      </c>
      <c r="I12" s="113" t="s">
        <v>62</v>
      </c>
      <c r="J12" s="113" t="s">
        <v>158</v>
      </c>
      <c r="K12" s="113" t="s">
        <v>41</v>
      </c>
      <c r="L12" s="113" t="s">
        <v>42</v>
      </c>
      <c r="M12" s="113" t="s">
        <v>62</v>
      </c>
      <c r="N12" s="113" t="s">
        <v>158</v>
      </c>
      <c r="O12" s="113" t="s">
        <v>41</v>
      </c>
      <c r="P12" s="113" t="s">
        <v>42</v>
      </c>
      <c r="Q12" s="113" t="s">
        <v>62</v>
      </c>
      <c r="R12" s="113" t="s">
        <v>158</v>
      </c>
      <c r="S12" s="113" t="s">
        <v>41</v>
      </c>
      <c r="T12" s="113" t="s">
        <v>42</v>
      </c>
      <c r="U12" s="113" t="s">
        <v>62</v>
      </c>
      <c r="V12" s="113" t="s">
        <v>158</v>
      </c>
      <c r="W12" s="113" t="s">
        <v>41</v>
      </c>
      <c r="X12" s="113" t="s">
        <v>42</v>
      </c>
      <c r="Y12" s="113" t="s">
        <v>62</v>
      </c>
      <c r="Z12" s="113" t="s">
        <v>158</v>
      </c>
      <c r="AA12" s="113" t="s">
        <v>41</v>
      </c>
      <c r="AB12" s="113" t="s">
        <v>42</v>
      </c>
      <c r="AC12" s="113" t="s">
        <v>62</v>
      </c>
      <c r="AD12" s="113" t="s">
        <v>158</v>
      </c>
      <c r="AE12" s="113" t="s">
        <v>41</v>
      </c>
      <c r="AF12" s="113" t="s">
        <v>42</v>
      </c>
      <c r="AG12" s="113" t="s">
        <v>62</v>
      </c>
      <c r="AH12" s="113" t="s">
        <v>158</v>
      </c>
      <c r="AI12" s="113" t="s">
        <v>41</v>
      </c>
      <c r="AJ12" s="113" t="s">
        <v>42</v>
      </c>
      <c r="AK12" s="113" t="s">
        <v>62</v>
      </c>
      <c r="AL12" s="113" t="s">
        <v>158</v>
      </c>
      <c r="AM12" s="113" t="s">
        <v>41</v>
      </c>
      <c r="AN12" s="113" t="s">
        <v>42</v>
      </c>
      <c r="AO12" s="113" t="s">
        <v>62</v>
      </c>
      <c r="AP12" s="113" t="s">
        <v>158</v>
      </c>
    </row>
    <row r="13" spans="2:52" x14ac:dyDescent="0.2">
      <c r="B13" s="31" t="s">
        <v>10</v>
      </c>
      <c r="C13" s="8" t="e">
        <f>COUNTIFS(#REF!,Auxiliar!C$12,#REF!,Auxiliar!$B13)</f>
        <v>#REF!</v>
      </c>
      <c r="D13" s="8" t="e">
        <f>COUNTIFS(#REF!,Auxiliar!D$12,#REF!,Auxiliar!$B13)</f>
        <v>#REF!</v>
      </c>
      <c r="E13" s="8" t="e">
        <f>COUNTIFS(#REF!,Auxiliar!E$12,#REF!,Auxiliar!$B13)</f>
        <v>#REF!</v>
      </c>
      <c r="F13" s="8" t="e">
        <f>COUNTIFS(#REF!,"",#REF!,Auxiliar!$B13)</f>
        <v>#REF!</v>
      </c>
      <c r="G13" s="8" t="e">
        <f>COUNTIFS(#REF!,Auxiliar!G$12,#REF!,Auxiliar!$B13)</f>
        <v>#REF!</v>
      </c>
      <c r="H13" s="8" t="e">
        <f>COUNTIFS(#REF!,Auxiliar!H$12,#REF!,Auxiliar!$B13)</f>
        <v>#REF!</v>
      </c>
      <c r="I13" s="8" t="e">
        <f>COUNTIFS(#REF!,Auxiliar!I$12,#REF!,Auxiliar!$B13)</f>
        <v>#REF!</v>
      </c>
      <c r="J13" s="8" t="e">
        <f>COUNTIFS(#REF!,"",#REF!,Auxiliar!$B13)</f>
        <v>#REF!</v>
      </c>
      <c r="K13" s="8" t="e">
        <f>COUNTIFS(#REF!,Auxiliar!K$12,#REF!,Auxiliar!$B13)</f>
        <v>#REF!</v>
      </c>
      <c r="L13" s="8" t="e">
        <f>COUNTIFS(#REF!,Auxiliar!L$12,#REF!,Auxiliar!$B13)</f>
        <v>#REF!</v>
      </c>
      <c r="M13" s="8" t="e">
        <f>COUNTIFS(#REF!,Auxiliar!M$12,#REF!,Auxiliar!$B13)</f>
        <v>#REF!</v>
      </c>
      <c r="N13" s="8" t="e">
        <f>COUNTIFS(#REF!,"",#REF!,Auxiliar!$B13)</f>
        <v>#REF!</v>
      </c>
      <c r="O13" s="8">
        <f>COUNTIFS('Prop D'!$H$34:$H$35,Auxiliar!O$12,'Prop D'!$I$34:$I$35,Auxiliar!$B13)</f>
        <v>0</v>
      </c>
      <c r="P13" s="8">
        <f>COUNTIFS('Prop D'!$H$34:$H$35,Auxiliar!P$12,'Prop D'!$I$34:$I$35,Auxiliar!$B13)</f>
        <v>0</v>
      </c>
      <c r="Q13" s="8">
        <f>COUNTIFS('Prop D'!$H$34:$H$35,Auxiliar!Q$12,'Prop D'!$I$34:$I$35,Auxiliar!$B13)</f>
        <v>0</v>
      </c>
      <c r="R13" s="8">
        <f>COUNTIFS('Prop D'!$H$34:$H$35,"",'Prop D'!$I$34:$I$35,Auxiliar!$B13)</f>
        <v>0</v>
      </c>
      <c r="S13" s="8">
        <f>COUNTIFS('Prop E'!$H$34:$H$35,Auxiliar!S$12,'Prop E'!$I$34:$I$35,Auxiliar!$B13)</f>
        <v>0</v>
      </c>
      <c r="T13" s="8">
        <f>COUNTIFS('Prop E'!$H$34:$H$35,Auxiliar!T$12,'Prop E'!$I$34:$I$35,Auxiliar!$B13)</f>
        <v>0</v>
      </c>
      <c r="U13" s="8">
        <f>COUNTIFS('Prop E'!$H$34:$H$35,Auxiliar!U$12,'Prop E'!$I$34:$I$35,Auxiliar!$B13)</f>
        <v>0</v>
      </c>
      <c r="V13" s="8">
        <f>COUNTIFS('Prop E'!$H$34:$H$35,"",'Prop E'!$I$34:$I$35,Auxiliar!$B13)</f>
        <v>0</v>
      </c>
      <c r="W13" s="8">
        <f>COUNTIFS('Prop F'!$H$34:$H$35,Auxiliar!W$12,'Prop F'!$I$34:$I$35,Auxiliar!$B13)</f>
        <v>0</v>
      </c>
      <c r="X13" s="8">
        <f>COUNTIFS('Prop F'!$H$34:$H$35,Auxiliar!X$12,'Prop F'!$I$34:$I$35,Auxiliar!$B13)</f>
        <v>0</v>
      </c>
      <c r="Y13" s="8">
        <f>COUNTIFS('Prop F'!$H$34:$H$35,Auxiliar!Y$12,'Prop F'!$I$34:$I$35,Auxiliar!$B13)</f>
        <v>0</v>
      </c>
      <c r="Z13" s="8">
        <f>COUNTIFS('Prop F'!$H$34:$H$35,"",'Prop F'!$I$34:$I$35,Auxiliar!$B13)</f>
        <v>0</v>
      </c>
      <c r="AA13" s="8">
        <f>COUNTIFS('Prop G'!$H$34:$H$35,Auxiliar!AA$12,'Prop G'!$I$34:$I$35,Auxiliar!$B13)</f>
        <v>0</v>
      </c>
      <c r="AB13" s="8">
        <f>COUNTIFS('Prop G'!$H$34:$H$35,Auxiliar!AB$12,'Prop G'!$I$34:$I$35,Auxiliar!$B13)</f>
        <v>0</v>
      </c>
      <c r="AC13" s="8">
        <f>COUNTIFS('Prop G'!$H$34:$H$35,Auxiliar!AC$12,'Prop G'!$I$34:$I$35,Auxiliar!$B13)</f>
        <v>0</v>
      </c>
      <c r="AD13" s="8">
        <f>COUNTIFS('Prop G'!$H$34:$H$35,"",'Prop G'!$I$34:$I$35,Auxiliar!$B13)</f>
        <v>0</v>
      </c>
      <c r="AE13" s="8">
        <f>COUNTIFS('Prop H'!$H$34:$H$35,Auxiliar!AE$12,'Prop H'!$I$34:$I$35,Auxiliar!$B13)</f>
        <v>0</v>
      </c>
      <c r="AF13" s="8">
        <f>COUNTIFS('Prop H'!$H$34:$H$35,Auxiliar!AF$12,'Prop H'!$I$34:$I$35,Auxiliar!$B13)</f>
        <v>0</v>
      </c>
      <c r="AG13" s="8">
        <f>COUNTIFS('Prop H'!$H$34:$H$35,Auxiliar!AG$12,'Prop H'!$I$34:$I$35,Auxiliar!$B13)</f>
        <v>0</v>
      </c>
      <c r="AH13" s="8">
        <f>COUNTIFS('Prop H'!$H$34:$H$35,"",'Prop H'!$I$34:$I$35,Auxiliar!$B13)</f>
        <v>0</v>
      </c>
      <c r="AI13" s="8">
        <f>COUNTIFS('Prop I'!$H$34:$H$35,Auxiliar!AI$12,'Prop I'!$I$34:$I$35,Auxiliar!$B13)</f>
        <v>0</v>
      </c>
      <c r="AJ13" s="8">
        <f>COUNTIFS('Prop I'!$H$34:$H$35,Auxiliar!AJ$12,'Prop I'!$I$34:$I$35,Auxiliar!$B13)</f>
        <v>0</v>
      </c>
      <c r="AK13" s="8">
        <f>COUNTIFS('Prop I'!$H$34:$H$35,Auxiliar!AK$12,'Prop I'!$I$34:$I$35,Auxiliar!$B13)</f>
        <v>0</v>
      </c>
      <c r="AL13" s="8">
        <f>COUNTIFS('Prop I'!$H$34:$H$35,"",'Prop I'!$I$34:$I$35,Auxiliar!$B13)</f>
        <v>0</v>
      </c>
      <c r="AM13" s="8">
        <f>COUNTIFS('Prop J'!$H$34:$H$35,Auxiliar!AM$12,'Prop J'!$I$34:$I$35,Auxiliar!$B13)</f>
        <v>0</v>
      </c>
      <c r="AN13" s="8">
        <f>COUNTIFS('Prop J'!$H$34:$H$35,Auxiliar!AN$12,'Prop J'!$I$34:$I$35,Auxiliar!$B13)</f>
        <v>0</v>
      </c>
      <c r="AO13" s="8">
        <f>COUNTIFS('Prop J'!$H$34:$H$35,Auxiliar!AO$12,'Prop J'!$I$34:$I$35,Auxiliar!$B13)</f>
        <v>0</v>
      </c>
      <c r="AP13" s="8">
        <f>COUNTIFS('Prop J'!$H$34:$H$35,"",'Prop J'!$I$34:$I$35,Auxiliar!$B13)</f>
        <v>0</v>
      </c>
    </row>
    <row r="14" spans="2:52" x14ac:dyDescent="0.2">
      <c r="B14" s="31" t="s">
        <v>4</v>
      </c>
      <c r="C14" s="8" t="e">
        <f>COUNTIFS(#REF!,Auxiliar!C$12,#REF!,Auxiliar!$B14)</f>
        <v>#REF!</v>
      </c>
      <c r="D14" s="8" t="e">
        <f>COUNTIFS(#REF!,Auxiliar!D$12,#REF!,Auxiliar!$B14)</f>
        <v>#REF!</v>
      </c>
      <c r="E14" s="8" t="e">
        <f>COUNTIFS(#REF!,Auxiliar!E$12,#REF!,Auxiliar!$B14)</f>
        <v>#REF!</v>
      </c>
      <c r="F14" s="8" t="e">
        <f>COUNTIFS(#REF!,"",#REF!,Auxiliar!$B14)</f>
        <v>#REF!</v>
      </c>
      <c r="G14" s="8" t="e">
        <f>COUNTIFS(#REF!,Auxiliar!G$12,#REF!,Auxiliar!$B14)</f>
        <v>#REF!</v>
      </c>
      <c r="H14" s="8" t="e">
        <f>COUNTIFS(#REF!,Auxiliar!H$12,#REF!,Auxiliar!$B14)</f>
        <v>#REF!</v>
      </c>
      <c r="I14" s="8" t="e">
        <f>COUNTIFS(#REF!,Auxiliar!I$12,#REF!,Auxiliar!$B14)</f>
        <v>#REF!</v>
      </c>
      <c r="J14" s="8" t="e">
        <f>COUNTIFS(#REF!,"",#REF!,Auxiliar!$B14)</f>
        <v>#REF!</v>
      </c>
      <c r="K14" s="8" t="e">
        <f>COUNTIFS(#REF!,Auxiliar!K$12,#REF!,Auxiliar!$B14)</f>
        <v>#REF!</v>
      </c>
      <c r="L14" s="8" t="e">
        <f>COUNTIFS(#REF!,Auxiliar!L$12,#REF!,Auxiliar!$B14)</f>
        <v>#REF!</v>
      </c>
      <c r="M14" s="8" t="e">
        <f>COUNTIFS(#REF!,Auxiliar!M$12,#REF!,Auxiliar!$B14)</f>
        <v>#REF!</v>
      </c>
      <c r="N14" s="8" t="e">
        <f>COUNTIFS(#REF!,"",#REF!,Auxiliar!$B14)</f>
        <v>#REF!</v>
      </c>
      <c r="O14" s="8">
        <f>COUNTIFS('Prop D'!$H$34:$H$35,Auxiliar!O$12,'Prop D'!$I$34:$I$35,Auxiliar!$B14)</f>
        <v>0</v>
      </c>
      <c r="P14" s="8">
        <f>COUNTIFS('Prop D'!$H$34:$H$35,Auxiliar!P$12,'Prop D'!$I$34:$I$35,Auxiliar!$B14)</f>
        <v>0</v>
      </c>
      <c r="Q14" s="8">
        <f>COUNTIFS('Prop D'!$H$34:$H$35,Auxiliar!Q$12,'Prop D'!$I$34:$I$35,Auxiliar!$B14)</f>
        <v>0</v>
      </c>
      <c r="R14" s="8">
        <f>COUNTIFS('Prop D'!$H$34:$H$35,"",'Prop D'!$I$34:$I$35,Auxiliar!$B14)</f>
        <v>0</v>
      </c>
      <c r="S14" s="8">
        <f>COUNTIFS('Prop E'!$H$34:$H$35,Auxiliar!S$12,'Prop E'!$I$34:$I$35,Auxiliar!$B14)</f>
        <v>0</v>
      </c>
      <c r="T14" s="8">
        <f>COUNTIFS('Prop E'!$H$34:$H$35,Auxiliar!T$12,'Prop E'!$I$34:$I$35,Auxiliar!$B14)</f>
        <v>0</v>
      </c>
      <c r="U14" s="8">
        <f>COUNTIFS('Prop E'!$H$34:$H$35,Auxiliar!U$12,'Prop E'!$I$34:$I$35,Auxiliar!$B14)</f>
        <v>0</v>
      </c>
      <c r="V14" s="8">
        <f>COUNTIFS('Prop E'!$H$34:$H$35,"",'Prop E'!$I$34:$I$35,Auxiliar!$B14)</f>
        <v>0</v>
      </c>
      <c r="W14" s="8">
        <f>COUNTIFS('Prop F'!$H$34:$H$35,Auxiliar!W$12,'Prop F'!$I$34:$I$35,Auxiliar!$B14)</f>
        <v>0</v>
      </c>
      <c r="X14" s="8">
        <f>COUNTIFS('Prop F'!$H$34:$H$35,Auxiliar!X$12,'Prop F'!$I$34:$I$35,Auxiliar!$B14)</f>
        <v>0</v>
      </c>
      <c r="Y14" s="8">
        <f>COUNTIFS('Prop F'!$H$34:$H$35,Auxiliar!Y$12,'Prop F'!$I$34:$I$35,Auxiliar!$B14)</f>
        <v>0</v>
      </c>
      <c r="Z14" s="8">
        <f>COUNTIFS('Prop F'!$H$34:$H$35,"",'Prop F'!$I$34:$I$35,Auxiliar!$B14)</f>
        <v>0</v>
      </c>
      <c r="AA14" s="8">
        <f>COUNTIFS('Prop G'!$H$34:$H$35,Auxiliar!AA$12,'Prop G'!$I$34:$I$35,Auxiliar!$B14)</f>
        <v>0</v>
      </c>
      <c r="AB14" s="8">
        <f>COUNTIFS('Prop G'!$H$34:$H$35,Auxiliar!AB$12,'Prop G'!$I$34:$I$35,Auxiliar!$B14)</f>
        <v>0</v>
      </c>
      <c r="AC14" s="8">
        <f>COUNTIFS('Prop G'!$H$34:$H$35,Auxiliar!AC$12,'Prop G'!$I$34:$I$35,Auxiliar!$B14)</f>
        <v>0</v>
      </c>
      <c r="AD14" s="8">
        <f>COUNTIFS('Prop G'!$H$34:$H$35,"",'Prop G'!$I$34:$I$35,Auxiliar!$B14)</f>
        <v>0</v>
      </c>
      <c r="AE14" s="8">
        <f>COUNTIFS('Prop H'!$H$34:$H$35,Auxiliar!AE$12,'Prop H'!$I$34:$I$35,Auxiliar!$B14)</f>
        <v>0</v>
      </c>
      <c r="AF14" s="8">
        <f>COUNTIFS('Prop H'!$H$34:$H$35,Auxiliar!AF$12,'Prop H'!$I$34:$I$35,Auxiliar!$B14)</f>
        <v>0</v>
      </c>
      <c r="AG14" s="8">
        <f>COUNTIFS('Prop H'!$H$34:$H$35,Auxiliar!AG$12,'Prop H'!$I$34:$I$35,Auxiliar!$B14)</f>
        <v>0</v>
      </c>
      <c r="AH14" s="8">
        <f>COUNTIFS('Prop H'!$H$34:$H$35,"",'Prop H'!$I$34:$I$35,Auxiliar!$B14)</f>
        <v>0</v>
      </c>
      <c r="AI14" s="8">
        <f>COUNTIFS('Prop I'!$H$34:$H$35,Auxiliar!AI$12,'Prop I'!$I$34:$I$35,Auxiliar!$B14)</f>
        <v>0</v>
      </c>
      <c r="AJ14" s="8">
        <f>COUNTIFS('Prop I'!$H$34:$H$35,Auxiliar!AJ$12,'Prop I'!$I$34:$I$35,Auxiliar!$B14)</f>
        <v>0</v>
      </c>
      <c r="AK14" s="8">
        <f>COUNTIFS('Prop I'!$H$34:$H$35,Auxiliar!AK$12,'Prop I'!$I$34:$I$35,Auxiliar!$B14)</f>
        <v>0</v>
      </c>
      <c r="AL14" s="8">
        <f>COUNTIFS('Prop I'!$H$34:$H$35,"",'Prop I'!$I$34:$I$35,Auxiliar!$B14)</f>
        <v>0</v>
      </c>
      <c r="AM14" s="8">
        <f>COUNTIFS('Prop J'!$H$34:$H$35,Auxiliar!AM$12,'Prop J'!$I$34:$I$35,Auxiliar!$B14)</f>
        <v>0</v>
      </c>
      <c r="AN14" s="8">
        <f>COUNTIFS('Prop J'!$H$34:$H$35,Auxiliar!AN$12,'Prop J'!$I$34:$I$35,Auxiliar!$B14)</f>
        <v>0</v>
      </c>
      <c r="AO14" s="8">
        <f>COUNTIFS('Prop J'!$H$34:$H$35,Auxiliar!AO$12,'Prop J'!$I$34:$I$35,Auxiliar!$B14)</f>
        <v>0</v>
      </c>
      <c r="AP14" s="8">
        <f>COUNTIFS('Prop J'!$H$34:$H$35,"",'Prop J'!$I$34:$I$35,Auxiliar!$B14)</f>
        <v>0</v>
      </c>
    </row>
    <row r="15" spans="2:52" x14ac:dyDescent="0.2">
      <c r="B15" s="30" t="s">
        <v>11</v>
      </c>
      <c r="C15" s="8" t="e">
        <f>COUNTIFS(#REF!,Auxiliar!C$12,#REF!,Auxiliar!$B15)</f>
        <v>#REF!</v>
      </c>
      <c r="D15" s="8" t="e">
        <f>COUNTIFS(#REF!,Auxiliar!D$12,#REF!,Auxiliar!$B15)</f>
        <v>#REF!</v>
      </c>
      <c r="E15" s="8" t="e">
        <f>COUNTIFS(#REF!,Auxiliar!E$12,#REF!,Auxiliar!$B15)</f>
        <v>#REF!</v>
      </c>
      <c r="F15" s="8" t="e">
        <f>COUNTIFS(#REF!,"",#REF!,Auxiliar!$B15)</f>
        <v>#REF!</v>
      </c>
      <c r="G15" s="8" t="e">
        <f>COUNTIFS(#REF!,Auxiliar!G$12,#REF!,Auxiliar!$B15)</f>
        <v>#REF!</v>
      </c>
      <c r="H15" s="8" t="e">
        <f>COUNTIFS(#REF!,Auxiliar!H$12,#REF!,Auxiliar!$B15)</f>
        <v>#REF!</v>
      </c>
      <c r="I15" s="8" t="e">
        <f>COUNTIFS(#REF!,Auxiliar!I$12,#REF!,Auxiliar!$B15)</f>
        <v>#REF!</v>
      </c>
      <c r="J15" s="8" t="e">
        <f>COUNTIFS(#REF!,"",#REF!,Auxiliar!$B15)</f>
        <v>#REF!</v>
      </c>
      <c r="K15" s="8" t="e">
        <f>COUNTIFS(#REF!,Auxiliar!K$12,#REF!,Auxiliar!$B15)</f>
        <v>#REF!</v>
      </c>
      <c r="L15" s="8" t="e">
        <f>COUNTIFS(#REF!,Auxiliar!L$12,#REF!,Auxiliar!$B15)</f>
        <v>#REF!</v>
      </c>
      <c r="M15" s="8" t="e">
        <f>COUNTIFS(#REF!,Auxiliar!M$12,#REF!,Auxiliar!$B15)</f>
        <v>#REF!</v>
      </c>
      <c r="N15" s="8" t="e">
        <f>COUNTIFS(#REF!,"",#REF!,Auxiliar!$B15)</f>
        <v>#REF!</v>
      </c>
      <c r="O15" s="8">
        <f>COUNTIFS('Prop D'!$H$34:$H$35,Auxiliar!O$12,'Prop D'!$I$34:$I$35,Auxiliar!$B15)</f>
        <v>0</v>
      </c>
      <c r="P15" s="8">
        <f>COUNTIFS('Prop D'!$H$34:$H$35,Auxiliar!P$12,'Prop D'!$I$34:$I$35,Auxiliar!$B15)</f>
        <v>0</v>
      </c>
      <c r="Q15" s="8">
        <f>COUNTIFS('Prop D'!$H$34:$H$35,Auxiliar!Q$12,'Prop D'!$I$34:$I$35,Auxiliar!$B15)</f>
        <v>0</v>
      </c>
      <c r="R15" s="8">
        <f>COUNTIFS('Prop D'!$H$34:$H$35,"",'Prop D'!$I$34:$I$35,Auxiliar!$B15)</f>
        <v>0</v>
      </c>
      <c r="S15" s="8">
        <f>COUNTIFS('Prop E'!$H$34:$H$35,Auxiliar!S$12,'Prop E'!$I$34:$I$35,Auxiliar!$B15)</f>
        <v>0</v>
      </c>
      <c r="T15" s="8">
        <f>COUNTIFS('Prop E'!$H$34:$H$35,Auxiliar!T$12,'Prop E'!$I$34:$I$35,Auxiliar!$B15)</f>
        <v>0</v>
      </c>
      <c r="U15" s="8">
        <f>COUNTIFS('Prop E'!$H$34:$H$35,Auxiliar!U$12,'Prop E'!$I$34:$I$35,Auxiliar!$B15)</f>
        <v>0</v>
      </c>
      <c r="V15" s="8">
        <f>COUNTIFS('Prop E'!$H$34:$H$35,"",'Prop E'!$I$34:$I$35,Auxiliar!$B15)</f>
        <v>0</v>
      </c>
      <c r="W15" s="8">
        <f>COUNTIFS('Prop F'!$H$34:$H$35,Auxiliar!W$12,'Prop F'!$I$34:$I$35,Auxiliar!$B15)</f>
        <v>0</v>
      </c>
      <c r="X15" s="8">
        <f>COUNTIFS('Prop F'!$H$34:$H$35,Auxiliar!X$12,'Prop F'!$I$34:$I$35,Auxiliar!$B15)</f>
        <v>0</v>
      </c>
      <c r="Y15" s="8">
        <f>COUNTIFS('Prop F'!$H$34:$H$35,Auxiliar!Y$12,'Prop F'!$I$34:$I$35,Auxiliar!$B15)</f>
        <v>0</v>
      </c>
      <c r="Z15" s="8">
        <f>COUNTIFS('Prop F'!$H$34:$H$35,"",'Prop F'!$I$34:$I$35,Auxiliar!$B15)</f>
        <v>0</v>
      </c>
      <c r="AA15" s="8">
        <f>COUNTIFS('Prop G'!$H$34:$H$35,Auxiliar!AA$12,'Prop G'!$I$34:$I$35,Auxiliar!$B15)</f>
        <v>0</v>
      </c>
      <c r="AB15" s="8">
        <f>COUNTIFS('Prop G'!$H$34:$H$35,Auxiliar!AB$12,'Prop G'!$I$34:$I$35,Auxiliar!$B15)</f>
        <v>0</v>
      </c>
      <c r="AC15" s="8">
        <f>COUNTIFS('Prop G'!$H$34:$H$35,Auxiliar!AC$12,'Prop G'!$I$34:$I$35,Auxiliar!$B15)</f>
        <v>0</v>
      </c>
      <c r="AD15" s="8">
        <f>COUNTIFS('Prop G'!$H$34:$H$35,"",'Prop G'!$I$34:$I$35,Auxiliar!$B15)</f>
        <v>0</v>
      </c>
      <c r="AE15" s="8">
        <f>COUNTIFS('Prop H'!$H$34:$H$35,Auxiliar!AE$12,'Prop H'!$I$34:$I$35,Auxiliar!$B15)</f>
        <v>0</v>
      </c>
      <c r="AF15" s="8">
        <f>COUNTIFS('Prop H'!$H$34:$H$35,Auxiliar!AF$12,'Prop H'!$I$34:$I$35,Auxiliar!$B15)</f>
        <v>0</v>
      </c>
      <c r="AG15" s="8">
        <f>COUNTIFS('Prop H'!$H$34:$H$35,Auxiliar!AG$12,'Prop H'!$I$34:$I$35,Auxiliar!$B15)</f>
        <v>0</v>
      </c>
      <c r="AH15" s="8">
        <f>COUNTIFS('Prop H'!$H$34:$H$35,"",'Prop H'!$I$34:$I$35,Auxiliar!$B15)</f>
        <v>0</v>
      </c>
      <c r="AI15" s="8">
        <f>COUNTIFS('Prop I'!$H$34:$H$35,Auxiliar!AI$12,'Prop I'!$I$34:$I$35,Auxiliar!$B15)</f>
        <v>0</v>
      </c>
      <c r="AJ15" s="8">
        <f>COUNTIFS('Prop I'!$H$34:$H$35,Auxiliar!AJ$12,'Prop I'!$I$34:$I$35,Auxiliar!$B15)</f>
        <v>0</v>
      </c>
      <c r="AK15" s="8">
        <f>COUNTIFS('Prop I'!$H$34:$H$35,Auxiliar!AK$12,'Prop I'!$I$34:$I$35,Auxiliar!$B15)</f>
        <v>0</v>
      </c>
      <c r="AL15" s="8">
        <f>COUNTIFS('Prop I'!$H$34:$H$35,"",'Prop I'!$I$34:$I$35,Auxiliar!$B15)</f>
        <v>0</v>
      </c>
      <c r="AM15" s="8">
        <f>COUNTIFS('Prop J'!$H$34:$H$35,Auxiliar!AM$12,'Prop J'!$I$34:$I$35,Auxiliar!$B15)</f>
        <v>0</v>
      </c>
      <c r="AN15" s="8">
        <f>COUNTIFS('Prop J'!$H$34:$H$35,Auxiliar!AN$12,'Prop J'!$I$34:$I$35,Auxiliar!$B15)</f>
        <v>0</v>
      </c>
      <c r="AO15" s="8">
        <f>COUNTIFS('Prop J'!$H$34:$H$35,Auxiliar!AO$12,'Prop J'!$I$34:$I$35,Auxiliar!$B15)</f>
        <v>0</v>
      </c>
      <c r="AP15" s="8">
        <f>COUNTIFS('Prop J'!$H$34:$H$35,"",'Prop J'!$I$34:$I$35,Auxiliar!$B15)</f>
        <v>0</v>
      </c>
    </row>
    <row r="16" spans="2:52" x14ac:dyDescent="0.2">
      <c r="B16" s="30" t="s">
        <v>5</v>
      </c>
      <c r="C16" s="8" t="e">
        <f>COUNTIFS(#REF!,Auxiliar!C$12,#REF!,Auxiliar!$B16)</f>
        <v>#REF!</v>
      </c>
      <c r="D16" s="8" t="e">
        <f>COUNTIFS(#REF!,Auxiliar!D$12,#REF!,Auxiliar!$B16)</f>
        <v>#REF!</v>
      </c>
      <c r="E16" s="8" t="e">
        <f>COUNTIFS(#REF!,Auxiliar!E$12,#REF!,Auxiliar!$B16)</f>
        <v>#REF!</v>
      </c>
      <c r="F16" s="8" t="e">
        <f>COUNTIFS(#REF!,"",#REF!,Auxiliar!$B16)</f>
        <v>#REF!</v>
      </c>
      <c r="G16" s="8" t="e">
        <f>COUNTIFS(#REF!,Auxiliar!G$12,#REF!,Auxiliar!$B16)</f>
        <v>#REF!</v>
      </c>
      <c r="H16" s="8" t="e">
        <f>COUNTIFS(#REF!,Auxiliar!H$12,#REF!,Auxiliar!$B16)</f>
        <v>#REF!</v>
      </c>
      <c r="I16" s="8" t="e">
        <f>COUNTIFS(#REF!,Auxiliar!I$12,#REF!,Auxiliar!$B16)</f>
        <v>#REF!</v>
      </c>
      <c r="J16" s="8" t="e">
        <f>COUNTIFS(#REF!,"",#REF!,Auxiliar!$B16)</f>
        <v>#REF!</v>
      </c>
      <c r="K16" s="8" t="e">
        <f>COUNTIFS(#REF!,Auxiliar!K$12,#REF!,Auxiliar!$B16)</f>
        <v>#REF!</v>
      </c>
      <c r="L16" s="8" t="e">
        <f>COUNTIFS(#REF!,Auxiliar!L$12,#REF!,Auxiliar!$B16)</f>
        <v>#REF!</v>
      </c>
      <c r="M16" s="8" t="e">
        <f>COUNTIFS(#REF!,Auxiliar!M$12,#REF!,Auxiliar!$B16)</f>
        <v>#REF!</v>
      </c>
      <c r="N16" s="8" t="e">
        <f>COUNTIFS(#REF!,"",#REF!,Auxiliar!$B16)</f>
        <v>#REF!</v>
      </c>
      <c r="O16" s="8">
        <f>COUNTIFS('Prop D'!$H$34:$H$35,Auxiliar!O$12,'Prop D'!$I$34:$I$35,Auxiliar!$B16)</f>
        <v>0</v>
      </c>
      <c r="P16" s="8">
        <f>COUNTIFS('Prop D'!$H$34:$H$35,Auxiliar!P$12,'Prop D'!$I$34:$I$35,Auxiliar!$B16)</f>
        <v>0</v>
      </c>
      <c r="Q16" s="8">
        <f>COUNTIFS('Prop D'!$H$34:$H$35,Auxiliar!Q$12,'Prop D'!$I$34:$I$35,Auxiliar!$B16)</f>
        <v>0</v>
      </c>
      <c r="R16" s="8">
        <f>COUNTIFS('Prop D'!$H$34:$H$35,"",'Prop D'!$I$34:$I$35,Auxiliar!$B16)</f>
        <v>0</v>
      </c>
      <c r="S16" s="8">
        <f>COUNTIFS('Prop E'!$H$34:$H$35,Auxiliar!S$12,'Prop E'!$I$34:$I$35,Auxiliar!$B16)</f>
        <v>0</v>
      </c>
      <c r="T16" s="8">
        <f>COUNTIFS('Prop E'!$H$34:$H$35,Auxiliar!T$12,'Prop E'!$I$34:$I$35,Auxiliar!$B16)</f>
        <v>0</v>
      </c>
      <c r="U16" s="8">
        <f>COUNTIFS('Prop E'!$H$34:$H$35,Auxiliar!U$12,'Prop E'!$I$34:$I$35,Auxiliar!$B16)</f>
        <v>0</v>
      </c>
      <c r="V16" s="8">
        <f>COUNTIFS('Prop E'!$H$34:$H$35,"",'Prop E'!$I$34:$I$35,Auxiliar!$B16)</f>
        <v>0</v>
      </c>
      <c r="W16" s="8">
        <f>COUNTIFS('Prop F'!$H$34:$H$35,Auxiliar!W$12,'Prop F'!$I$34:$I$35,Auxiliar!$B16)</f>
        <v>0</v>
      </c>
      <c r="X16" s="8">
        <f>COUNTIFS('Prop F'!$H$34:$H$35,Auxiliar!X$12,'Prop F'!$I$34:$I$35,Auxiliar!$B16)</f>
        <v>0</v>
      </c>
      <c r="Y16" s="8">
        <f>COUNTIFS('Prop F'!$H$34:$H$35,Auxiliar!Y$12,'Prop F'!$I$34:$I$35,Auxiliar!$B16)</f>
        <v>0</v>
      </c>
      <c r="Z16" s="8">
        <f>COUNTIFS('Prop F'!$H$34:$H$35,"",'Prop F'!$I$34:$I$35,Auxiliar!$B16)</f>
        <v>0</v>
      </c>
      <c r="AA16" s="8">
        <f>COUNTIFS('Prop G'!$H$34:$H$35,Auxiliar!AA$12,'Prop G'!$I$34:$I$35,Auxiliar!$B16)</f>
        <v>0</v>
      </c>
      <c r="AB16" s="8">
        <f>COUNTIFS('Prop G'!$H$34:$H$35,Auxiliar!AB$12,'Prop G'!$I$34:$I$35,Auxiliar!$B16)</f>
        <v>0</v>
      </c>
      <c r="AC16" s="8">
        <f>COUNTIFS('Prop G'!$H$34:$H$35,Auxiliar!AC$12,'Prop G'!$I$34:$I$35,Auxiliar!$B16)</f>
        <v>0</v>
      </c>
      <c r="AD16" s="8">
        <f>COUNTIFS('Prop G'!$H$34:$H$35,"",'Prop G'!$I$34:$I$35,Auxiliar!$B16)</f>
        <v>0</v>
      </c>
      <c r="AE16" s="8">
        <f>COUNTIFS('Prop H'!$H$34:$H$35,Auxiliar!AE$12,'Prop H'!$I$34:$I$35,Auxiliar!$B16)</f>
        <v>0</v>
      </c>
      <c r="AF16" s="8">
        <f>COUNTIFS('Prop H'!$H$34:$H$35,Auxiliar!AF$12,'Prop H'!$I$34:$I$35,Auxiliar!$B16)</f>
        <v>0</v>
      </c>
      <c r="AG16" s="8">
        <f>COUNTIFS('Prop H'!$H$34:$H$35,Auxiliar!AG$12,'Prop H'!$I$34:$I$35,Auxiliar!$B16)</f>
        <v>0</v>
      </c>
      <c r="AH16" s="8">
        <f>COUNTIFS('Prop H'!$H$34:$H$35,"",'Prop H'!$I$34:$I$35,Auxiliar!$B16)</f>
        <v>0</v>
      </c>
      <c r="AI16" s="8">
        <f>COUNTIFS('Prop I'!$H$34:$H$35,Auxiliar!AI$12,'Prop I'!$I$34:$I$35,Auxiliar!$B16)</f>
        <v>0</v>
      </c>
      <c r="AJ16" s="8">
        <f>COUNTIFS('Prop I'!$H$34:$H$35,Auxiliar!AJ$12,'Prop I'!$I$34:$I$35,Auxiliar!$B16)</f>
        <v>0</v>
      </c>
      <c r="AK16" s="8">
        <f>COUNTIFS('Prop I'!$H$34:$H$35,Auxiliar!AK$12,'Prop I'!$I$34:$I$35,Auxiliar!$B16)</f>
        <v>0</v>
      </c>
      <c r="AL16" s="8">
        <f>COUNTIFS('Prop I'!$H$34:$H$35,"",'Prop I'!$I$34:$I$35,Auxiliar!$B16)</f>
        <v>0</v>
      </c>
      <c r="AM16" s="8">
        <f>COUNTIFS('Prop J'!$H$34:$H$35,Auxiliar!AM$12,'Prop J'!$I$34:$I$35,Auxiliar!$B16)</f>
        <v>0</v>
      </c>
      <c r="AN16" s="8">
        <f>COUNTIFS('Prop J'!$H$34:$H$35,Auxiliar!AN$12,'Prop J'!$I$34:$I$35,Auxiliar!$B16)</f>
        <v>0</v>
      </c>
      <c r="AO16" s="8">
        <f>COUNTIFS('Prop J'!$H$34:$H$35,Auxiliar!AO$12,'Prop J'!$I$34:$I$35,Auxiliar!$B16)</f>
        <v>0</v>
      </c>
      <c r="AP16" s="8">
        <f>COUNTIFS('Prop J'!$H$34:$H$35,"",'Prop J'!$I$34:$I$35,Auxiliar!$B16)</f>
        <v>0</v>
      </c>
    </row>
    <row r="17" spans="2:42" x14ac:dyDescent="0.2">
      <c r="B17" s="80"/>
    </row>
    <row r="18" spans="2:42" x14ac:dyDescent="0.2">
      <c r="B18" s="80" t="e">
        <f>#REF!</f>
        <v>#REF!</v>
      </c>
      <c r="G18" t="s">
        <v>161</v>
      </c>
      <c r="I18" t="s">
        <v>161</v>
      </c>
      <c r="K18" t="s">
        <v>161</v>
      </c>
      <c r="M18" t="s">
        <v>161</v>
      </c>
      <c r="O18" t="s">
        <v>161</v>
      </c>
      <c r="Q18" t="s">
        <v>161</v>
      </c>
      <c r="S18" t="s">
        <v>161</v>
      </c>
      <c r="U18" t="s">
        <v>161</v>
      </c>
      <c r="W18" t="s">
        <v>161</v>
      </c>
      <c r="Y18" t="s">
        <v>161</v>
      </c>
      <c r="AA18" t="s">
        <v>161</v>
      </c>
      <c r="AC18" t="s">
        <v>161</v>
      </c>
      <c r="AE18" t="s">
        <v>161</v>
      </c>
      <c r="AG18" t="s">
        <v>161</v>
      </c>
      <c r="AI18" t="s">
        <v>161</v>
      </c>
      <c r="AK18" t="s">
        <v>161</v>
      </c>
      <c r="AM18" t="s">
        <v>161</v>
      </c>
      <c r="AO18" t="s">
        <v>161</v>
      </c>
    </row>
    <row r="19" spans="2:42" x14ac:dyDescent="0.2">
      <c r="B19" s="80"/>
      <c r="C19" s="575" t="e">
        <f>#REF!</f>
        <v>#REF!</v>
      </c>
      <c r="D19" s="576"/>
      <c r="E19" s="576"/>
      <c r="F19" s="577"/>
      <c r="G19" s="575" t="e">
        <f>#REF!</f>
        <v>#REF!</v>
      </c>
      <c r="H19" s="576"/>
      <c r="I19" s="576"/>
      <c r="J19" s="577"/>
      <c r="K19" s="575" t="e">
        <f>#REF!</f>
        <v>#REF!</v>
      </c>
      <c r="L19" s="576"/>
      <c r="M19" s="576"/>
      <c r="N19" s="577"/>
      <c r="O19" s="575" t="e">
        <f>'Prop D'!$E$8</f>
        <v>#REF!</v>
      </c>
      <c r="P19" s="576"/>
      <c r="Q19" s="576"/>
      <c r="R19" s="577"/>
      <c r="S19" s="575" t="e">
        <f>'Prop E'!$E$8</f>
        <v>#REF!</v>
      </c>
      <c r="T19" s="576"/>
      <c r="U19" s="576"/>
      <c r="V19" s="577"/>
      <c r="W19" s="575" t="e">
        <f>'Prop F'!$E$8</f>
        <v>#REF!</v>
      </c>
      <c r="X19" s="576"/>
      <c r="Y19" s="576"/>
      <c r="Z19" s="577"/>
      <c r="AA19" s="575" t="e">
        <f>'Prop G'!$E$8</f>
        <v>#REF!</v>
      </c>
      <c r="AB19" s="576"/>
      <c r="AC19" s="576"/>
      <c r="AD19" s="577"/>
      <c r="AE19" s="575" t="e">
        <f>'Prop H'!$E$8</f>
        <v>#REF!</v>
      </c>
      <c r="AF19" s="576"/>
      <c r="AG19" s="576"/>
      <c r="AH19" s="577"/>
      <c r="AI19" s="575" t="e">
        <f>'Prop I'!$E$8</f>
        <v>#REF!</v>
      </c>
      <c r="AJ19" s="576"/>
      <c r="AK19" s="576"/>
      <c r="AL19" s="577"/>
      <c r="AM19" s="575" t="e">
        <f>'Prop J'!$E$8</f>
        <v>#REF!</v>
      </c>
      <c r="AN19" s="576"/>
      <c r="AO19" s="576"/>
      <c r="AP19" s="577"/>
    </row>
    <row r="20" spans="2:42" x14ac:dyDescent="0.2">
      <c r="B20" s="80"/>
      <c r="C20" s="113" t="s">
        <v>41</v>
      </c>
      <c r="D20" s="113" t="s">
        <v>42</v>
      </c>
      <c r="E20" s="113" t="s">
        <v>62</v>
      </c>
      <c r="F20" s="113" t="s">
        <v>158</v>
      </c>
      <c r="G20" s="113" t="s">
        <v>41</v>
      </c>
      <c r="H20" s="113" t="s">
        <v>42</v>
      </c>
      <c r="I20" s="113" t="s">
        <v>62</v>
      </c>
      <c r="J20" s="113" t="s">
        <v>158</v>
      </c>
      <c r="K20" s="113" t="s">
        <v>41</v>
      </c>
      <c r="L20" s="113" t="s">
        <v>42</v>
      </c>
      <c r="M20" s="113" t="s">
        <v>62</v>
      </c>
      <c r="N20" s="113" t="s">
        <v>158</v>
      </c>
      <c r="O20" s="113" t="s">
        <v>41</v>
      </c>
      <c r="P20" s="113" t="s">
        <v>42</v>
      </c>
      <c r="Q20" s="113" t="s">
        <v>62</v>
      </c>
      <c r="R20" s="113" t="s">
        <v>158</v>
      </c>
      <c r="S20" s="113" t="s">
        <v>41</v>
      </c>
      <c r="T20" s="113" t="s">
        <v>42</v>
      </c>
      <c r="U20" s="113" t="s">
        <v>62</v>
      </c>
      <c r="V20" s="113" t="s">
        <v>158</v>
      </c>
      <c r="W20" s="113" t="s">
        <v>41</v>
      </c>
      <c r="X20" s="113" t="s">
        <v>42</v>
      </c>
      <c r="Y20" s="113" t="s">
        <v>62</v>
      </c>
      <c r="Z20" s="113" t="s">
        <v>158</v>
      </c>
      <c r="AA20" s="113" t="s">
        <v>41</v>
      </c>
      <c r="AB20" s="113" t="s">
        <v>42</v>
      </c>
      <c r="AC20" s="113" t="s">
        <v>62</v>
      </c>
      <c r="AD20" s="113" t="s">
        <v>158</v>
      </c>
      <c r="AE20" s="113" t="s">
        <v>41</v>
      </c>
      <c r="AF20" s="113" t="s">
        <v>42</v>
      </c>
      <c r="AG20" s="113" t="s">
        <v>62</v>
      </c>
      <c r="AH20" s="113" t="s">
        <v>158</v>
      </c>
      <c r="AI20" s="113" t="s">
        <v>41</v>
      </c>
      <c r="AJ20" s="113" t="s">
        <v>42</v>
      </c>
      <c r="AK20" s="113" t="s">
        <v>62</v>
      </c>
      <c r="AL20" s="113" t="s">
        <v>158</v>
      </c>
      <c r="AM20" s="113" t="s">
        <v>41</v>
      </c>
      <c r="AN20" s="113" t="s">
        <v>42</v>
      </c>
      <c r="AO20" s="113" t="s">
        <v>62</v>
      </c>
      <c r="AP20" s="113" t="s">
        <v>158</v>
      </c>
    </row>
    <row r="21" spans="2:42" x14ac:dyDescent="0.2">
      <c r="B21" s="31" t="s">
        <v>10</v>
      </c>
      <c r="C21" s="8" t="e">
        <f>COUNTIFS(#REF!,Auxiliar!C$20,#REF!,Auxiliar!$B21)</f>
        <v>#REF!</v>
      </c>
      <c r="D21" s="8" t="e">
        <f>COUNTIFS(#REF!,Auxiliar!D$20,#REF!,Auxiliar!$B21)</f>
        <v>#REF!</v>
      </c>
      <c r="E21" s="8" t="e">
        <f>COUNTIFS(#REF!,Auxiliar!E$20,#REF!,Auxiliar!$B21)</f>
        <v>#REF!</v>
      </c>
      <c r="F21" s="8" t="e">
        <f>COUNTIFS(#REF!,"",#REF!,Auxiliar!$B21)</f>
        <v>#REF!</v>
      </c>
      <c r="G21" s="8" t="e">
        <f>COUNTIFS(#REF!,Auxiliar!G$20,#REF!,Auxiliar!$B21)</f>
        <v>#REF!</v>
      </c>
      <c r="H21" s="8" t="e">
        <f>COUNTIFS(#REF!,Auxiliar!H$20,#REF!,Auxiliar!$B21)</f>
        <v>#REF!</v>
      </c>
      <c r="I21" s="8" t="e">
        <f>COUNTIFS(#REF!,Auxiliar!I$20,#REF!,Auxiliar!$B21)</f>
        <v>#REF!</v>
      </c>
      <c r="J21" s="8" t="e">
        <f>COUNTIFS(#REF!,"",#REF!,Auxiliar!$B21)</f>
        <v>#REF!</v>
      </c>
      <c r="K21" s="8" t="e">
        <f>COUNTIFS(#REF!,Auxiliar!K$20,#REF!,Auxiliar!$B21)</f>
        <v>#REF!</v>
      </c>
      <c r="L21" s="8" t="e">
        <f>COUNTIFS(#REF!,Auxiliar!L$20,#REF!,Auxiliar!$B21)</f>
        <v>#REF!</v>
      </c>
      <c r="M21" s="8" t="e">
        <f>COUNTIFS(#REF!,Auxiliar!M$20,#REF!,Auxiliar!$B21)</f>
        <v>#REF!</v>
      </c>
      <c r="N21" s="8" t="e">
        <f>COUNTIFS(#REF!,"",#REF!,Auxiliar!$B21)</f>
        <v>#REF!</v>
      </c>
      <c r="O21" s="8">
        <f>COUNTIFS('Prop D'!$H$36:$H$37,Auxiliar!O$20,'Prop D'!$I$36:$I$37,Auxiliar!$B21)</f>
        <v>0</v>
      </c>
      <c r="P21" s="8">
        <f>COUNTIFS('Prop D'!$H$36:$H$37,Auxiliar!P$20,'Prop D'!$I$36:$I$37,Auxiliar!$B21)</f>
        <v>0</v>
      </c>
      <c r="Q21" s="8">
        <f>COUNTIFS('Prop D'!$H$36:$H$37,Auxiliar!Q$20,'Prop D'!$I$36:$I$37,Auxiliar!$B21)</f>
        <v>0</v>
      </c>
      <c r="R21" s="8">
        <f>COUNTIFS('Prop D'!$H$36:$H$37,"",'Prop D'!$I$36:$I$37,Auxiliar!$B21)</f>
        <v>0</v>
      </c>
      <c r="S21" s="8">
        <f>COUNTIFS('Prop E'!$H$36:$H$37,Auxiliar!S$20,'Prop E'!$I$36:$I$37,Auxiliar!$B21)</f>
        <v>0</v>
      </c>
      <c r="T21" s="8">
        <f>COUNTIFS('Prop E'!$H$36:$H$37,Auxiliar!T$20,'Prop E'!$I$36:$I$37,Auxiliar!$B21)</f>
        <v>0</v>
      </c>
      <c r="U21" s="8">
        <f>COUNTIFS('Prop E'!$H$36:$H$37,Auxiliar!U$20,'Prop E'!$I$36:$I$37,Auxiliar!$B21)</f>
        <v>0</v>
      </c>
      <c r="V21" s="8">
        <f>COUNTIFS('Prop E'!$H$36:$H$37,"",'Prop E'!$I$36:$I$37,Auxiliar!$B21)</f>
        <v>0</v>
      </c>
      <c r="W21" s="8">
        <f>COUNTIFS('Prop F'!$H$36:$H$37,Auxiliar!W$20,'Prop F'!$I$36:$I$37,Auxiliar!$B21)</f>
        <v>0</v>
      </c>
      <c r="X21" s="8">
        <f>COUNTIFS('Prop F'!$H$36:$H$37,Auxiliar!X$20,'Prop F'!$I$36:$I$37,Auxiliar!$B21)</f>
        <v>0</v>
      </c>
      <c r="Y21" s="8">
        <f>COUNTIFS('Prop F'!$H$36:$H$37,Auxiliar!Y$20,'Prop F'!$I$36:$I$37,Auxiliar!$B21)</f>
        <v>0</v>
      </c>
      <c r="Z21" s="8">
        <f>COUNTIFS('Prop F'!$H$36:$H$37,"",'Prop F'!$I$36:$I$37,Auxiliar!$B21)</f>
        <v>0</v>
      </c>
      <c r="AA21" s="8">
        <f>COUNTIFS('Prop G'!$H$36:$H$37,Auxiliar!AA$20,'Prop G'!$I$36:$I$37,Auxiliar!$B21)</f>
        <v>0</v>
      </c>
      <c r="AB21" s="8">
        <f>COUNTIFS('Prop G'!$H$36:$H$37,Auxiliar!AB$20,'Prop G'!$I$36:$I$37,Auxiliar!$B21)</f>
        <v>0</v>
      </c>
      <c r="AC21" s="8">
        <f>COUNTIFS('Prop G'!$H$36:$H$37,Auxiliar!AC$20,'Prop G'!$I$36:$I$37,Auxiliar!$B21)</f>
        <v>0</v>
      </c>
      <c r="AD21" s="8">
        <f>COUNTIFS('Prop G'!$H$36:$H$37,"",'Prop G'!$I$36:$I$37,Auxiliar!$B21)</f>
        <v>0</v>
      </c>
      <c r="AE21" s="8">
        <f>COUNTIFS('Prop H'!$H$36:$H$37,Auxiliar!AE$20,'Prop H'!$I$36:$I$37,Auxiliar!$B21)</f>
        <v>0</v>
      </c>
      <c r="AF21" s="8">
        <f>COUNTIFS('Prop H'!$H$36:$H$37,Auxiliar!AF$20,'Prop H'!$I$36:$I$37,Auxiliar!$B21)</f>
        <v>0</v>
      </c>
      <c r="AG21" s="8">
        <f>COUNTIFS('Prop H'!$H$36:$H$37,Auxiliar!AG$20,'Prop H'!$I$36:$I$37,Auxiliar!$B21)</f>
        <v>0</v>
      </c>
      <c r="AH21" s="8">
        <f>COUNTIFS('Prop H'!$H$36:$H$37,"",'Prop H'!$I$36:$I$37,Auxiliar!$B21)</f>
        <v>0</v>
      </c>
      <c r="AI21" s="8">
        <f>COUNTIFS('Prop I'!$H$36:$H$37,Auxiliar!AI$20,'Prop I'!$I$36:$I$37,Auxiliar!$B21)</f>
        <v>0</v>
      </c>
      <c r="AJ21" s="8">
        <f>COUNTIFS('Prop I'!$H$36:$H$37,Auxiliar!AJ$20,'Prop I'!$I$36:$I$37,Auxiliar!$B21)</f>
        <v>0</v>
      </c>
      <c r="AK21" s="8">
        <f>COUNTIFS('Prop I'!$H$36:$H$37,Auxiliar!AK$20,'Prop I'!$I$36:$I$37,Auxiliar!$B21)</f>
        <v>0</v>
      </c>
      <c r="AL21" s="8">
        <f>COUNTIFS('Prop I'!$H$36:$H$37,"",'Prop I'!$I$36:$I$37,Auxiliar!$B21)</f>
        <v>0</v>
      </c>
      <c r="AM21" s="8">
        <f>COUNTIFS('Prop J'!$H$36:$H$37,Auxiliar!AM$20,'Prop J'!$I$36:$I$37,Auxiliar!$B21)</f>
        <v>0</v>
      </c>
      <c r="AN21" s="8">
        <f>COUNTIFS('Prop J'!$H$36:$H$37,Auxiliar!AN$20,'Prop J'!$I$36:$I$37,Auxiliar!$B21)</f>
        <v>0</v>
      </c>
      <c r="AO21" s="8">
        <f>COUNTIFS('Prop J'!$H$36:$H$37,Auxiliar!AO$20,'Prop J'!$I$36:$I$37,Auxiliar!$B21)</f>
        <v>0</v>
      </c>
      <c r="AP21" s="8">
        <f>COUNTIFS('Prop J'!$H$36:$H$37,"",'Prop J'!$I$36:$I$37,Auxiliar!$B21)</f>
        <v>0</v>
      </c>
    </row>
    <row r="22" spans="2:42" x14ac:dyDescent="0.2">
      <c r="B22" s="31" t="s">
        <v>4</v>
      </c>
      <c r="C22" s="8" t="e">
        <f>COUNTIFS(#REF!,Auxiliar!C$20,#REF!,Auxiliar!$B22)</f>
        <v>#REF!</v>
      </c>
      <c r="D22" s="8" t="e">
        <f>COUNTIFS(#REF!,Auxiliar!D$20,#REF!,Auxiliar!$B22)</f>
        <v>#REF!</v>
      </c>
      <c r="E22" s="8" t="e">
        <f>COUNTIFS(#REF!,Auxiliar!E$20,#REF!,Auxiliar!$B22)</f>
        <v>#REF!</v>
      </c>
      <c r="F22" s="8" t="e">
        <f>COUNTIFS(#REF!,"",#REF!,Auxiliar!$B22)</f>
        <v>#REF!</v>
      </c>
      <c r="G22" s="8" t="e">
        <f>COUNTIFS(#REF!,Auxiliar!G$20,#REF!,Auxiliar!$B22)</f>
        <v>#REF!</v>
      </c>
      <c r="H22" s="8" t="e">
        <f>COUNTIFS(#REF!,Auxiliar!H$20,#REF!,Auxiliar!$B22)</f>
        <v>#REF!</v>
      </c>
      <c r="I22" s="8" t="e">
        <f>COUNTIFS(#REF!,Auxiliar!I$20,#REF!,Auxiliar!$B22)</f>
        <v>#REF!</v>
      </c>
      <c r="J22" s="8" t="e">
        <f>COUNTIFS(#REF!,"",#REF!,Auxiliar!$B22)</f>
        <v>#REF!</v>
      </c>
      <c r="K22" s="8" t="e">
        <f>COUNTIFS(#REF!,Auxiliar!K$20,#REF!,Auxiliar!$B22)</f>
        <v>#REF!</v>
      </c>
      <c r="L22" s="8" t="e">
        <f>COUNTIFS(#REF!,Auxiliar!L$20,#REF!,Auxiliar!$B22)</f>
        <v>#REF!</v>
      </c>
      <c r="M22" s="8" t="e">
        <f>COUNTIFS(#REF!,Auxiliar!M$20,#REF!,Auxiliar!$B22)</f>
        <v>#REF!</v>
      </c>
      <c r="N22" s="8" t="e">
        <f>COUNTIFS(#REF!,"",#REF!,Auxiliar!$B22)</f>
        <v>#REF!</v>
      </c>
      <c r="O22" s="8">
        <f>COUNTIFS('Prop D'!$H$36:$H$37,Auxiliar!O$20,'Prop D'!$I$36:$I$37,Auxiliar!$B22)</f>
        <v>0</v>
      </c>
      <c r="P22" s="8">
        <f>COUNTIFS('Prop D'!$H$36:$H$37,Auxiliar!P$20,'Prop D'!$I$36:$I$37,Auxiliar!$B22)</f>
        <v>0</v>
      </c>
      <c r="Q22" s="8">
        <f>COUNTIFS('Prop D'!$H$36:$H$37,Auxiliar!Q$20,'Prop D'!$I$36:$I$37,Auxiliar!$B22)</f>
        <v>0</v>
      </c>
      <c r="R22" s="8">
        <f>COUNTIFS('Prop D'!$H$36:$H$37,"",'Prop D'!$I$36:$I$37,Auxiliar!$B22)</f>
        <v>0</v>
      </c>
      <c r="S22" s="8">
        <f>COUNTIFS('Prop E'!$H$36:$H$37,Auxiliar!S$20,'Prop E'!$I$36:$I$37,Auxiliar!$B22)</f>
        <v>0</v>
      </c>
      <c r="T22" s="8">
        <f>COUNTIFS('Prop E'!$H$36:$H$37,Auxiliar!T$20,'Prop E'!$I$36:$I$37,Auxiliar!$B22)</f>
        <v>0</v>
      </c>
      <c r="U22" s="8">
        <f>COUNTIFS('Prop E'!$H$36:$H$37,Auxiliar!U$20,'Prop E'!$I$36:$I$37,Auxiliar!$B22)</f>
        <v>0</v>
      </c>
      <c r="V22" s="8">
        <f>COUNTIFS('Prop E'!$H$36:$H$37,"",'Prop E'!$I$36:$I$37,Auxiliar!$B22)</f>
        <v>0</v>
      </c>
      <c r="W22" s="8">
        <f>COUNTIFS('Prop F'!$H$36:$H$37,Auxiliar!W$20,'Prop F'!$I$36:$I$37,Auxiliar!$B22)</f>
        <v>0</v>
      </c>
      <c r="X22" s="8">
        <f>COUNTIFS('Prop F'!$H$36:$H$37,Auxiliar!X$20,'Prop F'!$I$36:$I$37,Auxiliar!$B22)</f>
        <v>0</v>
      </c>
      <c r="Y22" s="8">
        <f>COUNTIFS('Prop F'!$H$36:$H$37,Auxiliar!Y$20,'Prop F'!$I$36:$I$37,Auxiliar!$B22)</f>
        <v>0</v>
      </c>
      <c r="Z22" s="8">
        <f>COUNTIFS('Prop F'!$H$36:$H$37,"",'Prop F'!$I$36:$I$37,Auxiliar!$B22)</f>
        <v>0</v>
      </c>
      <c r="AA22" s="8">
        <f>COUNTIFS('Prop G'!$H$36:$H$37,Auxiliar!AA$20,'Prop G'!$I$36:$I$37,Auxiliar!$B22)</f>
        <v>0</v>
      </c>
      <c r="AB22" s="8">
        <f>COUNTIFS('Prop G'!$H$36:$H$37,Auxiliar!AB$20,'Prop G'!$I$36:$I$37,Auxiliar!$B22)</f>
        <v>0</v>
      </c>
      <c r="AC22" s="8">
        <f>COUNTIFS('Prop G'!$H$36:$H$37,Auxiliar!AC$20,'Prop G'!$I$36:$I$37,Auxiliar!$B22)</f>
        <v>0</v>
      </c>
      <c r="AD22" s="8">
        <f>COUNTIFS('Prop G'!$H$36:$H$37,"",'Prop G'!$I$36:$I$37,Auxiliar!$B22)</f>
        <v>0</v>
      </c>
      <c r="AE22" s="8">
        <f>COUNTIFS('Prop H'!$H$36:$H$37,Auxiliar!AE$20,'Prop H'!$I$36:$I$37,Auxiliar!$B22)</f>
        <v>0</v>
      </c>
      <c r="AF22" s="8">
        <f>COUNTIFS('Prop H'!$H$36:$H$37,Auxiliar!AF$20,'Prop H'!$I$36:$I$37,Auxiliar!$B22)</f>
        <v>0</v>
      </c>
      <c r="AG22" s="8">
        <f>COUNTIFS('Prop H'!$H$36:$H$37,Auxiliar!AG$20,'Prop H'!$I$36:$I$37,Auxiliar!$B22)</f>
        <v>0</v>
      </c>
      <c r="AH22" s="8">
        <f>COUNTIFS('Prop H'!$H$36:$H$37,"",'Prop H'!$I$36:$I$37,Auxiliar!$B22)</f>
        <v>0</v>
      </c>
      <c r="AI22" s="8">
        <f>COUNTIFS('Prop I'!$H$36:$H$37,Auxiliar!AI$20,'Prop I'!$I$36:$I$37,Auxiliar!$B22)</f>
        <v>0</v>
      </c>
      <c r="AJ22" s="8">
        <f>COUNTIFS('Prop I'!$H$36:$H$37,Auxiliar!AJ$20,'Prop I'!$I$36:$I$37,Auxiliar!$B22)</f>
        <v>0</v>
      </c>
      <c r="AK22" s="8">
        <f>COUNTIFS('Prop I'!$H$36:$H$37,Auxiliar!AK$20,'Prop I'!$I$36:$I$37,Auxiliar!$B22)</f>
        <v>0</v>
      </c>
      <c r="AL22" s="8">
        <f>COUNTIFS('Prop I'!$H$36:$H$37,"",'Prop I'!$I$36:$I$37,Auxiliar!$B22)</f>
        <v>0</v>
      </c>
      <c r="AM22" s="8">
        <f>COUNTIFS('Prop J'!$H$36:$H$37,Auxiliar!AM$20,'Prop J'!$I$36:$I$37,Auxiliar!$B22)</f>
        <v>0</v>
      </c>
      <c r="AN22" s="8">
        <f>COUNTIFS('Prop J'!$H$36:$H$37,Auxiliar!AN$20,'Prop J'!$I$36:$I$37,Auxiliar!$B22)</f>
        <v>0</v>
      </c>
      <c r="AO22" s="8">
        <f>COUNTIFS('Prop J'!$H$36:$H$37,Auxiliar!AO$20,'Prop J'!$I$36:$I$37,Auxiliar!$B22)</f>
        <v>0</v>
      </c>
      <c r="AP22" s="8">
        <f>COUNTIFS('Prop J'!$H$36:$H$37,"",'Prop J'!$I$36:$I$37,Auxiliar!$B22)</f>
        <v>0</v>
      </c>
    </row>
    <row r="23" spans="2:42" x14ac:dyDescent="0.2">
      <c r="B23" s="30" t="s">
        <v>11</v>
      </c>
      <c r="C23" s="8" t="e">
        <f>COUNTIFS(#REF!,Auxiliar!C$20,#REF!,Auxiliar!$B23)</f>
        <v>#REF!</v>
      </c>
      <c r="D23" s="8" t="e">
        <f>COUNTIFS(#REF!,Auxiliar!D$20,#REF!,Auxiliar!$B23)</f>
        <v>#REF!</v>
      </c>
      <c r="E23" s="8" t="e">
        <f>COUNTIFS(#REF!,Auxiliar!E$20,#REF!,Auxiliar!$B23)</f>
        <v>#REF!</v>
      </c>
      <c r="F23" s="8" t="e">
        <f>COUNTIFS(#REF!,"",#REF!,Auxiliar!$B23)</f>
        <v>#REF!</v>
      </c>
      <c r="G23" s="8" t="e">
        <f>COUNTIFS(#REF!,Auxiliar!G$20,#REF!,Auxiliar!$B23)</f>
        <v>#REF!</v>
      </c>
      <c r="H23" s="8" t="e">
        <f>COUNTIFS(#REF!,Auxiliar!H$20,#REF!,Auxiliar!$B23)</f>
        <v>#REF!</v>
      </c>
      <c r="I23" s="8" t="e">
        <f>COUNTIFS(#REF!,Auxiliar!I$20,#REF!,Auxiliar!$B23)</f>
        <v>#REF!</v>
      </c>
      <c r="J23" s="8" t="e">
        <f>COUNTIFS(#REF!,"",#REF!,Auxiliar!$B23)</f>
        <v>#REF!</v>
      </c>
      <c r="K23" s="8" t="e">
        <f>COUNTIFS(#REF!,Auxiliar!K$20,#REF!,Auxiliar!$B23)</f>
        <v>#REF!</v>
      </c>
      <c r="L23" s="8" t="e">
        <f>COUNTIFS(#REF!,Auxiliar!L$20,#REF!,Auxiliar!$B23)</f>
        <v>#REF!</v>
      </c>
      <c r="M23" s="8" t="e">
        <f>COUNTIFS(#REF!,Auxiliar!M$20,#REF!,Auxiliar!$B23)</f>
        <v>#REF!</v>
      </c>
      <c r="N23" s="8" t="e">
        <f>COUNTIFS(#REF!,"",#REF!,Auxiliar!$B23)</f>
        <v>#REF!</v>
      </c>
      <c r="O23" s="8">
        <f>COUNTIFS('Prop D'!$H$36:$H$37,Auxiliar!O$20,'Prop D'!$I$36:$I$37,Auxiliar!$B23)</f>
        <v>0</v>
      </c>
      <c r="P23" s="8">
        <f>COUNTIFS('Prop D'!$H$36:$H$37,Auxiliar!P$20,'Prop D'!$I$36:$I$37,Auxiliar!$B23)</f>
        <v>0</v>
      </c>
      <c r="Q23" s="8">
        <f>COUNTIFS('Prop D'!$H$36:$H$37,Auxiliar!Q$20,'Prop D'!$I$36:$I$37,Auxiliar!$B23)</f>
        <v>0</v>
      </c>
      <c r="R23" s="8">
        <f>COUNTIFS('Prop D'!$H$36:$H$37,"",'Prop D'!$I$36:$I$37,Auxiliar!$B23)</f>
        <v>0</v>
      </c>
      <c r="S23" s="8">
        <f>COUNTIFS('Prop E'!$H$36:$H$37,Auxiliar!S$20,'Prop E'!$I$36:$I$37,Auxiliar!$B23)</f>
        <v>0</v>
      </c>
      <c r="T23" s="8">
        <f>COUNTIFS('Prop E'!$H$36:$H$37,Auxiliar!T$20,'Prop E'!$I$36:$I$37,Auxiliar!$B23)</f>
        <v>0</v>
      </c>
      <c r="U23" s="8">
        <f>COUNTIFS('Prop E'!$H$36:$H$37,Auxiliar!U$20,'Prop E'!$I$36:$I$37,Auxiliar!$B23)</f>
        <v>0</v>
      </c>
      <c r="V23" s="8">
        <f>COUNTIFS('Prop E'!$H$36:$H$37,"",'Prop E'!$I$36:$I$37,Auxiliar!$B23)</f>
        <v>0</v>
      </c>
      <c r="W23" s="8">
        <f>COUNTIFS('Prop F'!$H$36:$H$37,Auxiliar!W$20,'Prop F'!$I$36:$I$37,Auxiliar!$B23)</f>
        <v>0</v>
      </c>
      <c r="X23" s="8">
        <f>COUNTIFS('Prop F'!$H$36:$H$37,Auxiliar!X$20,'Prop F'!$I$36:$I$37,Auxiliar!$B23)</f>
        <v>0</v>
      </c>
      <c r="Y23" s="8">
        <f>COUNTIFS('Prop F'!$H$36:$H$37,Auxiliar!Y$20,'Prop F'!$I$36:$I$37,Auxiliar!$B23)</f>
        <v>0</v>
      </c>
      <c r="Z23" s="8">
        <f>COUNTIFS('Prop F'!$H$36:$H$37,"",'Prop F'!$I$36:$I$37,Auxiliar!$B23)</f>
        <v>0</v>
      </c>
      <c r="AA23" s="8">
        <f>COUNTIFS('Prop G'!$H$36:$H$37,Auxiliar!AA$20,'Prop G'!$I$36:$I$37,Auxiliar!$B23)</f>
        <v>0</v>
      </c>
      <c r="AB23" s="8">
        <f>COUNTIFS('Prop G'!$H$36:$H$37,Auxiliar!AB$20,'Prop G'!$I$36:$I$37,Auxiliar!$B23)</f>
        <v>0</v>
      </c>
      <c r="AC23" s="8">
        <f>COUNTIFS('Prop G'!$H$36:$H$37,Auxiliar!AC$20,'Prop G'!$I$36:$I$37,Auxiliar!$B23)</f>
        <v>0</v>
      </c>
      <c r="AD23" s="8">
        <f>COUNTIFS('Prop G'!$H$36:$H$37,"",'Prop G'!$I$36:$I$37,Auxiliar!$B23)</f>
        <v>0</v>
      </c>
      <c r="AE23" s="8">
        <f>COUNTIFS('Prop H'!$H$36:$H$37,Auxiliar!AE$20,'Prop H'!$I$36:$I$37,Auxiliar!$B23)</f>
        <v>0</v>
      </c>
      <c r="AF23" s="8">
        <f>COUNTIFS('Prop H'!$H$36:$H$37,Auxiliar!AF$20,'Prop H'!$I$36:$I$37,Auxiliar!$B23)</f>
        <v>0</v>
      </c>
      <c r="AG23" s="8">
        <f>COUNTIFS('Prop H'!$H$36:$H$37,Auxiliar!AG$20,'Prop H'!$I$36:$I$37,Auxiliar!$B23)</f>
        <v>0</v>
      </c>
      <c r="AH23" s="8">
        <f>COUNTIFS('Prop H'!$H$36:$H$37,"",'Prop H'!$I$36:$I$37,Auxiliar!$B23)</f>
        <v>0</v>
      </c>
      <c r="AI23" s="8">
        <f>COUNTIFS('Prop I'!$H$36:$H$37,Auxiliar!AI$20,'Prop I'!$I$36:$I$37,Auxiliar!$B23)</f>
        <v>0</v>
      </c>
      <c r="AJ23" s="8">
        <f>COUNTIFS('Prop I'!$H$36:$H$37,Auxiliar!AJ$20,'Prop I'!$I$36:$I$37,Auxiliar!$B23)</f>
        <v>0</v>
      </c>
      <c r="AK23" s="8">
        <f>COUNTIFS('Prop I'!$H$36:$H$37,Auxiliar!AK$20,'Prop I'!$I$36:$I$37,Auxiliar!$B23)</f>
        <v>0</v>
      </c>
      <c r="AL23" s="8">
        <f>COUNTIFS('Prop I'!$H$36:$H$37,"",'Prop I'!$I$36:$I$37,Auxiliar!$B23)</f>
        <v>0</v>
      </c>
      <c r="AM23" s="8">
        <f>COUNTIFS('Prop J'!$H$36:$H$37,Auxiliar!AM$20,'Prop J'!$I$36:$I$37,Auxiliar!$B23)</f>
        <v>0</v>
      </c>
      <c r="AN23" s="8">
        <f>COUNTIFS('Prop J'!$H$36:$H$37,Auxiliar!AN$20,'Prop J'!$I$36:$I$37,Auxiliar!$B23)</f>
        <v>0</v>
      </c>
      <c r="AO23" s="8">
        <f>COUNTIFS('Prop J'!$H$36:$H$37,Auxiliar!AO$20,'Prop J'!$I$36:$I$37,Auxiliar!$B23)</f>
        <v>0</v>
      </c>
      <c r="AP23" s="8">
        <f>COUNTIFS('Prop J'!$H$36:$H$37,"",'Prop J'!$I$36:$I$37,Auxiliar!$B23)</f>
        <v>0</v>
      </c>
    </row>
    <row r="24" spans="2:42" x14ac:dyDescent="0.2">
      <c r="B24" s="30" t="s">
        <v>5</v>
      </c>
      <c r="C24" s="8" t="e">
        <f>COUNTIFS(#REF!,Auxiliar!C$20,#REF!,Auxiliar!$B24)</f>
        <v>#REF!</v>
      </c>
      <c r="D24" s="8" t="e">
        <f>COUNTIFS(#REF!,Auxiliar!D$20,#REF!,Auxiliar!$B24)</f>
        <v>#REF!</v>
      </c>
      <c r="E24" s="8" t="e">
        <f>COUNTIFS(#REF!,Auxiliar!E$20,#REF!,Auxiliar!$B24)</f>
        <v>#REF!</v>
      </c>
      <c r="F24" s="8" t="e">
        <f>COUNTIFS(#REF!,"",#REF!,Auxiliar!$B24)</f>
        <v>#REF!</v>
      </c>
      <c r="G24" s="8" t="e">
        <f>COUNTIFS(#REF!,Auxiliar!G$20,#REF!,Auxiliar!$B24)</f>
        <v>#REF!</v>
      </c>
      <c r="H24" s="8" t="e">
        <f>COUNTIFS(#REF!,Auxiliar!H$20,#REF!,Auxiliar!$B24)</f>
        <v>#REF!</v>
      </c>
      <c r="I24" s="8" t="e">
        <f>COUNTIFS(#REF!,Auxiliar!I$20,#REF!,Auxiliar!$B24)</f>
        <v>#REF!</v>
      </c>
      <c r="J24" s="8" t="e">
        <f>COUNTIFS(#REF!,"",#REF!,Auxiliar!$B24)</f>
        <v>#REF!</v>
      </c>
      <c r="K24" s="8" t="e">
        <f>COUNTIFS(#REF!,Auxiliar!K$20,#REF!,Auxiliar!$B24)</f>
        <v>#REF!</v>
      </c>
      <c r="L24" s="8" t="e">
        <f>COUNTIFS(#REF!,Auxiliar!L$20,#REF!,Auxiliar!$B24)</f>
        <v>#REF!</v>
      </c>
      <c r="M24" s="8" t="e">
        <f>COUNTIFS(#REF!,Auxiliar!M$20,#REF!,Auxiliar!$B24)</f>
        <v>#REF!</v>
      </c>
      <c r="N24" s="8" t="e">
        <f>COUNTIFS(#REF!,"",#REF!,Auxiliar!$B24)</f>
        <v>#REF!</v>
      </c>
      <c r="O24" s="8">
        <f>COUNTIFS('Prop D'!$H$36:$H$37,Auxiliar!O$20,'Prop D'!$I$36:$I$37,Auxiliar!$B24)</f>
        <v>0</v>
      </c>
      <c r="P24" s="8">
        <f>COUNTIFS('Prop D'!$H$36:$H$37,Auxiliar!P$20,'Prop D'!$I$36:$I$37,Auxiliar!$B24)</f>
        <v>0</v>
      </c>
      <c r="Q24" s="8">
        <f>COUNTIFS('Prop D'!$H$36:$H$37,Auxiliar!Q$20,'Prop D'!$I$36:$I$37,Auxiliar!$B24)</f>
        <v>0</v>
      </c>
      <c r="R24" s="8">
        <f>COUNTIFS('Prop D'!$H$36:$H$37,"",'Prop D'!$I$36:$I$37,Auxiliar!$B24)</f>
        <v>0</v>
      </c>
      <c r="S24" s="8">
        <f>COUNTIFS('Prop E'!$H$36:$H$37,Auxiliar!S$20,'Prop E'!$I$36:$I$37,Auxiliar!$B24)</f>
        <v>0</v>
      </c>
      <c r="T24" s="8">
        <f>COUNTIFS('Prop E'!$H$36:$H$37,Auxiliar!T$20,'Prop E'!$I$36:$I$37,Auxiliar!$B24)</f>
        <v>0</v>
      </c>
      <c r="U24" s="8">
        <f>COUNTIFS('Prop E'!$H$36:$H$37,Auxiliar!U$20,'Prop E'!$I$36:$I$37,Auxiliar!$B24)</f>
        <v>0</v>
      </c>
      <c r="V24" s="8">
        <f>COUNTIFS('Prop E'!$H$36:$H$37,"",'Prop E'!$I$36:$I$37,Auxiliar!$B24)</f>
        <v>0</v>
      </c>
      <c r="W24" s="8">
        <f>COUNTIFS('Prop F'!$H$36:$H$37,Auxiliar!W$20,'Prop F'!$I$36:$I$37,Auxiliar!$B24)</f>
        <v>0</v>
      </c>
      <c r="X24" s="8">
        <f>COUNTIFS('Prop F'!$H$36:$H$37,Auxiliar!X$20,'Prop F'!$I$36:$I$37,Auxiliar!$B24)</f>
        <v>0</v>
      </c>
      <c r="Y24" s="8">
        <f>COUNTIFS('Prop F'!$H$36:$H$37,Auxiliar!Y$20,'Prop F'!$I$36:$I$37,Auxiliar!$B24)</f>
        <v>0</v>
      </c>
      <c r="Z24" s="8">
        <f>COUNTIFS('Prop F'!$H$36:$H$37,"",'Prop F'!$I$36:$I$37,Auxiliar!$B24)</f>
        <v>0</v>
      </c>
      <c r="AA24" s="8">
        <f>COUNTIFS('Prop G'!$H$36:$H$37,Auxiliar!AA$20,'Prop G'!$I$36:$I$37,Auxiliar!$B24)</f>
        <v>0</v>
      </c>
      <c r="AB24" s="8">
        <f>COUNTIFS('Prop G'!$H$36:$H$37,Auxiliar!AB$20,'Prop G'!$I$36:$I$37,Auxiliar!$B24)</f>
        <v>0</v>
      </c>
      <c r="AC24" s="8">
        <f>COUNTIFS('Prop G'!$H$36:$H$37,Auxiliar!AC$20,'Prop G'!$I$36:$I$37,Auxiliar!$B24)</f>
        <v>0</v>
      </c>
      <c r="AD24" s="8">
        <f>COUNTIFS('Prop G'!$H$36:$H$37,"",'Prop G'!$I$36:$I$37,Auxiliar!$B24)</f>
        <v>0</v>
      </c>
      <c r="AE24" s="8">
        <f>COUNTIFS('Prop H'!$H$36:$H$37,Auxiliar!AE$20,'Prop H'!$I$36:$I$37,Auxiliar!$B24)</f>
        <v>0</v>
      </c>
      <c r="AF24" s="8">
        <f>COUNTIFS('Prop H'!$H$36:$H$37,Auxiliar!AF$20,'Prop H'!$I$36:$I$37,Auxiliar!$B24)</f>
        <v>0</v>
      </c>
      <c r="AG24" s="8">
        <f>COUNTIFS('Prop H'!$H$36:$H$37,Auxiliar!AG$20,'Prop H'!$I$36:$I$37,Auxiliar!$B24)</f>
        <v>0</v>
      </c>
      <c r="AH24" s="8">
        <f>COUNTIFS('Prop H'!$H$36:$H$37,"",'Prop H'!$I$36:$I$37,Auxiliar!$B24)</f>
        <v>0</v>
      </c>
      <c r="AI24" s="8">
        <f>COUNTIFS('Prop I'!$H$36:$H$37,Auxiliar!AI$20,'Prop I'!$I$36:$I$37,Auxiliar!$B24)</f>
        <v>0</v>
      </c>
      <c r="AJ24" s="8">
        <f>COUNTIFS('Prop I'!$H$36:$H$37,Auxiliar!AJ$20,'Prop I'!$I$36:$I$37,Auxiliar!$B24)</f>
        <v>0</v>
      </c>
      <c r="AK24" s="8">
        <f>COUNTIFS('Prop I'!$H$36:$H$37,Auxiliar!AK$20,'Prop I'!$I$36:$I$37,Auxiliar!$B24)</f>
        <v>0</v>
      </c>
      <c r="AL24" s="8">
        <f>COUNTIFS('Prop I'!$H$36:$H$37,"",'Prop I'!$I$36:$I$37,Auxiliar!$B24)</f>
        <v>0</v>
      </c>
      <c r="AM24" s="8">
        <f>COUNTIFS('Prop J'!$H$36:$H$37,Auxiliar!AM$20,'Prop J'!$I$36:$I$37,Auxiliar!$B24)</f>
        <v>0</v>
      </c>
      <c r="AN24" s="8">
        <f>COUNTIFS('Prop J'!$H$36:$H$37,Auxiliar!AN$20,'Prop J'!$I$36:$I$37,Auxiliar!$B24)</f>
        <v>0</v>
      </c>
      <c r="AO24" s="8">
        <f>COUNTIFS('Prop J'!$H$36:$H$37,Auxiliar!AO$20,'Prop J'!$I$36:$I$37,Auxiliar!$B24)</f>
        <v>0</v>
      </c>
      <c r="AP24" s="8">
        <f>COUNTIFS('Prop J'!$H$36:$H$37,"",'Prop J'!$I$36:$I$37,Auxiliar!$B24)</f>
        <v>0</v>
      </c>
    </row>
    <row r="25" spans="2:42" x14ac:dyDescent="0.2">
      <c r="B25" s="80"/>
    </row>
    <row r="26" spans="2:42" x14ac:dyDescent="0.2">
      <c r="B26" s="80" t="e">
        <f>#REF!</f>
        <v>#REF!</v>
      </c>
      <c r="G26" t="s">
        <v>161</v>
      </c>
      <c r="I26" t="s">
        <v>161</v>
      </c>
      <c r="K26" t="s">
        <v>161</v>
      </c>
      <c r="M26" t="s">
        <v>161</v>
      </c>
      <c r="O26" t="s">
        <v>161</v>
      </c>
      <c r="Q26" t="s">
        <v>161</v>
      </c>
      <c r="S26" t="s">
        <v>161</v>
      </c>
      <c r="U26" t="s">
        <v>161</v>
      </c>
      <c r="W26" t="s">
        <v>161</v>
      </c>
      <c r="Y26" t="s">
        <v>161</v>
      </c>
      <c r="AA26" t="s">
        <v>161</v>
      </c>
      <c r="AC26" t="s">
        <v>161</v>
      </c>
      <c r="AE26" t="s">
        <v>161</v>
      </c>
      <c r="AG26" t="s">
        <v>161</v>
      </c>
      <c r="AI26" t="s">
        <v>161</v>
      </c>
      <c r="AK26" t="s">
        <v>161</v>
      </c>
      <c r="AM26" t="s">
        <v>161</v>
      </c>
      <c r="AO26" t="s">
        <v>161</v>
      </c>
    </row>
    <row r="27" spans="2:42" x14ac:dyDescent="0.2">
      <c r="B27" s="80"/>
      <c r="C27" s="575" t="e">
        <f>#REF!</f>
        <v>#REF!</v>
      </c>
      <c r="D27" s="576"/>
      <c r="E27" s="576"/>
      <c r="F27" s="577"/>
      <c r="G27" s="575" t="e">
        <f>#REF!</f>
        <v>#REF!</v>
      </c>
      <c r="H27" s="576"/>
      <c r="I27" s="576"/>
      <c r="J27" s="577"/>
      <c r="K27" s="575" t="e">
        <f>#REF!</f>
        <v>#REF!</v>
      </c>
      <c r="L27" s="576"/>
      <c r="M27" s="576"/>
      <c r="N27" s="577"/>
      <c r="O27" s="575" t="e">
        <f>'Prop D'!$E$8</f>
        <v>#REF!</v>
      </c>
      <c r="P27" s="576"/>
      <c r="Q27" s="576"/>
      <c r="R27" s="577"/>
      <c r="S27" s="575" t="e">
        <f>'Prop E'!$E$8</f>
        <v>#REF!</v>
      </c>
      <c r="T27" s="576"/>
      <c r="U27" s="576"/>
      <c r="V27" s="577"/>
      <c r="W27" s="575" t="e">
        <f>'Prop F'!$E$8</f>
        <v>#REF!</v>
      </c>
      <c r="X27" s="576"/>
      <c r="Y27" s="576"/>
      <c r="Z27" s="577"/>
      <c r="AA27" s="575" t="e">
        <f>'Prop G'!$E$8</f>
        <v>#REF!</v>
      </c>
      <c r="AB27" s="576"/>
      <c r="AC27" s="576"/>
      <c r="AD27" s="577"/>
      <c r="AE27" s="575" t="e">
        <f>'Prop H'!$E$8</f>
        <v>#REF!</v>
      </c>
      <c r="AF27" s="576"/>
      <c r="AG27" s="576"/>
      <c r="AH27" s="577"/>
      <c r="AI27" s="575" t="e">
        <f>'Prop I'!$E$8</f>
        <v>#REF!</v>
      </c>
      <c r="AJ27" s="576"/>
      <c r="AK27" s="576"/>
      <c r="AL27" s="577"/>
      <c r="AM27" s="575" t="e">
        <f>'Prop J'!$E$8</f>
        <v>#REF!</v>
      </c>
      <c r="AN27" s="576"/>
      <c r="AO27" s="576"/>
      <c r="AP27" s="577"/>
    </row>
    <row r="28" spans="2:42" x14ac:dyDescent="0.2">
      <c r="B28" s="80"/>
      <c r="C28" s="113" t="s">
        <v>41</v>
      </c>
      <c r="D28" s="113" t="s">
        <v>42</v>
      </c>
      <c r="E28" s="113" t="s">
        <v>62</v>
      </c>
      <c r="F28" s="113" t="s">
        <v>158</v>
      </c>
      <c r="G28" s="113" t="s">
        <v>41</v>
      </c>
      <c r="H28" s="113" t="s">
        <v>42</v>
      </c>
      <c r="I28" s="113" t="s">
        <v>62</v>
      </c>
      <c r="J28" s="113" t="s">
        <v>158</v>
      </c>
      <c r="K28" s="113" t="s">
        <v>41</v>
      </c>
      <c r="L28" s="113" t="s">
        <v>42</v>
      </c>
      <c r="M28" s="113" t="s">
        <v>62</v>
      </c>
      <c r="N28" s="113" t="s">
        <v>158</v>
      </c>
      <c r="O28" s="113" t="s">
        <v>41</v>
      </c>
      <c r="P28" s="113" t="s">
        <v>42</v>
      </c>
      <c r="Q28" s="113" t="s">
        <v>62</v>
      </c>
      <c r="R28" s="113" t="s">
        <v>158</v>
      </c>
      <c r="S28" s="113" t="s">
        <v>41</v>
      </c>
      <c r="T28" s="113" t="s">
        <v>42</v>
      </c>
      <c r="U28" s="113" t="s">
        <v>62</v>
      </c>
      <c r="V28" s="113" t="s">
        <v>158</v>
      </c>
      <c r="W28" s="113" t="s">
        <v>41</v>
      </c>
      <c r="X28" s="113" t="s">
        <v>42</v>
      </c>
      <c r="Y28" s="113" t="s">
        <v>62</v>
      </c>
      <c r="Z28" s="113" t="s">
        <v>158</v>
      </c>
      <c r="AA28" s="113" t="s">
        <v>41</v>
      </c>
      <c r="AB28" s="113" t="s">
        <v>42</v>
      </c>
      <c r="AC28" s="113" t="s">
        <v>62</v>
      </c>
      <c r="AD28" s="113" t="s">
        <v>158</v>
      </c>
      <c r="AE28" s="113" t="s">
        <v>41</v>
      </c>
      <c r="AF28" s="113" t="s">
        <v>42</v>
      </c>
      <c r="AG28" s="113" t="s">
        <v>62</v>
      </c>
      <c r="AH28" s="113" t="s">
        <v>158</v>
      </c>
      <c r="AI28" s="113" t="s">
        <v>41</v>
      </c>
      <c r="AJ28" s="113" t="s">
        <v>42</v>
      </c>
      <c r="AK28" s="113" t="s">
        <v>62</v>
      </c>
      <c r="AL28" s="113" t="s">
        <v>158</v>
      </c>
      <c r="AM28" s="113" t="s">
        <v>41</v>
      </c>
      <c r="AN28" s="113" t="s">
        <v>42</v>
      </c>
      <c r="AO28" s="113" t="s">
        <v>62</v>
      </c>
      <c r="AP28" s="113" t="s">
        <v>158</v>
      </c>
    </row>
    <row r="29" spans="2:42" x14ac:dyDescent="0.2">
      <c r="B29" s="31" t="s">
        <v>10</v>
      </c>
      <c r="C29" s="8" t="e">
        <f>COUNTIFS(#REF!,Auxiliar!C$28,#REF!,Auxiliar!$B29)</f>
        <v>#REF!</v>
      </c>
      <c r="D29" s="8" t="e">
        <f>COUNTIFS(#REF!,Auxiliar!D$28,#REF!,Auxiliar!$B29)</f>
        <v>#REF!</v>
      </c>
      <c r="E29" s="8" t="e">
        <f>COUNTIFS(#REF!,Auxiliar!E$28,#REF!,Auxiliar!$B29)</f>
        <v>#REF!</v>
      </c>
      <c r="F29" s="8" t="e">
        <f>COUNTIFS(#REF!,"",#REF!,Auxiliar!$B29)</f>
        <v>#REF!</v>
      </c>
      <c r="G29" s="8" t="e">
        <f>COUNTIFS(#REF!,Auxiliar!G$28,#REF!,Auxiliar!$B29)</f>
        <v>#REF!</v>
      </c>
      <c r="H29" s="8" t="e">
        <f>COUNTIFS(#REF!,Auxiliar!H$28,#REF!,Auxiliar!$B29)</f>
        <v>#REF!</v>
      </c>
      <c r="I29" s="8" t="e">
        <f>COUNTIFS(#REF!,Auxiliar!I$28,#REF!,Auxiliar!$B29)</f>
        <v>#REF!</v>
      </c>
      <c r="J29" s="8" t="e">
        <f>COUNTIFS(#REF!,"",#REF!,Auxiliar!$B29)</f>
        <v>#REF!</v>
      </c>
      <c r="K29" s="8" t="e">
        <f>COUNTIFS(#REF!,Auxiliar!K$28,#REF!,Auxiliar!$B29)</f>
        <v>#REF!</v>
      </c>
      <c r="L29" s="8" t="e">
        <f>COUNTIFS(#REF!,Auxiliar!L$28,#REF!,Auxiliar!$B29)</f>
        <v>#REF!</v>
      </c>
      <c r="M29" s="8" t="e">
        <f>COUNTIFS(#REF!,Auxiliar!M$28,#REF!,Auxiliar!$B29)</f>
        <v>#REF!</v>
      </c>
      <c r="N29" s="8" t="e">
        <f>COUNTIFS(#REF!,"",#REF!,Auxiliar!$B29)</f>
        <v>#REF!</v>
      </c>
      <c r="O29" s="8">
        <f>COUNTIFS('Prop D'!$H$38:$H$39,Auxiliar!O$28,'Prop D'!$I$38:$I$39,Auxiliar!$B29)</f>
        <v>0</v>
      </c>
      <c r="P29" s="8">
        <f>COUNTIFS('Prop D'!$H$38:$H$39,Auxiliar!P$28,'Prop D'!$I$38:$I$39,Auxiliar!$B29)</f>
        <v>0</v>
      </c>
      <c r="Q29" s="8">
        <f>COUNTIFS('Prop D'!$H$38:$H$39,Auxiliar!Q$28,'Prop D'!$I$38:$I$39,Auxiliar!$B29)</f>
        <v>0</v>
      </c>
      <c r="R29" s="8">
        <f>COUNTIFS('Prop D'!$H$38:$H$39,"",'Prop D'!$I$38:$I$39,Auxiliar!$B29)</f>
        <v>0</v>
      </c>
      <c r="S29" s="8">
        <f>COUNTIFS('Prop E'!$H$38:$H$39,Auxiliar!S$28,'Prop E'!$I$38:$I$39,Auxiliar!$B29)</f>
        <v>0</v>
      </c>
      <c r="T29" s="8">
        <f>COUNTIFS('Prop E'!$H$38:$H$39,Auxiliar!T$28,'Prop E'!$I$38:$I$39,Auxiliar!$B29)</f>
        <v>0</v>
      </c>
      <c r="U29" s="8">
        <f>COUNTIFS('Prop E'!$H$38:$H$39,Auxiliar!U$28,'Prop E'!$I$38:$I$39,Auxiliar!$B29)</f>
        <v>0</v>
      </c>
      <c r="V29" s="8">
        <f>COUNTIFS('Prop E'!$H$38:$H$39,"",'Prop E'!$I$38:$I$39,Auxiliar!$B29)</f>
        <v>0</v>
      </c>
      <c r="W29" s="8">
        <f>COUNTIFS('Prop F'!$H$38:$H$39,Auxiliar!W$28,'Prop F'!$I$38:$I$39,Auxiliar!$B29)</f>
        <v>0</v>
      </c>
      <c r="X29" s="8">
        <f>COUNTIFS('Prop F'!$H$38:$H$39,Auxiliar!X$28,'Prop F'!$I$38:$I$39,Auxiliar!$B29)</f>
        <v>0</v>
      </c>
      <c r="Y29" s="8">
        <f>COUNTIFS('Prop F'!$H$38:$H$39,Auxiliar!Y$28,'Prop F'!$I$38:$I$39,Auxiliar!$B29)</f>
        <v>0</v>
      </c>
      <c r="Z29" s="8">
        <f>COUNTIFS('Prop F'!$H$38:$H$39,"",'Prop F'!$I$38:$I$39,Auxiliar!$B29)</f>
        <v>0</v>
      </c>
      <c r="AA29" s="8">
        <f>COUNTIFS('Prop G'!$H$38:$H$39,Auxiliar!AA$28,'Prop G'!$I$38:$I$39,Auxiliar!$B29)</f>
        <v>0</v>
      </c>
      <c r="AB29" s="8">
        <f>COUNTIFS('Prop G'!$H$38:$H$39,Auxiliar!AB$28,'Prop G'!$I$38:$I$39,Auxiliar!$B29)</f>
        <v>0</v>
      </c>
      <c r="AC29" s="8">
        <f>COUNTIFS('Prop G'!$H$38:$H$39,Auxiliar!AC$28,'Prop G'!$I$38:$I$39,Auxiliar!$B29)</f>
        <v>0</v>
      </c>
      <c r="AD29" s="8">
        <f>COUNTIFS('Prop G'!$H$38:$H$39,"",'Prop G'!$I$38:$I$39,Auxiliar!$B29)</f>
        <v>0</v>
      </c>
      <c r="AE29" s="8">
        <f>COUNTIFS('Prop H'!$H$38:$H$39,Auxiliar!AE$28,'Prop H'!$I$38:$I$39,Auxiliar!$B29)</f>
        <v>0</v>
      </c>
      <c r="AF29" s="8">
        <f>COUNTIFS('Prop H'!$H$38:$H$39,Auxiliar!AF$28,'Prop H'!$I$38:$I$39,Auxiliar!$B29)</f>
        <v>0</v>
      </c>
      <c r="AG29" s="8">
        <f>COUNTIFS('Prop H'!$H$38:$H$39,Auxiliar!AG$28,'Prop H'!$I$38:$I$39,Auxiliar!$B29)</f>
        <v>0</v>
      </c>
      <c r="AH29" s="8">
        <f>COUNTIFS('Prop H'!$H$38:$H$39,"",'Prop H'!$I$38:$I$39,Auxiliar!$B29)</f>
        <v>0</v>
      </c>
      <c r="AI29" s="8">
        <f>COUNTIFS('Prop I'!$H$38:$H$39,Auxiliar!AI$28,'Prop I'!$I$38:$I$39,Auxiliar!$B29)</f>
        <v>0</v>
      </c>
      <c r="AJ29" s="8">
        <f>COUNTIFS('Prop I'!$H$38:$H$39,Auxiliar!AJ$28,'Prop I'!$I$38:$I$39,Auxiliar!$B29)</f>
        <v>0</v>
      </c>
      <c r="AK29" s="8">
        <f>COUNTIFS('Prop I'!$H$38:$H$39,Auxiliar!AK$28,'Prop I'!$I$38:$I$39,Auxiliar!$B29)</f>
        <v>0</v>
      </c>
      <c r="AL29" s="8">
        <f>COUNTIFS('Prop I'!$H$38:$H$39,"",'Prop I'!$I$38:$I$39,Auxiliar!$B29)</f>
        <v>0</v>
      </c>
      <c r="AM29" s="8">
        <f>COUNTIFS('Prop J'!$H$38:$H$39,Auxiliar!AM$28,'Prop J'!$I$38:$I$39,Auxiliar!$B29)</f>
        <v>0</v>
      </c>
      <c r="AN29" s="8">
        <f>COUNTIFS('Prop J'!$H$38:$H$39,Auxiliar!AN$28,'Prop J'!$I$38:$I$39,Auxiliar!$B29)</f>
        <v>0</v>
      </c>
      <c r="AO29" s="8">
        <f>COUNTIFS('Prop J'!$H$38:$H$39,Auxiliar!AO$28,'Prop J'!$I$38:$I$39,Auxiliar!$B29)</f>
        <v>0</v>
      </c>
      <c r="AP29" s="8">
        <f>COUNTIFS('Prop J'!$H$38:$H$39,"",'Prop J'!$I$38:$I$39,Auxiliar!$B29)</f>
        <v>0</v>
      </c>
    </row>
    <row r="30" spans="2:42" x14ac:dyDescent="0.2">
      <c r="B30" s="31" t="s">
        <v>4</v>
      </c>
      <c r="C30" s="8" t="e">
        <f>COUNTIFS(#REF!,Auxiliar!C$28,#REF!,Auxiliar!$B30)</f>
        <v>#REF!</v>
      </c>
      <c r="D30" s="8" t="e">
        <f>COUNTIFS(#REF!,Auxiliar!D$28,#REF!,Auxiliar!$B30)</f>
        <v>#REF!</v>
      </c>
      <c r="E30" s="8" t="e">
        <f>COUNTIFS(#REF!,Auxiliar!E$28,#REF!,Auxiliar!$B30)</f>
        <v>#REF!</v>
      </c>
      <c r="F30" s="8" t="e">
        <f>COUNTIFS(#REF!,"",#REF!,Auxiliar!$B30)</f>
        <v>#REF!</v>
      </c>
      <c r="G30" s="8" t="e">
        <f>COUNTIFS(#REF!,Auxiliar!G$28,#REF!,Auxiliar!$B30)</f>
        <v>#REF!</v>
      </c>
      <c r="H30" s="8" t="e">
        <f>COUNTIFS(#REF!,Auxiliar!H$28,#REF!,Auxiliar!$B30)</f>
        <v>#REF!</v>
      </c>
      <c r="I30" s="8" t="e">
        <f>COUNTIFS(#REF!,Auxiliar!I$28,#REF!,Auxiliar!$B30)</f>
        <v>#REF!</v>
      </c>
      <c r="J30" s="8" t="e">
        <f>COUNTIFS(#REF!,"",#REF!,Auxiliar!$B30)</f>
        <v>#REF!</v>
      </c>
      <c r="K30" s="8" t="e">
        <f>COUNTIFS(#REF!,Auxiliar!K$28,#REF!,Auxiliar!$B30)</f>
        <v>#REF!</v>
      </c>
      <c r="L30" s="8" t="e">
        <f>COUNTIFS(#REF!,Auxiliar!L$28,#REF!,Auxiliar!$B30)</f>
        <v>#REF!</v>
      </c>
      <c r="M30" s="8" t="e">
        <f>COUNTIFS(#REF!,Auxiliar!M$28,#REF!,Auxiliar!$B30)</f>
        <v>#REF!</v>
      </c>
      <c r="N30" s="8" t="e">
        <f>COUNTIFS(#REF!,"",#REF!,Auxiliar!$B30)</f>
        <v>#REF!</v>
      </c>
      <c r="O30" s="8">
        <f>COUNTIFS('Prop D'!$H$38:$H$39,Auxiliar!O$28,'Prop D'!$I$38:$I$39,Auxiliar!$B30)</f>
        <v>0</v>
      </c>
      <c r="P30" s="8">
        <f>COUNTIFS('Prop D'!$H$38:$H$39,Auxiliar!P$28,'Prop D'!$I$38:$I$39,Auxiliar!$B30)</f>
        <v>0</v>
      </c>
      <c r="Q30" s="8">
        <f>COUNTIFS('Prop D'!$H$38:$H$39,Auxiliar!Q$28,'Prop D'!$I$38:$I$39,Auxiliar!$B30)</f>
        <v>0</v>
      </c>
      <c r="R30" s="8">
        <f>COUNTIFS('Prop D'!$H$38:$H$39,"",'Prop D'!$I$38:$I$39,Auxiliar!$B30)</f>
        <v>0</v>
      </c>
      <c r="S30" s="8">
        <f>COUNTIFS('Prop E'!$H$38:$H$39,Auxiliar!S$28,'Prop E'!$I$38:$I$39,Auxiliar!$B30)</f>
        <v>0</v>
      </c>
      <c r="T30" s="8">
        <f>COUNTIFS('Prop E'!$H$38:$H$39,Auxiliar!T$28,'Prop E'!$I$38:$I$39,Auxiliar!$B30)</f>
        <v>0</v>
      </c>
      <c r="U30" s="8">
        <f>COUNTIFS('Prop E'!$H$38:$H$39,Auxiliar!U$28,'Prop E'!$I$38:$I$39,Auxiliar!$B30)</f>
        <v>0</v>
      </c>
      <c r="V30" s="8">
        <f>COUNTIFS('Prop E'!$H$38:$H$39,"",'Prop E'!$I$38:$I$39,Auxiliar!$B30)</f>
        <v>0</v>
      </c>
      <c r="W30" s="8">
        <f>COUNTIFS('Prop F'!$H$38:$H$39,Auxiliar!W$28,'Prop F'!$I$38:$I$39,Auxiliar!$B30)</f>
        <v>0</v>
      </c>
      <c r="X30" s="8">
        <f>COUNTIFS('Prop F'!$H$38:$H$39,Auxiliar!X$28,'Prop F'!$I$38:$I$39,Auxiliar!$B30)</f>
        <v>0</v>
      </c>
      <c r="Y30" s="8">
        <f>COUNTIFS('Prop F'!$H$38:$H$39,Auxiliar!Y$28,'Prop F'!$I$38:$I$39,Auxiliar!$B30)</f>
        <v>0</v>
      </c>
      <c r="Z30" s="8">
        <f>COUNTIFS('Prop F'!$H$38:$H$39,"",'Prop F'!$I$38:$I$39,Auxiliar!$B30)</f>
        <v>0</v>
      </c>
      <c r="AA30" s="8">
        <f>COUNTIFS('Prop G'!$H$38:$H$39,Auxiliar!AA$28,'Prop G'!$I$38:$I$39,Auxiliar!$B30)</f>
        <v>0</v>
      </c>
      <c r="AB30" s="8">
        <f>COUNTIFS('Prop G'!$H$38:$H$39,Auxiliar!AB$28,'Prop G'!$I$38:$I$39,Auxiliar!$B30)</f>
        <v>0</v>
      </c>
      <c r="AC30" s="8">
        <f>COUNTIFS('Prop G'!$H$38:$H$39,Auxiliar!AC$28,'Prop G'!$I$38:$I$39,Auxiliar!$B30)</f>
        <v>0</v>
      </c>
      <c r="AD30" s="8">
        <f>COUNTIFS('Prop G'!$H$38:$H$39,"",'Prop G'!$I$38:$I$39,Auxiliar!$B30)</f>
        <v>0</v>
      </c>
      <c r="AE30" s="8">
        <f>COUNTIFS('Prop H'!$H$38:$H$39,Auxiliar!AE$28,'Prop H'!$I$38:$I$39,Auxiliar!$B30)</f>
        <v>0</v>
      </c>
      <c r="AF30" s="8">
        <f>COUNTIFS('Prop H'!$H$38:$H$39,Auxiliar!AF$28,'Prop H'!$I$38:$I$39,Auxiliar!$B30)</f>
        <v>0</v>
      </c>
      <c r="AG30" s="8">
        <f>COUNTIFS('Prop H'!$H$38:$H$39,Auxiliar!AG$28,'Prop H'!$I$38:$I$39,Auxiliar!$B30)</f>
        <v>0</v>
      </c>
      <c r="AH30" s="8">
        <f>COUNTIFS('Prop H'!$H$38:$H$39,"",'Prop H'!$I$38:$I$39,Auxiliar!$B30)</f>
        <v>0</v>
      </c>
      <c r="AI30" s="8">
        <f>COUNTIFS('Prop I'!$H$38:$H$39,Auxiliar!AI$28,'Prop I'!$I$38:$I$39,Auxiliar!$B30)</f>
        <v>0</v>
      </c>
      <c r="AJ30" s="8">
        <f>COUNTIFS('Prop I'!$H$38:$H$39,Auxiliar!AJ$28,'Prop I'!$I$38:$I$39,Auxiliar!$B30)</f>
        <v>0</v>
      </c>
      <c r="AK30" s="8">
        <f>COUNTIFS('Prop I'!$H$38:$H$39,Auxiliar!AK$28,'Prop I'!$I$38:$I$39,Auxiliar!$B30)</f>
        <v>0</v>
      </c>
      <c r="AL30" s="8">
        <f>COUNTIFS('Prop I'!$H$38:$H$39,"",'Prop I'!$I$38:$I$39,Auxiliar!$B30)</f>
        <v>0</v>
      </c>
      <c r="AM30" s="8">
        <f>COUNTIFS('Prop J'!$H$38:$H$39,Auxiliar!AM$28,'Prop J'!$I$38:$I$39,Auxiliar!$B30)</f>
        <v>0</v>
      </c>
      <c r="AN30" s="8">
        <f>COUNTIFS('Prop J'!$H$38:$H$39,Auxiliar!AN$28,'Prop J'!$I$38:$I$39,Auxiliar!$B30)</f>
        <v>0</v>
      </c>
      <c r="AO30" s="8">
        <f>COUNTIFS('Prop J'!$H$38:$H$39,Auxiliar!AO$28,'Prop J'!$I$38:$I$39,Auxiliar!$B30)</f>
        <v>0</v>
      </c>
      <c r="AP30" s="8">
        <f>COUNTIFS('Prop J'!$H$38:$H$39,"",'Prop J'!$I$38:$I$39,Auxiliar!$B30)</f>
        <v>0</v>
      </c>
    </row>
    <row r="31" spans="2:42" x14ac:dyDescent="0.2">
      <c r="B31" s="30" t="s">
        <v>11</v>
      </c>
      <c r="C31" s="8" t="e">
        <f>COUNTIFS(#REF!,Auxiliar!C$28,#REF!,Auxiliar!$B31)</f>
        <v>#REF!</v>
      </c>
      <c r="D31" s="8" t="e">
        <f>COUNTIFS(#REF!,Auxiliar!D$28,#REF!,Auxiliar!$B31)</f>
        <v>#REF!</v>
      </c>
      <c r="E31" s="8" t="e">
        <f>COUNTIFS(#REF!,Auxiliar!E$28,#REF!,Auxiliar!$B31)</f>
        <v>#REF!</v>
      </c>
      <c r="F31" s="8" t="e">
        <f>COUNTIFS(#REF!,"",#REF!,Auxiliar!$B31)</f>
        <v>#REF!</v>
      </c>
      <c r="G31" s="8" t="e">
        <f>COUNTIFS(#REF!,Auxiliar!G$28,#REF!,Auxiliar!$B31)</f>
        <v>#REF!</v>
      </c>
      <c r="H31" s="8" t="e">
        <f>COUNTIFS(#REF!,Auxiliar!H$28,#REF!,Auxiliar!$B31)</f>
        <v>#REF!</v>
      </c>
      <c r="I31" s="8" t="e">
        <f>COUNTIFS(#REF!,Auxiliar!I$28,#REF!,Auxiliar!$B31)</f>
        <v>#REF!</v>
      </c>
      <c r="J31" s="8" t="e">
        <f>COUNTIFS(#REF!,"",#REF!,Auxiliar!$B31)</f>
        <v>#REF!</v>
      </c>
      <c r="K31" s="8" t="e">
        <f>COUNTIFS(#REF!,Auxiliar!K$28,#REF!,Auxiliar!$B31)</f>
        <v>#REF!</v>
      </c>
      <c r="L31" s="8" t="e">
        <f>COUNTIFS(#REF!,Auxiliar!L$28,#REF!,Auxiliar!$B31)</f>
        <v>#REF!</v>
      </c>
      <c r="M31" s="8" t="e">
        <f>COUNTIFS(#REF!,Auxiliar!M$28,#REF!,Auxiliar!$B31)</f>
        <v>#REF!</v>
      </c>
      <c r="N31" s="8" t="e">
        <f>COUNTIFS(#REF!,"",#REF!,Auxiliar!$B31)</f>
        <v>#REF!</v>
      </c>
      <c r="O31" s="8">
        <f>COUNTIFS('Prop D'!$H$38:$H$39,Auxiliar!O$28,'Prop D'!$I$38:$I$39,Auxiliar!$B31)</f>
        <v>0</v>
      </c>
      <c r="P31" s="8">
        <f>COUNTIFS('Prop D'!$H$38:$H$39,Auxiliar!P$28,'Prop D'!$I$38:$I$39,Auxiliar!$B31)</f>
        <v>0</v>
      </c>
      <c r="Q31" s="8">
        <f>COUNTIFS('Prop D'!$H$38:$H$39,Auxiliar!Q$28,'Prop D'!$I$38:$I$39,Auxiliar!$B31)</f>
        <v>0</v>
      </c>
      <c r="R31" s="8">
        <f>COUNTIFS('Prop D'!$H$38:$H$39,"",'Prop D'!$I$38:$I$39,Auxiliar!$B31)</f>
        <v>0</v>
      </c>
      <c r="S31" s="8">
        <f>COUNTIFS('Prop E'!$H$38:$H$39,Auxiliar!S$28,'Prop E'!$I$38:$I$39,Auxiliar!$B31)</f>
        <v>0</v>
      </c>
      <c r="T31" s="8">
        <f>COUNTIFS('Prop E'!$H$38:$H$39,Auxiliar!T$28,'Prop E'!$I$38:$I$39,Auxiliar!$B31)</f>
        <v>0</v>
      </c>
      <c r="U31" s="8">
        <f>COUNTIFS('Prop E'!$H$38:$H$39,Auxiliar!U$28,'Prop E'!$I$38:$I$39,Auxiliar!$B31)</f>
        <v>0</v>
      </c>
      <c r="V31" s="8">
        <f>COUNTIFS('Prop E'!$H$38:$H$39,"",'Prop E'!$I$38:$I$39,Auxiliar!$B31)</f>
        <v>0</v>
      </c>
      <c r="W31" s="8">
        <f>COUNTIFS('Prop F'!$H$38:$H$39,Auxiliar!W$28,'Prop F'!$I$38:$I$39,Auxiliar!$B31)</f>
        <v>0</v>
      </c>
      <c r="X31" s="8">
        <f>COUNTIFS('Prop F'!$H$38:$H$39,Auxiliar!X$28,'Prop F'!$I$38:$I$39,Auxiliar!$B31)</f>
        <v>0</v>
      </c>
      <c r="Y31" s="8">
        <f>COUNTIFS('Prop F'!$H$38:$H$39,Auxiliar!Y$28,'Prop F'!$I$38:$I$39,Auxiliar!$B31)</f>
        <v>0</v>
      </c>
      <c r="Z31" s="8">
        <f>COUNTIFS('Prop F'!$H$38:$H$39,"",'Prop F'!$I$38:$I$39,Auxiliar!$B31)</f>
        <v>0</v>
      </c>
      <c r="AA31" s="8">
        <f>COUNTIFS('Prop G'!$H$38:$H$39,Auxiliar!AA$28,'Prop G'!$I$38:$I$39,Auxiliar!$B31)</f>
        <v>0</v>
      </c>
      <c r="AB31" s="8">
        <f>COUNTIFS('Prop G'!$H$38:$H$39,Auxiliar!AB$28,'Prop G'!$I$38:$I$39,Auxiliar!$B31)</f>
        <v>0</v>
      </c>
      <c r="AC31" s="8">
        <f>COUNTIFS('Prop G'!$H$38:$H$39,Auxiliar!AC$28,'Prop G'!$I$38:$I$39,Auxiliar!$B31)</f>
        <v>0</v>
      </c>
      <c r="AD31" s="8">
        <f>COUNTIFS('Prop G'!$H$38:$H$39,"",'Prop G'!$I$38:$I$39,Auxiliar!$B31)</f>
        <v>0</v>
      </c>
      <c r="AE31" s="8">
        <f>COUNTIFS('Prop H'!$H$38:$H$39,Auxiliar!AE$28,'Prop H'!$I$38:$I$39,Auxiliar!$B31)</f>
        <v>0</v>
      </c>
      <c r="AF31" s="8">
        <f>COUNTIFS('Prop H'!$H$38:$H$39,Auxiliar!AF$28,'Prop H'!$I$38:$I$39,Auxiliar!$B31)</f>
        <v>0</v>
      </c>
      <c r="AG31" s="8">
        <f>COUNTIFS('Prop H'!$H$38:$H$39,Auxiliar!AG$28,'Prop H'!$I$38:$I$39,Auxiliar!$B31)</f>
        <v>0</v>
      </c>
      <c r="AH31" s="8">
        <f>COUNTIFS('Prop H'!$H$38:$H$39,"",'Prop H'!$I$38:$I$39,Auxiliar!$B31)</f>
        <v>0</v>
      </c>
      <c r="AI31" s="8">
        <f>COUNTIFS('Prop I'!$H$38:$H$39,Auxiliar!AI$28,'Prop I'!$I$38:$I$39,Auxiliar!$B31)</f>
        <v>0</v>
      </c>
      <c r="AJ31" s="8">
        <f>COUNTIFS('Prop I'!$H$38:$H$39,Auxiliar!AJ$28,'Prop I'!$I$38:$I$39,Auxiliar!$B31)</f>
        <v>0</v>
      </c>
      <c r="AK31" s="8">
        <f>COUNTIFS('Prop I'!$H$38:$H$39,Auxiliar!AK$28,'Prop I'!$I$38:$I$39,Auxiliar!$B31)</f>
        <v>0</v>
      </c>
      <c r="AL31" s="8">
        <f>COUNTIFS('Prop I'!$H$38:$H$39,"",'Prop I'!$I$38:$I$39,Auxiliar!$B31)</f>
        <v>0</v>
      </c>
      <c r="AM31" s="8">
        <f>COUNTIFS('Prop J'!$H$38:$H$39,Auxiliar!AM$28,'Prop J'!$I$38:$I$39,Auxiliar!$B31)</f>
        <v>0</v>
      </c>
      <c r="AN31" s="8">
        <f>COUNTIFS('Prop J'!$H$38:$H$39,Auxiliar!AN$28,'Prop J'!$I$38:$I$39,Auxiliar!$B31)</f>
        <v>0</v>
      </c>
      <c r="AO31" s="8">
        <f>COUNTIFS('Prop J'!$H$38:$H$39,Auxiliar!AO$28,'Prop J'!$I$38:$I$39,Auxiliar!$B31)</f>
        <v>0</v>
      </c>
      <c r="AP31" s="8">
        <f>COUNTIFS('Prop J'!$H$38:$H$39,"",'Prop J'!$I$38:$I$39,Auxiliar!$B31)</f>
        <v>0</v>
      </c>
    </row>
    <row r="32" spans="2:42" x14ac:dyDescent="0.2">
      <c r="B32" s="30" t="s">
        <v>5</v>
      </c>
      <c r="C32" s="8" t="e">
        <f>COUNTIFS(#REF!,Auxiliar!C$28,#REF!,Auxiliar!$B32)</f>
        <v>#REF!</v>
      </c>
      <c r="D32" s="8" t="e">
        <f>COUNTIFS(#REF!,Auxiliar!D$28,#REF!,Auxiliar!$B32)</f>
        <v>#REF!</v>
      </c>
      <c r="E32" s="8" t="e">
        <f>COUNTIFS(#REF!,Auxiliar!E$28,#REF!,Auxiliar!$B32)</f>
        <v>#REF!</v>
      </c>
      <c r="F32" s="8" t="e">
        <f>COUNTIFS(#REF!,"",#REF!,Auxiliar!$B32)</f>
        <v>#REF!</v>
      </c>
      <c r="G32" s="8" t="e">
        <f>COUNTIFS(#REF!,Auxiliar!G$28,#REF!,Auxiliar!$B32)</f>
        <v>#REF!</v>
      </c>
      <c r="H32" s="8" t="e">
        <f>COUNTIFS(#REF!,Auxiliar!H$28,#REF!,Auxiliar!$B32)</f>
        <v>#REF!</v>
      </c>
      <c r="I32" s="8" t="e">
        <f>COUNTIFS(#REF!,Auxiliar!I$28,#REF!,Auxiliar!$B32)</f>
        <v>#REF!</v>
      </c>
      <c r="J32" s="8" t="e">
        <f>COUNTIFS(#REF!,"",#REF!,Auxiliar!$B32)</f>
        <v>#REF!</v>
      </c>
      <c r="K32" s="8" t="e">
        <f>COUNTIFS(#REF!,Auxiliar!K$28,#REF!,Auxiliar!$B32)</f>
        <v>#REF!</v>
      </c>
      <c r="L32" s="8" t="e">
        <f>COUNTIFS(#REF!,Auxiliar!L$28,#REF!,Auxiliar!$B32)</f>
        <v>#REF!</v>
      </c>
      <c r="M32" s="8" t="e">
        <f>COUNTIFS(#REF!,Auxiliar!M$28,#REF!,Auxiliar!$B32)</f>
        <v>#REF!</v>
      </c>
      <c r="N32" s="8" t="e">
        <f>COUNTIFS(#REF!,"",#REF!,Auxiliar!$B32)</f>
        <v>#REF!</v>
      </c>
      <c r="O32" s="8">
        <f>COUNTIFS('Prop D'!$H$38:$H$39,Auxiliar!O$28,'Prop D'!$I$38:$I$39,Auxiliar!$B32)</f>
        <v>0</v>
      </c>
      <c r="P32" s="8">
        <f>COUNTIFS('Prop D'!$H$38:$H$39,Auxiliar!P$28,'Prop D'!$I$38:$I$39,Auxiliar!$B32)</f>
        <v>0</v>
      </c>
      <c r="Q32" s="8">
        <f>COUNTIFS('Prop D'!$H$38:$H$39,Auxiliar!Q$28,'Prop D'!$I$38:$I$39,Auxiliar!$B32)</f>
        <v>0</v>
      </c>
      <c r="R32" s="8">
        <f>COUNTIFS('Prop D'!$H$38:$H$39,"",'Prop D'!$I$38:$I$39,Auxiliar!$B32)</f>
        <v>0</v>
      </c>
      <c r="S32" s="8">
        <f>COUNTIFS('Prop E'!$H$38:$H$39,Auxiliar!S$28,'Prop E'!$I$38:$I$39,Auxiliar!$B32)</f>
        <v>0</v>
      </c>
      <c r="T32" s="8">
        <f>COUNTIFS('Prop E'!$H$38:$H$39,Auxiliar!T$28,'Prop E'!$I$38:$I$39,Auxiliar!$B32)</f>
        <v>0</v>
      </c>
      <c r="U32" s="8">
        <f>COUNTIFS('Prop E'!$H$38:$H$39,Auxiliar!U$28,'Prop E'!$I$38:$I$39,Auxiliar!$B32)</f>
        <v>0</v>
      </c>
      <c r="V32" s="8">
        <f>COUNTIFS('Prop E'!$H$38:$H$39,"",'Prop E'!$I$38:$I$39,Auxiliar!$B32)</f>
        <v>0</v>
      </c>
      <c r="W32" s="8">
        <f>COUNTIFS('Prop F'!$H$38:$H$39,Auxiliar!W$28,'Prop F'!$I$38:$I$39,Auxiliar!$B32)</f>
        <v>0</v>
      </c>
      <c r="X32" s="8">
        <f>COUNTIFS('Prop F'!$H$38:$H$39,Auxiliar!X$28,'Prop F'!$I$38:$I$39,Auxiliar!$B32)</f>
        <v>0</v>
      </c>
      <c r="Y32" s="8">
        <f>COUNTIFS('Prop F'!$H$38:$H$39,Auxiliar!Y$28,'Prop F'!$I$38:$I$39,Auxiliar!$B32)</f>
        <v>0</v>
      </c>
      <c r="Z32" s="8">
        <f>COUNTIFS('Prop F'!$H$38:$H$39,"",'Prop F'!$I$38:$I$39,Auxiliar!$B32)</f>
        <v>0</v>
      </c>
      <c r="AA32" s="8">
        <f>COUNTIFS('Prop G'!$H$38:$H$39,Auxiliar!AA$28,'Prop G'!$I$38:$I$39,Auxiliar!$B32)</f>
        <v>0</v>
      </c>
      <c r="AB32" s="8">
        <f>COUNTIFS('Prop G'!$H$38:$H$39,Auxiliar!AB$28,'Prop G'!$I$38:$I$39,Auxiliar!$B32)</f>
        <v>0</v>
      </c>
      <c r="AC32" s="8">
        <f>COUNTIFS('Prop G'!$H$38:$H$39,Auxiliar!AC$28,'Prop G'!$I$38:$I$39,Auxiliar!$B32)</f>
        <v>0</v>
      </c>
      <c r="AD32" s="8">
        <f>COUNTIFS('Prop G'!$H$38:$H$39,"",'Prop G'!$I$38:$I$39,Auxiliar!$B32)</f>
        <v>0</v>
      </c>
      <c r="AE32" s="8">
        <f>COUNTIFS('Prop H'!$H$38:$H$39,Auxiliar!AE$28,'Prop H'!$I$38:$I$39,Auxiliar!$B32)</f>
        <v>0</v>
      </c>
      <c r="AF32" s="8">
        <f>COUNTIFS('Prop H'!$H$38:$H$39,Auxiliar!AF$28,'Prop H'!$I$38:$I$39,Auxiliar!$B32)</f>
        <v>0</v>
      </c>
      <c r="AG32" s="8">
        <f>COUNTIFS('Prop H'!$H$38:$H$39,Auxiliar!AG$28,'Prop H'!$I$38:$I$39,Auxiliar!$B32)</f>
        <v>0</v>
      </c>
      <c r="AH32" s="8">
        <f>COUNTIFS('Prop H'!$H$38:$H$39,"",'Prop H'!$I$38:$I$39,Auxiliar!$B32)</f>
        <v>0</v>
      </c>
      <c r="AI32" s="8">
        <f>COUNTIFS('Prop I'!$H$38:$H$39,Auxiliar!AI$28,'Prop I'!$I$38:$I$39,Auxiliar!$B32)</f>
        <v>0</v>
      </c>
      <c r="AJ32" s="8">
        <f>COUNTIFS('Prop I'!$H$38:$H$39,Auxiliar!AJ$28,'Prop I'!$I$38:$I$39,Auxiliar!$B32)</f>
        <v>0</v>
      </c>
      <c r="AK32" s="8">
        <f>COUNTIFS('Prop I'!$H$38:$H$39,Auxiliar!AK$28,'Prop I'!$I$38:$I$39,Auxiliar!$B32)</f>
        <v>0</v>
      </c>
      <c r="AL32" s="8">
        <f>COUNTIFS('Prop I'!$H$38:$H$39,"",'Prop I'!$I$38:$I$39,Auxiliar!$B32)</f>
        <v>0</v>
      </c>
      <c r="AM32" s="8">
        <f>COUNTIFS('Prop J'!$H$38:$H$39,Auxiliar!AM$28,'Prop J'!$I$38:$I$39,Auxiliar!$B32)</f>
        <v>0</v>
      </c>
      <c r="AN32" s="8">
        <f>COUNTIFS('Prop J'!$H$38:$H$39,Auxiliar!AN$28,'Prop J'!$I$38:$I$39,Auxiliar!$B32)</f>
        <v>0</v>
      </c>
      <c r="AO32" s="8">
        <f>COUNTIFS('Prop J'!$H$38:$H$39,Auxiliar!AO$28,'Prop J'!$I$38:$I$39,Auxiliar!$B32)</f>
        <v>0</v>
      </c>
      <c r="AP32" s="8">
        <f>COUNTIFS('Prop J'!$H$38:$H$39,"",'Prop J'!$I$38:$I$39,Auxiliar!$B32)</f>
        <v>0</v>
      </c>
    </row>
    <row r="33" spans="2:42" x14ac:dyDescent="0.2">
      <c r="B33" s="80"/>
    </row>
    <row r="34" spans="2:42" x14ac:dyDescent="0.2">
      <c r="B34" s="80" t="e">
        <f>#REF!</f>
        <v>#REF!</v>
      </c>
      <c r="G34" t="s">
        <v>161</v>
      </c>
      <c r="I34" t="s">
        <v>161</v>
      </c>
      <c r="K34" t="s">
        <v>161</v>
      </c>
      <c r="M34" t="s">
        <v>161</v>
      </c>
      <c r="O34" t="s">
        <v>161</v>
      </c>
      <c r="Q34" t="s">
        <v>161</v>
      </c>
      <c r="S34" t="s">
        <v>161</v>
      </c>
      <c r="U34" t="s">
        <v>161</v>
      </c>
      <c r="W34" t="s">
        <v>161</v>
      </c>
      <c r="Y34" t="s">
        <v>161</v>
      </c>
      <c r="AA34" t="s">
        <v>161</v>
      </c>
      <c r="AC34" t="s">
        <v>161</v>
      </c>
      <c r="AE34" t="s">
        <v>161</v>
      </c>
      <c r="AG34" t="s">
        <v>161</v>
      </c>
      <c r="AI34" t="s">
        <v>161</v>
      </c>
      <c r="AK34" t="s">
        <v>161</v>
      </c>
      <c r="AM34" t="s">
        <v>161</v>
      </c>
      <c r="AO34" t="s">
        <v>161</v>
      </c>
    </row>
    <row r="35" spans="2:42" x14ac:dyDescent="0.2">
      <c r="B35" s="80"/>
      <c r="C35" s="575" t="e">
        <f>#REF!</f>
        <v>#REF!</v>
      </c>
      <c r="D35" s="576"/>
      <c r="E35" s="576"/>
      <c r="F35" s="577"/>
      <c r="G35" s="575" t="e">
        <f>#REF!</f>
        <v>#REF!</v>
      </c>
      <c r="H35" s="576"/>
      <c r="I35" s="576"/>
      <c r="J35" s="577"/>
      <c r="K35" s="575" t="e">
        <f>#REF!</f>
        <v>#REF!</v>
      </c>
      <c r="L35" s="576"/>
      <c r="M35" s="576"/>
      <c r="N35" s="577"/>
      <c r="O35" s="575" t="e">
        <f>'Prop D'!$E$8</f>
        <v>#REF!</v>
      </c>
      <c r="P35" s="576"/>
      <c r="Q35" s="576"/>
      <c r="R35" s="577"/>
      <c r="S35" s="575" t="e">
        <f>'Prop E'!$E$8</f>
        <v>#REF!</v>
      </c>
      <c r="T35" s="576"/>
      <c r="U35" s="576"/>
      <c r="V35" s="577"/>
      <c r="W35" s="575" t="e">
        <f>'Prop F'!$E$8</f>
        <v>#REF!</v>
      </c>
      <c r="X35" s="576"/>
      <c r="Y35" s="576"/>
      <c r="Z35" s="577"/>
      <c r="AA35" s="575" t="e">
        <f>'Prop G'!$E$8</f>
        <v>#REF!</v>
      </c>
      <c r="AB35" s="576"/>
      <c r="AC35" s="576"/>
      <c r="AD35" s="577"/>
      <c r="AE35" s="575" t="e">
        <f>'Prop H'!$E$8</f>
        <v>#REF!</v>
      </c>
      <c r="AF35" s="576"/>
      <c r="AG35" s="576"/>
      <c r="AH35" s="577"/>
      <c r="AI35" s="575" t="e">
        <f>'Prop I'!$E$8</f>
        <v>#REF!</v>
      </c>
      <c r="AJ35" s="576"/>
      <c r="AK35" s="576"/>
      <c r="AL35" s="577"/>
      <c r="AM35" s="575" t="e">
        <f>'Prop J'!$E$8</f>
        <v>#REF!</v>
      </c>
      <c r="AN35" s="576"/>
      <c r="AO35" s="576"/>
      <c r="AP35" s="577"/>
    </row>
    <row r="36" spans="2:42" x14ac:dyDescent="0.2">
      <c r="B36" s="80"/>
      <c r="C36" s="113" t="s">
        <v>41</v>
      </c>
      <c r="D36" s="113" t="s">
        <v>42</v>
      </c>
      <c r="E36" s="113" t="s">
        <v>62</v>
      </c>
      <c r="F36" s="113" t="s">
        <v>158</v>
      </c>
      <c r="G36" s="113" t="s">
        <v>41</v>
      </c>
      <c r="H36" s="113" t="s">
        <v>42</v>
      </c>
      <c r="I36" s="113" t="s">
        <v>62</v>
      </c>
      <c r="J36" s="113" t="s">
        <v>158</v>
      </c>
      <c r="K36" s="113" t="s">
        <v>41</v>
      </c>
      <c r="L36" s="113" t="s">
        <v>42</v>
      </c>
      <c r="M36" s="113" t="s">
        <v>62</v>
      </c>
      <c r="N36" s="113" t="s">
        <v>158</v>
      </c>
      <c r="O36" s="113" t="s">
        <v>41</v>
      </c>
      <c r="P36" s="113" t="s">
        <v>42</v>
      </c>
      <c r="Q36" s="113" t="s">
        <v>62</v>
      </c>
      <c r="R36" s="113" t="s">
        <v>158</v>
      </c>
      <c r="S36" s="113" t="s">
        <v>41</v>
      </c>
      <c r="T36" s="113" t="s">
        <v>42</v>
      </c>
      <c r="U36" s="113" t="s">
        <v>62</v>
      </c>
      <c r="V36" s="113" t="s">
        <v>158</v>
      </c>
      <c r="W36" s="113" t="s">
        <v>41</v>
      </c>
      <c r="X36" s="113" t="s">
        <v>42</v>
      </c>
      <c r="Y36" s="113" t="s">
        <v>62</v>
      </c>
      <c r="Z36" s="113" t="s">
        <v>158</v>
      </c>
      <c r="AA36" s="113" t="s">
        <v>41</v>
      </c>
      <c r="AB36" s="113" t="s">
        <v>42</v>
      </c>
      <c r="AC36" s="113" t="s">
        <v>62</v>
      </c>
      <c r="AD36" s="113" t="s">
        <v>158</v>
      </c>
      <c r="AE36" s="113" t="s">
        <v>41</v>
      </c>
      <c r="AF36" s="113" t="s">
        <v>42</v>
      </c>
      <c r="AG36" s="113" t="s">
        <v>62</v>
      </c>
      <c r="AH36" s="113" t="s">
        <v>158</v>
      </c>
      <c r="AI36" s="113" t="s">
        <v>41</v>
      </c>
      <c r="AJ36" s="113" t="s">
        <v>42</v>
      </c>
      <c r="AK36" s="113" t="s">
        <v>62</v>
      </c>
      <c r="AL36" s="113" t="s">
        <v>158</v>
      </c>
      <c r="AM36" s="113" t="s">
        <v>41</v>
      </c>
      <c r="AN36" s="113" t="s">
        <v>42</v>
      </c>
      <c r="AO36" s="113" t="s">
        <v>62</v>
      </c>
      <c r="AP36" s="113" t="s">
        <v>158</v>
      </c>
    </row>
    <row r="37" spans="2:42" x14ac:dyDescent="0.2">
      <c r="B37" s="31" t="s">
        <v>10</v>
      </c>
      <c r="C37" s="8" t="e">
        <f>COUNTIFS(#REF!,Auxiliar!C$36,#REF!,Auxiliar!$B37)</f>
        <v>#REF!</v>
      </c>
      <c r="D37" s="8" t="e">
        <f>COUNTIFS(#REF!,Auxiliar!D$36,#REF!,Auxiliar!$B37)</f>
        <v>#REF!</v>
      </c>
      <c r="E37" s="8" t="e">
        <f>COUNTIFS(#REF!,Auxiliar!E$36,#REF!,Auxiliar!$B37)</f>
        <v>#REF!</v>
      </c>
      <c r="F37" s="8" t="e">
        <f>COUNTIFS(#REF!,"",#REF!,Auxiliar!$B37)</f>
        <v>#REF!</v>
      </c>
      <c r="G37" s="8" t="e">
        <f>COUNTIFS(#REF!,Auxiliar!G$36,#REF!,Auxiliar!$B37)</f>
        <v>#REF!</v>
      </c>
      <c r="H37" s="8" t="e">
        <f>COUNTIFS(#REF!,Auxiliar!H$36,#REF!,Auxiliar!$B37)</f>
        <v>#REF!</v>
      </c>
      <c r="I37" s="8" t="e">
        <f>COUNTIFS(#REF!,Auxiliar!I$36,#REF!,Auxiliar!$B37)</f>
        <v>#REF!</v>
      </c>
      <c r="J37" s="8" t="e">
        <f>COUNTIFS(#REF!,"",#REF!,Auxiliar!$B37)</f>
        <v>#REF!</v>
      </c>
      <c r="K37" s="8" t="e">
        <f>COUNTIFS(#REF!,Auxiliar!K$36,#REF!,Auxiliar!$B37)</f>
        <v>#REF!</v>
      </c>
      <c r="L37" s="8" t="e">
        <f>COUNTIFS(#REF!,Auxiliar!L$36,#REF!,Auxiliar!$B37)</f>
        <v>#REF!</v>
      </c>
      <c r="M37" s="8" t="e">
        <f>COUNTIFS(#REF!,Auxiliar!M$36,#REF!,Auxiliar!$B37)</f>
        <v>#REF!</v>
      </c>
      <c r="N37" s="8" t="e">
        <f>COUNTIFS(#REF!,"",#REF!,Auxiliar!$B37)</f>
        <v>#REF!</v>
      </c>
      <c r="O37" s="8">
        <f>COUNTIFS('Prop D'!$H$40:$H$41,Auxiliar!O$36,'Prop D'!$I$40:$I$41,Auxiliar!$B37)</f>
        <v>0</v>
      </c>
      <c r="P37" s="8">
        <f>COUNTIFS('Prop D'!$H$40:$H$41,Auxiliar!P$36,'Prop D'!$I$40:$I$41,Auxiliar!$B37)</f>
        <v>0</v>
      </c>
      <c r="Q37" s="8">
        <f>COUNTIFS('Prop D'!$H$40:$H$41,Auxiliar!Q$36,'Prop D'!$I$40:$I$41,Auxiliar!$B37)</f>
        <v>0</v>
      </c>
      <c r="R37" s="8">
        <f>COUNTIFS('Prop D'!$H$40:$H$41,"",'Prop D'!$I$40:$I$41,Auxiliar!$B37)</f>
        <v>0</v>
      </c>
      <c r="S37" s="8">
        <f>COUNTIFS('Prop E'!$H$40:$H$41,Auxiliar!S$36,'Prop E'!$I$40:$I$41,Auxiliar!$B37)</f>
        <v>0</v>
      </c>
      <c r="T37" s="8">
        <f>COUNTIFS('Prop E'!$H$40:$H$41,Auxiliar!T$36,'Prop E'!$I$40:$I$41,Auxiliar!$B37)</f>
        <v>0</v>
      </c>
      <c r="U37" s="8">
        <f>COUNTIFS('Prop E'!$H$40:$H$41,Auxiliar!U$36,'Prop E'!$I$40:$I$41,Auxiliar!$B37)</f>
        <v>0</v>
      </c>
      <c r="V37" s="8">
        <f>COUNTIFS('Prop E'!$H$40:$H$41,"",'Prop E'!$I$40:$I$41,Auxiliar!$B37)</f>
        <v>0</v>
      </c>
      <c r="W37" s="8">
        <f>COUNTIFS('Prop F'!$H$40:$H$41,Auxiliar!W$36,'Prop F'!$I$40:$I$41,Auxiliar!$B37)</f>
        <v>0</v>
      </c>
      <c r="X37" s="8">
        <f>COUNTIFS('Prop F'!$H$40:$H$41,Auxiliar!X$36,'Prop F'!$I$40:$I$41,Auxiliar!$B37)</f>
        <v>0</v>
      </c>
      <c r="Y37" s="8">
        <f>COUNTIFS('Prop F'!$H$40:$H$41,Auxiliar!Y$36,'Prop F'!$I$40:$I$41,Auxiliar!$B37)</f>
        <v>0</v>
      </c>
      <c r="Z37" s="8">
        <f>COUNTIFS('Prop F'!$H$40:$H$41,"",'Prop F'!$I$40:$I$41,Auxiliar!$B37)</f>
        <v>0</v>
      </c>
      <c r="AA37" s="8">
        <f>COUNTIFS('Prop G'!$H$40:$H$41,Auxiliar!AA$36,'Prop G'!$I$40:$I$41,Auxiliar!$B37)</f>
        <v>0</v>
      </c>
      <c r="AB37" s="8">
        <f>COUNTIFS('Prop G'!$H$40:$H$41,Auxiliar!AB$36,'Prop G'!$I$40:$I$41,Auxiliar!$B37)</f>
        <v>0</v>
      </c>
      <c r="AC37" s="8">
        <f>COUNTIFS('Prop G'!$H$40:$H$41,Auxiliar!AC$36,'Prop G'!$I$40:$I$41,Auxiliar!$B37)</f>
        <v>0</v>
      </c>
      <c r="AD37" s="8">
        <f>COUNTIFS('Prop G'!$H$40:$H$41,"",'Prop G'!$I$40:$I$41,Auxiliar!$B37)</f>
        <v>0</v>
      </c>
      <c r="AE37" s="8">
        <f>COUNTIFS('Prop H'!$H$40:$H$41,Auxiliar!AE$36,'Prop H'!$I$40:$I$41,Auxiliar!$B37)</f>
        <v>0</v>
      </c>
      <c r="AF37" s="8">
        <f>COUNTIFS('Prop H'!$H$40:$H$41,Auxiliar!AF$36,'Prop H'!$I$40:$I$41,Auxiliar!$B37)</f>
        <v>0</v>
      </c>
      <c r="AG37" s="8">
        <f>COUNTIFS('Prop H'!$H$40:$H$41,Auxiliar!AG$36,'Prop H'!$I$40:$I$41,Auxiliar!$B37)</f>
        <v>0</v>
      </c>
      <c r="AH37" s="8">
        <f>COUNTIFS('Prop H'!$H$40:$H$41,"",'Prop H'!$I$40:$I$41,Auxiliar!$B37)</f>
        <v>0</v>
      </c>
      <c r="AI37" s="8">
        <f>COUNTIFS('Prop I'!$H$40:$H$41,Auxiliar!AI$36,'Prop I'!$I$40:$I$41,Auxiliar!$B37)</f>
        <v>0</v>
      </c>
      <c r="AJ37" s="8" t="e">
        <f>COUNTIFS(#REF!,Auxiliar!AJ$36,#REF!,Auxiliar!$B37)</f>
        <v>#REF!</v>
      </c>
      <c r="AK37" s="8" t="e">
        <f>COUNTIFS(#REF!,Auxiliar!AK$36,#REF!,Auxiliar!$B37)</f>
        <v>#REF!</v>
      </c>
      <c r="AL37" s="8">
        <f>COUNTIFS('Prop I'!$H$40:$H$41,"",'Prop I'!$I$40:$I$41,Auxiliar!$B37)</f>
        <v>0</v>
      </c>
      <c r="AM37" s="8">
        <f>COUNTIFS('Prop J'!$H$40:$H$41,Auxiliar!AM$36,'Prop J'!$I$40:$I$41,Auxiliar!$B37)</f>
        <v>0</v>
      </c>
      <c r="AN37" s="8">
        <f>COUNTIFS('Prop J'!$H$40:$H$41,Auxiliar!AN$36,'Prop J'!$I$40:$I$41,Auxiliar!$B37)</f>
        <v>0</v>
      </c>
      <c r="AO37" s="8">
        <f>COUNTIFS('Prop J'!$H$40:$H$41,Auxiliar!AO$36,'Prop J'!$I$40:$I$41,Auxiliar!$B37)</f>
        <v>0</v>
      </c>
      <c r="AP37" s="8">
        <f>COUNTIFS('Prop J'!$H$40:$H$41,"",'Prop J'!$I$40:$I$41,Auxiliar!$B37)</f>
        <v>0</v>
      </c>
    </row>
    <row r="38" spans="2:42" x14ac:dyDescent="0.2">
      <c r="B38" s="31" t="s">
        <v>4</v>
      </c>
      <c r="C38" s="8" t="e">
        <f>COUNTIFS(#REF!,Auxiliar!C$36,#REF!,Auxiliar!$B38)</f>
        <v>#REF!</v>
      </c>
      <c r="D38" s="8" t="e">
        <f>COUNTIFS(#REF!,Auxiliar!D$36,#REF!,Auxiliar!$B38)</f>
        <v>#REF!</v>
      </c>
      <c r="E38" s="8" t="e">
        <f>COUNTIFS(#REF!,Auxiliar!E$36,#REF!,Auxiliar!$B38)</f>
        <v>#REF!</v>
      </c>
      <c r="F38" s="8" t="e">
        <f>COUNTIFS(#REF!,"",#REF!,Auxiliar!$B38)</f>
        <v>#REF!</v>
      </c>
      <c r="G38" s="8" t="e">
        <f>COUNTIFS(#REF!,Auxiliar!G$36,#REF!,Auxiliar!$B38)</f>
        <v>#REF!</v>
      </c>
      <c r="H38" s="8" t="e">
        <f>COUNTIFS(#REF!,Auxiliar!H$36,#REF!,Auxiliar!$B38)</f>
        <v>#REF!</v>
      </c>
      <c r="I38" s="8" t="e">
        <f>COUNTIFS(#REF!,Auxiliar!I$36,#REF!,Auxiliar!$B38)</f>
        <v>#REF!</v>
      </c>
      <c r="J38" s="8" t="e">
        <f>COUNTIFS(#REF!,"",#REF!,Auxiliar!$B38)</f>
        <v>#REF!</v>
      </c>
      <c r="K38" s="8" t="e">
        <f>COUNTIFS(#REF!,Auxiliar!K$36,#REF!,Auxiliar!$B38)</f>
        <v>#REF!</v>
      </c>
      <c r="L38" s="8" t="e">
        <f>COUNTIFS(#REF!,Auxiliar!L$36,#REF!,Auxiliar!$B38)</f>
        <v>#REF!</v>
      </c>
      <c r="M38" s="8" t="e">
        <f>COUNTIFS(#REF!,Auxiliar!M$36,#REF!,Auxiliar!$B38)</f>
        <v>#REF!</v>
      </c>
      <c r="N38" s="8" t="e">
        <f>COUNTIFS(#REF!,"",#REF!,Auxiliar!$B38)</f>
        <v>#REF!</v>
      </c>
      <c r="O38" s="8">
        <f>COUNTIFS('Prop D'!$H$40:$H$41,Auxiliar!O$36,'Prop D'!$I$40:$I$41,Auxiliar!$B38)</f>
        <v>0</v>
      </c>
      <c r="P38" s="8">
        <f>COUNTIFS('Prop D'!$H$40:$H$41,Auxiliar!P$36,'Prop D'!$I$40:$I$41,Auxiliar!$B38)</f>
        <v>0</v>
      </c>
      <c r="Q38" s="8">
        <f>COUNTIFS('Prop D'!$H$40:$H$41,Auxiliar!Q$36,'Prop D'!$I$40:$I$41,Auxiliar!$B38)</f>
        <v>0</v>
      </c>
      <c r="R38" s="8">
        <f>COUNTIFS('Prop D'!$H$40:$H$41,"",'Prop D'!$I$40:$I$41,Auxiliar!$B38)</f>
        <v>0</v>
      </c>
      <c r="S38" s="8">
        <f>COUNTIFS('Prop E'!$H$40:$H$41,Auxiliar!S$36,'Prop E'!$I$40:$I$41,Auxiliar!$B38)</f>
        <v>0</v>
      </c>
      <c r="T38" s="8">
        <f>COUNTIFS('Prop E'!$H$40:$H$41,Auxiliar!T$36,'Prop E'!$I$40:$I$41,Auxiliar!$B38)</f>
        <v>0</v>
      </c>
      <c r="U38" s="8">
        <f>COUNTIFS('Prop E'!$H$40:$H$41,Auxiliar!U$36,'Prop E'!$I$40:$I$41,Auxiliar!$B38)</f>
        <v>0</v>
      </c>
      <c r="V38" s="8">
        <f>COUNTIFS('Prop E'!$H$40:$H$41,"",'Prop E'!$I$40:$I$41,Auxiliar!$B38)</f>
        <v>0</v>
      </c>
      <c r="W38" s="8">
        <f>COUNTIFS('Prop F'!$H$40:$H$41,Auxiliar!W$36,'Prop F'!$I$40:$I$41,Auxiliar!$B38)</f>
        <v>0</v>
      </c>
      <c r="X38" s="8">
        <f>COUNTIFS('Prop F'!$H$40:$H$41,Auxiliar!X$36,'Prop F'!$I$40:$I$41,Auxiliar!$B38)</f>
        <v>0</v>
      </c>
      <c r="Y38" s="8">
        <f>COUNTIFS('Prop F'!$H$40:$H$41,Auxiliar!Y$36,'Prop F'!$I$40:$I$41,Auxiliar!$B38)</f>
        <v>0</v>
      </c>
      <c r="Z38" s="8">
        <f>COUNTIFS('Prop F'!$H$40:$H$41,"",'Prop F'!$I$40:$I$41,Auxiliar!$B38)</f>
        <v>0</v>
      </c>
      <c r="AA38" s="8">
        <f>COUNTIFS('Prop G'!$H$40:$H$41,Auxiliar!AA$36,'Prop G'!$I$40:$I$41,Auxiliar!$B38)</f>
        <v>0</v>
      </c>
      <c r="AB38" s="8">
        <f>COUNTIFS('Prop G'!$H$40:$H$41,Auxiliar!AB$36,'Prop G'!$I$40:$I$41,Auxiliar!$B38)</f>
        <v>0</v>
      </c>
      <c r="AC38" s="8">
        <f>COUNTIFS('Prop G'!$H$40:$H$41,Auxiliar!AC$36,'Prop G'!$I$40:$I$41,Auxiliar!$B38)</f>
        <v>0</v>
      </c>
      <c r="AD38" s="8">
        <f>COUNTIFS('Prop G'!$H$40:$H$41,"",'Prop G'!$I$40:$I$41,Auxiliar!$B38)</f>
        <v>0</v>
      </c>
      <c r="AE38" s="8">
        <f>COUNTIFS('Prop H'!$H$40:$H$41,Auxiliar!AE$36,'Prop H'!$I$40:$I$41,Auxiliar!$B38)</f>
        <v>0</v>
      </c>
      <c r="AF38" s="8">
        <f>COUNTIFS('Prop H'!$H$40:$H$41,Auxiliar!AF$36,'Prop H'!$I$40:$I$41,Auxiliar!$B38)</f>
        <v>0</v>
      </c>
      <c r="AG38" s="8">
        <f>COUNTIFS('Prop H'!$H$40:$H$41,Auxiliar!AG$36,'Prop H'!$I$40:$I$41,Auxiliar!$B38)</f>
        <v>0</v>
      </c>
      <c r="AH38" s="8">
        <f>COUNTIFS('Prop H'!$H$40:$H$41,"",'Prop H'!$I$40:$I$41,Auxiliar!$B38)</f>
        <v>0</v>
      </c>
      <c r="AI38" s="8" t="e">
        <f>COUNTIFS(#REF!,Auxiliar!AI$36,#REF!,Auxiliar!$B38)</f>
        <v>#REF!</v>
      </c>
      <c r="AJ38" s="8" t="e">
        <f>COUNTIFS(#REF!,Auxiliar!AJ$36,#REF!,Auxiliar!$B38)</f>
        <v>#REF!</v>
      </c>
      <c r="AK38" s="8" t="e">
        <f>COUNTIFS(#REF!,Auxiliar!AK$36,#REF!,Auxiliar!$B38)</f>
        <v>#REF!</v>
      </c>
      <c r="AL38" s="8">
        <f>COUNTIFS('Prop I'!$H$40:$H$41,"",'Prop I'!$I$40:$I$41,Auxiliar!$B38)</f>
        <v>0</v>
      </c>
      <c r="AM38" s="8">
        <f>COUNTIFS('Prop J'!$H$40:$H$41,Auxiliar!AM$36,'Prop J'!$I$40:$I$41,Auxiliar!$B38)</f>
        <v>0</v>
      </c>
      <c r="AN38" s="8">
        <f>COUNTIFS('Prop J'!$H$40:$H$41,Auxiliar!AN$36,'Prop J'!$I$40:$I$41,Auxiliar!$B38)</f>
        <v>0</v>
      </c>
      <c r="AO38" s="8">
        <f>COUNTIFS('Prop J'!$H$40:$H$41,Auxiliar!AO$36,'Prop J'!$I$40:$I$41,Auxiliar!$B38)</f>
        <v>0</v>
      </c>
      <c r="AP38" s="8">
        <f>COUNTIFS('Prop J'!$H$40:$H$41,"",'Prop J'!$I$40:$I$41,Auxiliar!$B38)</f>
        <v>0</v>
      </c>
    </row>
    <row r="39" spans="2:42" x14ac:dyDescent="0.2">
      <c r="B39" s="30" t="s">
        <v>11</v>
      </c>
      <c r="C39" s="8" t="e">
        <f>COUNTIFS(#REF!,Auxiliar!C$36,#REF!,Auxiliar!$B39)</f>
        <v>#REF!</v>
      </c>
      <c r="D39" s="8" t="e">
        <f>COUNTIFS(#REF!,Auxiliar!D$36,#REF!,Auxiliar!$B39)</f>
        <v>#REF!</v>
      </c>
      <c r="E39" s="8" t="e">
        <f>COUNTIFS(#REF!,Auxiliar!E$36,#REF!,Auxiliar!$B39)</f>
        <v>#REF!</v>
      </c>
      <c r="F39" s="8" t="e">
        <f>COUNTIFS(#REF!,"",#REF!,Auxiliar!$B39)</f>
        <v>#REF!</v>
      </c>
      <c r="G39" s="8" t="e">
        <f>COUNTIFS(#REF!,Auxiliar!G$36,#REF!,Auxiliar!$B39)</f>
        <v>#REF!</v>
      </c>
      <c r="H39" s="8" t="e">
        <f>COUNTIFS(#REF!,Auxiliar!H$36,#REF!,Auxiliar!$B39)</f>
        <v>#REF!</v>
      </c>
      <c r="I39" s="8" t="e">
        <f>COUNTIFS(#REF!,Auxiliar!I$36,#REF!,Auxiliar!$B39)</f>
        <v>#REF!</v>
      </c>
      <c r="J39" s="8" t="e">
        <f>COUNTIFS(#REF!,"",#REF!,Auxiliar!$B39)</f>
        <v>#REF!</v>
      </c>
      <c r="K39" s="8" t="e">
        <f>COUNTIFS(#REF!,Auxiliar!K$36,#REF!,Auxiliar!$B39)</f>
        <v>#REF!</v>
      </c>
      <c r="L39" s="8" t="e">
        <f>COUNTIFS(#REF!,Auxiliar!L$36,#REF!,Auxiliar!$B39)</f>
        <v>#REF!</v>
      </c>
      <c r="M39" s="8" t="e">
        <f>COUNTIFS(#REF!,Auxiliar!M$36,#REF!,Auxiliar!$B39)</f>
        <v>#REF!</v>
      </c>
      <c r="N39" s="8" t="e">
        <f>COUNTIFS(#REF!,"",#REF!,Auxiliar!$B39)</f>
        <v>#REF!</v>
      </c>
      <c r="O39" s="8">
        <f>COUNTIFS('Prop D'!$H$40:$H$41,Auxiliar!O$36,'Prop D'!$I$40:$I$41,Auxiliar!$B39)</f>
        <v>0</v>
      </c>
      <c r="P39" s="8">
        <f>COUNTIFS('Prop D'!$H$40:$H$41,Auxiliar!P$36,'Prop D'!$I$40:$I$41,Auxiliar!$B39)</f>
        <v>0</v>
      </c>
      <c r="Q39" s="8">
        <f>COUNTIFS('Prop D'!$H$40:$H$41,Auxiliar!Q$36,'Prop D'!$I$40:$I$41,Auxiliar!$B39)</f>
        <v>0</v>
      </c>
      <c r="R39" s="8">
        <f>COUNTIFS('Prop D'!$H$40:$H$41,"",'Prop D'!$I$40:$I$41,Auxiliar!$B39)</f>
        <v>0</v>
      </c>
      <c r="S39" s="8">
        <f>COUNTIFS('Prop E'!$H$40:$H$41,Auxiliar!S$36,'Prop E'!$I$40:$I$41,Auxiliar!$B39)</f>
        <v>0</v>
      </c>
      <c r="T39" s="8">
        <f>COUNTIFS('Prop E'!$H$40:$H$41,Auxiliar!T$36,'Prop E'!$I$40:$I$41,Auxiliar!$B39)</f>
        <v>0</v>
      </c>
      <c r="U39" s="8">
        <f>COUNTIFS('Prop E'!$H$40:$H$41,Auxiliar!U$36,'Prop E'!$I$40:$I$41,Auxiliar!$B39)</f>
        <v>0</v>
      </c>
      <c r="V39" s="8">
        <f>COUNTIFS('Prop E'!$H$40:$H$41,"",'Prop E'!$I$40:$I$41,Auxiliar!$B39)</f>
        <v>0</v>
      </c>
      <c r="W39" s="8">
        <f>COUNTIFS('Prop F'!$H$40:$H$41,Auxiliar!W$36,'Prop F'!$I$40:$I$41,Auxiliar!$B39)</f>
        <v>0</v>
      </c>
      <c r="X39" s="8">
        <f>COUNTIFS('Prop F'!$H$40:$H$41,Auxiliar!X$36,'Prop F'!$I$40:$I$41,Auxiliar!$B39)</f>
        <v>0</v>
      </c>
      <c r="Y39" s="8">
        <f>COUNTIFS('Prop F'!$H$40:$H$41,Auxiliar!Y$36,'Prop F'!$I$40:$I$41,Auxiliar!$B39)</f>
        <v>0</v>
      </c>
      <c r="Z39" s="8">
        <f>COUNTIFS('Prop F'!$H$40:$H$41,"",'Prop F'!$I$40:$I$41,Auxiliar!$B39)</f>
        <v>0</v>
      </c>
      <c r="AA39" s="8">
        <f>COUNTIFS('Prop G'!$H$40:$H$41,Auxiliar!AA$36,'Prop G'!$I$40:$I$41,Auxiliar!$B39)</f>
        <v>0</v>
      </c>
      <c r="AB39" s="8">
        <f>COUNTIFS('Prop G'!$H$40:$H$41,Auxiliar!AB$36,'Prop G'!$I$40:$I$41,Auxiliar!$B39)</f>
        <v>0</v>
      </c>
      <c r="AC39" s="8">
        <f>COUNTIFS('Prop G'!$H$40:$H$41,Auxiliar!AC$36,'Prop G'!$I$40:$I$41,Auxiliar!$B39)</f>
        <v>0</v>
      </c>
      <c r="AD39" s="8">
        <f>COUNTIFS('Prop G'!$H$40:$H$41,"",'Prop G'!$I$40:$I$41,Auxiliar!$B39)</f>
        <v>0</v>
      </c>
      <c r="AE39" s="8">
        <f>COUNTIFS('Prop H'!$H$40:$H$41,Auxiliar!AE$36,'Prop H'!$I$40:$I$41,Auxiliar!$B39)</f>
        <v>0</v>
      </c>
      <c r="AF39" s="8">
        <f>COUNTIFS('Prop H'!$H$40:$H$41,Auxiliar!AF$36,'Prop H'!$I$40:$I$41,Auxiliar!$B39)</f>
        <v>0</v>
      </c>
      <c r="AG39" s="8">
        <f>COUNTIFS('Prop H'!$H$40:$H$41,Auxiliar!AG$36,'Prop H'!$I$40:$I$41,Auxiliar!$B39)</f>
        <v>0</v>
      </c>
      <c r="AH39" s="8">
        <f>COUNTIFS('Prop H'!$H$40:$H$41,"",'Prop H'!$I$40:$I$41,Auxiliar!$B39)</f>
        <v>0</v>
      </c>
      <c r="AI39" s="8" t="e">
        <f>COUNTIFS(#REF!,Auxiliar!AI$36,#REF!,Auxiliar!$B39)</f>
        <v>#REF!</v>
      </c>
      <c r="AJ39" s="8" t="e">
        <f>COUNTIFS(#REF!,Auxiliar!AJ$36,#REF!,Auxiliar!$B39)</f>
        <v>#REF!</v>
      </c>
      <c r="AK39" s="8" t="e">
        <f>COUNTIFS(#REF!,Auxiliar!AK$36,#REF!,Auxiliar!$B39)</f>
        <v>#REF!</v>
      </c>
      <c r="AL39" s="8">
        <f>COUNTIFS('Prop I'!$H$40:$H$41,"",'Prop I'!$I$40:$I$41,Auxiliar!$B39)</f>
        <v>0</v>
      </c>
      <c r="AM39" s="8">
        <f>COUNTIFS('Prop J'!$H$40:$H$41,Auxiliar!AM$36,'Prop J'!$I$40:$I$41,Auxiliar!$B39)</f>
        <v>0</v>
      </c>
      <c r="AN39" s="8">
        <f>COUNTIFS('Prop J'!$H$40:$H$41,Auxiliar!AN$36,'Prop J'!$I$40:$I$41,Auxiliar!$B39)</f>
        <v>0</v>
      </c>
      <c r="AO39" s="8">
        <f>COUNTIFS('Prop J'!$H$40:$H$41,Auxiliar!AO$36,'Prop J'!$I$40:$I$41,Auxiliar!$B39)</f>
        <v>0</v>
      </c>
      <c r="AP39" s="8">
        <f>COUNTIFS('Prop J'!$H$40:$H$41,"",'Prop J'!$I$40:$I$41,Auxiliar!$B39)</f>
        <v>0</v>
      </c>
    </row>
    <row r="40" spans="2:42" x14ac:dyDescent="0.2">
      <c r="B40" s="30" t="s">
        <v>5</v>
      </c>
      <c r="C40" s="8" t="e">
        <f>COUNTIFS(#REF!,Auxiliar!C$36,#REF!,Auxiliar!$B40)</f>
        <v>#REF!</v>
      </c>
      <c r="D40" s="8" t="e">
        <f>COUNTIFS(#REF!,Auxiliar!D$36,#REF!,Auxiliar!$B40)</f>
        <v>#REF!</v>
      </c>
      <c r="E40" s="8" t="e">
        <f>COUNTIFS(#REF!,Auxiliar!E$36,#REF!,Auxiliar!$B40)</f>
        <v>#REF!</v>
      </c>
      <c r="F40" s="8" t="e">
        <f>COUNTIFS(#REF!,"",#REF!,Auxiliar!$B40)</f>
        <v>#REF!</v>
      </c>
      <c r="G40" s="8" t="e">
        <f>COUNTIFS(#REF!,Auxiliar!G$36,#REF!,Auxiliar!$B40)</f>
        <v>#REF!</v>
      </c>
      <c r="H40" s="8" t="e">
        <f>COUNTIFS(#REF!,Auxiliar!H$36,#REF!,Auxiliar!$B40)</f>
        <v>#REF!</v>
      </c>
      <c r="I40" s="8" t="e">
        <f>COUNTIFS(#REF!,Auxiliar!I$36,#REF!,Auxiliar!$B40)</f>
        <v>#REF!</v>
      </c>
      <c r="J40" s="8" t="e">
        <f>COUNTIFS(#REF!,"",#REF!,Auxiliar!$B40)</f>
        <v>#REF!</v>
      </c>
      <c r="K40" s="8" t="e">
        <f>COUNTIFS(#REF!,Auxiliar!K$36,#REF!,Auxiliar!$B40)</f>
        <v>#REF!</v>
      </c>
      <c r="L40" s="8" t="e">
        <f>COUNTIFS(#REF!,Auxiliar!L$36,#REF!,Auxiliar!$B40)</f>
        <v>#REF!</v>
      </c>
      <c r="M40" s="8" t="e">
        <f>COUNTIFS(#REF!,Auxiliar!M$36,#REF!,Auxiliar!$B40)</f>
        <v>#REF!</v>
      </c>
      <c r="N40" s="8" t="e">
        <f>COUNTIFS(#REF!,"",#REF!,Auxiliar!$B40)</f>
        <v>#REF!</v>
      </c>
      <c r="O40" s="8">
        <f>COUNTIFS('Prop D'!$H$40:$H$41,Auxiliar!O$36,'Prop D'!$I$40:$I$41,Auxiliar!$B40)</f>
        <v>0</v>
      </c>
      <c r="P40" s="8">
        <f>COUNTIFS('Prop D'!$H$40:$H$41,Auxiliar!P$36,'Prop D'!$I$40:$I$41,Auxiliar!$B40)</f>
        <v>0</v>
      </c>
      <c r="Q40" s="8">
        <f>COUNTIFS('Prop D'!$H$40:$H$41,Auxiliar!Q$36,'Prop D'!$I$40:$I$41,Auxiliar!$B40)</f>
        <v>0</v>
      </c>
      <c r="R40" s="8">
        <f>COUNTIFS('Prop D'!$H$40:$H$41,"",'Prop D'!$I$40:$I$41,Auxiliar!$B40)</f>
        <v>0</v>
      </c>
      <c r="S40" s="8">
        <f>COUNTIFS('Prop E'!$H$40:$H$41,Auxiliar!S$36,'Prop E'!$I$40:$I$41,Auxiliar!$B40)</f>
        <v>0</v>
      </c>
      <c r="T40" s="8">
        <f>COUNTIFS('Prop E'!$H$40:$H$41,Auxiliar!T$36,'Prop E'!$I$40:$I$41,Auxiliar!$B40)</f>
        <v>0</v>
      </c>
      <c r="U40" s="8">
        <f>COUNTIFS('Prop E'!$H$40:$H$41,Auxiliar!U$36,'Prop E'!$I$40:$I$41,Auxiliar!$B40)</f>
        <v>0</v>
      </c>
      <c r="V40" s="8">
        <f>COUNTIFS('Prop E'!$H$40:$H$41,"",'Prop E'!$I$40:$I$41,Auxiliar!$B40)</f>
        <v>0</v>
      </c>
      <c r="W40" s="8">
        <f>COUNTIFS('Prop F'!$H$40:$H$41,Auxiliar!W$36,'Prop F'!$I$40:$I$41,Auxiliar!$B40)</f>
        <v>0</v>
      </c>
      <c r="X40" s="8">
        <f>COUNTIFS('Prop F'!$H$40:$H$41,Auxiliar!X$36,'Prop F'!$I$40:$I$41,Auxiliar!$B40)</f>
        <v>0</v>
      </c>
      <c r="Y40" s="8">
        <f>COUNTIFS('Prop F'!$H$40:$H$41,Auxiliar!Y$36,'Prop F'!$I$40:$I$41,Auxiliar!$B40)</f>
        <v>0</v>
      </c>
      <c r="Z40" s="8">
        <f>COUNTIFS('Prop F'!$H$40:$H$41,"",'Prop F'!$I$40:$I$41,Auxiliar!$B40)</f>
        <v>0</v>
      </c>
      <c r="AA40" s="8">
        <f>COUNTIFS('Prop G'!$H$40:$H$41,Auxiliar!AA$36,'Prop G'!$I$40:$I$41,Auxiliar!$B40)</f>
        <v>0</v>
      </c>
      <c r="AB40" s="8">
        <f>COUNTIFS('Prop G'!$H$40:$H$41,Auxiliar!AB$36,'Prop G'!$I$40:$I$41,Auxiliar!$B40)</f>
        <v>0</v>
      </c>
      <c r="AC40" s="8">
        <f>COUNTIFS('Prop G'!$H$40:$H$41,Auxiliar!AC$36,'Prop G'!$I$40:$I$41,Auxiliar!$B40)</f>
        <v>0</v>
      </c>
      <c r="AD40" s="8">
        <f>COUNTIFS('Prop G'!$H$40:$H$41,"",'Prop G'!$I$40:$I$41,Auxiliar!$B40)</f>
        <v>0</v>
      </c>
      <c r="AE40" s="8">
        <f>COUNTIFS('Prop H'!$H$40:$H$41,Auxiliar!AE$36,'Prop H'!$I$40:$I$41,Auxiliar!$B40)</f>
        <v>0</v>
      </c>
      <c r="AF40" s="8">
        <f>COUNTIFS('Prop H'!$H$40:$H$41,Auxiliar!AF$36,'Prop H'!$I$40:$I$41,Auxiliar!$B40)</f>
        <v>0</v>
      </c>
      <c r="AG40" s="8">
        <f>COUNTIFS('Prop H'!$H$40:$H$41,Auxiliar!AG$36,'Prop H'!$I$40:$I$41,Auxiliar!$B40)</f>
        <v>0</v>
      </c>
      <c r="AH40" s="8">
        <f>COUNTIFS('Prop H'!$H$40:$H$41,"",'Prop H'!$I$40:$I$41,Auxiliar!$B40)</f>
        <v>0</v>
      </c>
      <c r="AI40" s="8" t="e">
        <f>COUNTIFS(#REF!,Auxiliar!AI$36,#REF!,Auxiliar!$B40)</f>
        <v>#REF!</v>
      </c>
      <c r="AJ40" s="8" t="e">
        <f>COUNTIFS(#REF!,Auxiliar!AJ$36,#REF!,Auxiliar!$B40)</f>
        <v>#REF!</v>
      </c>
      <c r="AK40" s="8" t="e">
        <f>COUNTIFS(#REF!,Auxiliar!AK$36,#REF!,Auxiliar!$B40)</f>
        <v>#REF!</v>
      </c>
      <c r="AL40" s="8">
        <f>COUNTIFS('Prop I'!$H$40:$H$41,"",'Prop I'!$I$40:$I$41,Auxiliar!$B40)</f>
        <v>0</v>
      </c>
      <c r="AM40" s="8">
        <f>COUNTIFS('Prop J'!$H$40:$H$41,Auxiliar!AM$36,'Prop J'!$I$40:$I$41,Auxiliar!$B40)</f>
        <v>0</v>
      </c>
      <c r="AN40" s="8">
        <f>COUNTIFS('Prop J'!$H$40:$H$41,Auxiliar!AN$36,'Prop J'!$I$40:$I$41,Auxiliar!$B40)</f>
        <v>0</v>
      </c>
      <c r="AO40" s="8">
        <f>COUNTIFS('Prop J'!$H$40:$H$41,Auxiliar!AO$36,'Prop J'!$I$40:$I$41,Auxiliar!$B40)</f>
        <v>0</v>
      </c>
      <c r="AP40" s="8">
        <f>COUNTIFS('Prop J'!$H$40:$H$41,"",'Prop J'!$I$40:$I$41,Auxiliar!$B40)</f>
        <v>0</v>
      </c>
    </row>
    <row r="41" spans="2:42" x14ac:dyDescent="0.2">
      <c r="B41" s="80"/>
    </row>
    <row r="42" spans="2:42" x14ac:dyDescent="0.2">
      <c r="B42" s="80" t="e">
        <f>#REF!</f>
        <v>#REF!</v>
      </c>
      <c r="G42" t="s">
        <v>161</v>
      </c>
      <c r="I42" t="s">
        <v>161</v>
      </c>
      <c r="K42" t="s">
        <v>161</v>
      </c>
      <c r="M42" t="s">
        <v>161</v>
      </c>
      <c r="O42" t="s">
        <v>161</v>
      </c>
      <c r="Q42" t="s">
        <v>161</v>
      </c>
      <c r="S42" t="s">
        <v>161</v>
      </c>
      <c r="U42" t="s">
        <v>161</v>
      </c>
      <c r="W42" t="s">
        <v>161</v>
      </c>
      <c r="Y42" t="s">
        <v>161</v>
      </c>
      <c r="AA42" t="s">
        <v>161</v>
      </c>
      <c r="AC42" t="s">
        <v>161</v>
      </c>
      <c r="AE42" t="s">
        <v>161</v>
      </c>
      <c r="AG42" t="s">
        <v>161</v>
      </c>
      <c r="AI42" t="s">
        <v>161</v>
      </c>
      <c r="AK42" t="s">
        <v>161</v>
      </c>
      <c r="AM42" t="s">
        <v>161</v>
      </c>
      <c r="AO42" t="s">
        <v>161</v>
      </c>
    </row>
    <row r="43" spans="2:42" x14ac:dyDescent="0.2">
      <c r="B43" s="80"/>
      <c r="C43" s="575" t="e">
        <f>#REF!</f>
        <v>#REF!</v>
      </c>
      <c r="D43" s="576"/>
      <c r="E43" s="576"/>
      <c r="F43" s="577"/>
      <c r="G43" s="575" t="e">
        <f>#REF!</f>
        <v>#REF!</v>
      </c>
      <c r="H43" s="576"/>
      <c r="I43" s="576"/>
      <c r="J43" s="577"/>
      <c r="K43" s="575" t="e">
        <f>#REF!</f>
        <v>#REF!</v>
      </c>
      <c r="L43" s="576"/>
      <c r="M43" s="576"/>
      <c r="N43" s="577"/>
      <c r="O43" s="575" t="e">
        <f>'Prop D'!$E$8</f>
        <v>#REF!</v>
      </c>
      <c r="P43" s="576"/>
      <c r="Q43" s="576"/>
      <c r="R43" s="577"/>
      <c r="S43" s="575" t="e">
        <f>'Prop E'!$E$8</f>
        <v>#REF!</v>
      </c>
      <c r="T43" s="576"/>
      <c r="U43" s="576"/>
      <c r="V43" s="577"/>
      <c r="W43" s="575" t="e">
        <f>'Prop F'!$E$8</f>
        <v>#REF!</v>
      </c>
      <c r="X43" s="576"/>
      <c r="Y43" s="576"/>
      <c r="Z43" s="577"/>
      <c r="AA43" s="575" t="e">
        <f>'Prop G'!$E$8</f>
        <v>#REF!</v>
      </c>
      <c r="AB43" s="576"/>
      <c r="AC43" s="576"/>
      <c r="AD43" s="577"/>
      <c r="AE43" s="575" t="e">
        <f>'Prop H'!$E$8</f>
        <v>#REF!</v>
      </c>
      <c r="AF43" s="576"/>
      <c r="AG43" s="576"/>
      <c r="AH43" s="577"/>
      <c r="AI43" s="575" t="e">
        <f>'Prop I'!$E$8</f>
        <v>#REF!</v>
      </c>
      <c r="AJ43" s="576"/>
      <c r="AK43" s="576"/>
      <c r="AL43" s="577"/>
      <c r="AM43" s="575" t="e">
        <f>'Prop J'!$E$8</f>
        <v>#REF!</v>
      </c>
      <c r="AN43" s="576"/>
      <c r="AO43" s="576"/>
      <c r="AP43" s="577"/>
    </row>
    <row r="44" spans="2:42" x14ac:dyDescent="0.2">
      <c r="B44" s="80"/>
      <c r="C44" s="113" t="s">
        <v>41</v>
      </c>
      <c r="D44" s="113" t="s">
        <v>42</v>
      </c>
      <c r="E44" s="113" t="s">
        <v>62</v>
      </c>
      <c r="F44" s="113" t="s">
        <v>158</v>
      </c>
      <c r="G44" s="113" t="s">
        <v>41</v>
      </c>
      <c r="H44" s="113" t="s">
        <v>42</v>
      </c>
      <c r="I44" s="113" t="s">
        <v>62</v>
      </c>
      <c r="J44" s="113" t="s">
        <v>158</v>
      </c>
      <c r="K44" s="113" t="s">
        <v>41</v>
      </c>
      <c r="L44" s="113" t="s">
        <v>42</v>
      </c>
      <c r="M44" s="113" t="s">
        <v>62</v>
      </c>
      <c r="N44" s="113" t="s">
        <v>158</v>
      </c>
      <c r="O44" s="113" t="s">
        <v>41</v>
      </c>
      <c r="P44" s="113" t="s">
        <v>42</v>
      </c>
      <c r="Q44" s="113" t="s">
        <v>62</v>
      </c>
      <c r="R44" s="113" t="s">
        <v>158</v>
      </c>
      <c r="S44" s="113" t="s">
        <v>41</v>
      </c>
      <c r="T44" s="113" t="s">
        <v>42</v>
      </c>
      <c r="U44" s="113" t="s">
        <v>62</v>
      </c>
      <c r="V44" s="113" t="s">
        <v>158</v>
      </c>
      <c r="W44" s="113" t="s">
        <v>41</v>
      </c>
      <c r="X44" s="113" t="s">
        <v>42</v>
      </c>
      <c r="Y44" s="113" t="s">
        <v>62</v>
      </c>
      <c r="Z44" s="113" t="s">
        <v>158</v>
      </c>
      <c r="AA44" s="113" t="s">
        <v>41</v>
      </c>
      <c r="AB44" s="113" t="s">
        <v>42</v>
      </c>
      <c r="AC44" s="113" t="s">
        <v>62</v>
      </c>
      <c r="AD44" s="113" t="s">
        <v>158</v>
      </c>
      <c r="AE44" s="113" t="s">
        <v>41</v>
      </c>
      <c r="AF44" s="113" t="s">
        <v>42</v>
      </c>
      <c r="AG44" s="113" t="s">
        <v>62</v>
      </c>
      <c r="AH44" s="113" t="s">
        <v>158</v>
      </c>
      <c r="AI44" s="113" t="s">
        <v>41</v>
      </c>
      <c r="AJ44" s="113" t="s">
        <v>42</v>
      </c>
      <c r="AK44" s="113" t="s">
        <v>62</v>
      </c>
      <c r="AL44" s="113" t="s">
        <v>158</v>
      </c>
      <c r="AM44" s="113" t="s">
        <v>41</v>
      </c>
      <c r="AN44" s="113" t="s">
        <v>42</v>
      </c>
      <c r="AO44" s="113" t="s">
        <v>62</v>
      </c>
      <c r="AP44" s="113" t="s">
        <v>158</v>
      </c>
    </row>
    <row r="45" spans="2:42" x14ac:dyDescent="0.2">
      <c r="B45" s="31" t="s">
        <v>10</v>
      </c>
      <c r="C45" s="8" t="e">
        <f>COUNTIFS(#REF!,Auxiliar!C$44,#REF!,Auxiliar!$B45)</f>
        <v>#REF!</v>
      </c>
      <c r="D45" s="8" t="e">
        <f>COUNTIFS(#REF!,Auxiliar!D$44,#REF!,Auxiliar!$B45)</f>
        <v>#REF!</v>
      </c>
      <c r="E45" s="8" t="e">
        <f>COUNTIFS(#REF!,Auxiliar!E$44,#REF!,Auxiliar!$B45)</f>
        <v>#REF!</v>
      </c>
      <c r="F45" s="8" t="e">
        <f>COUNTIFS(#REF!,"",#REF!,Auxiliar!$B45)</f>
        <v>#REF!</v>
      </c>
      <c r="G45" s="8" t="e">
        <f>COUNTIFS(#REF!,Auxiliar!G$44,#REF!,Auxiliar!$B45)</f>
        <v>#REF!</v>
      </c>
      <c r="H45" s="8" t="e">
        <f>COUNTIFS(#REF!,Auxiliar!H$44,#REF!,Auxiliar!$B45)</f>
        <v>#REF!</v>
      </c>
      <c r="I45" s="8" t="e">
        <f>COUNTIFS(#REF!,Auxiliar!I$44,#REF!,Auxiliar!$B45)</f>
        <v>#REF!</v>
      </c>
      <c r="J45" s="8" t="e">
        <f>COUNTIFS(#REF!,"",#REF!,Auxiliar!$B45)</f>
        <v>#REF!</v>
      </c>
      <c r="K45" s="8" t="e">
        <f>COUNTIFS(#REF!,Auxiliar!K$44,#REF!,Auxiliar!$B45)</f>
        <v>#REF!</v>
      </c>
      <c r="L45" s="8" t="e">
        <f>COUNTIFS(#REF!,Auxiliar!L$44,#REF!,Auxiliar!$B45)</f>
        <v>#REF!</v>
      </c>
      <c r="M45" s="8" t="e">
        <f>COUNTIFS(#REF!,Auxiliar!M$44,#REF!,Auxiliar!$B45)</f>
        <v>#REF!</v>
      </c>
      <c r="N45" s="8" t="e">
        <f>COUNTIFS(#REF!,"",#REF!,Auxiliar!$B45)</f>
        <v>#REF!</v>
      </c>
      <c r="O45" s="8">
        <f>COUNTIFS('Prop D'!$H$42:$H$43,Auxiliar!O$44,'Prop D'!$I$42:$I$43,Auxiliar!$B45)</f>
        <v>0</v>
      </c>
      <c r="P45" s="8">
        <f>COUNTIFS('Prop D'!$H$42:$H$43,Auxiliar!P$44,'Prop D'!$I$42:$I$43,Auxiliar!$B45)</f>
        <v>0</v>
      </c>
      <c r="Q45" s="8">
        <f>COUNTIFS('Prop D'!$H$42:$H$43,Auxiliar!Q$44,'Prop D'!$I$42:$I$43,Auxiliar!$B45)</f>
        <v>0</v>
      </c>
      <c r="R45" s="8">
        <f>COUNTIFS('Prop D'!$H$42:$H$43,"",'Prop D'!$I$42:$I$43,Auxiliar!$B45)</f>
        <v>0</v>
      </c>
      <c r="S45" s="8">
        <f>COUNTIFS('Prop E'!$H$42:$H$43,Auxiliar!S$44,'Prop E'!$I$42:$I$43,Auxiliar!$B45)</f>
        <v>0</v>
      </c>
      <c r="T45" s="8">
        <f>COUNTIFS('Prop E'!$H$42:$H$43,Auxiliar!T$44,'Prop E'!$I$42:$I$43,Auxiliar!$B45)</f>
        <v>0</v>
      </c>
      <c r="U45" s="8">
        <f>COUNTIFS('Prop E'!$H$42:$H$43,Auxiliar!U$44,'Prop E'!$I$42:$I$43,Auxiliar!$B45)</f>
        <v>0</v>
      </c>
      <c r="V45" s="8">
        <f>COUNTIFS('Prop E'!$H$42:$H$43,"",'Prop E'!$I$42:$I$43,Auxiliar!$B45)</f>
        <v>0</v>
      </c>
      <c r="W45" s="8">
        <f>COUNTIFS('Prop F'!$H$42:$H$43,Auxiliar!W$44,'Prop F'!$I$42:$I$43,Auxiliar!$B45)</f>
        <v>0</v>
      </c>
      <c r="X45" s="8">
        <f>COUNTIFS('Prop F'!$H$42:$H$43,Auxiliar!X$44,'Prop F'!$I$42:$I$43,Auxiliar!$B45)</f>
        <v>0</v>
      </c>
      <c r="Y45" s="8">
        <f>COUNTIFS('Prop F'!$H$42:$H$43,Auxiliar!Y$44,'Prop F'!$I$42:$I$43,Auxiliar!$B45)</f>
        <v>0</v>
      </c>
      <c r="Z45" s="8">
        <f>COUNTIFS('Prop F'!$H$42:$H$43,"",'Prop F'!$I$42:$I$43,Auxiliar!$B45)</f>
        <v>0</v>
      </c>
      <c r="AA45" s="8">
        <f>COUNTIFS('Prop G'!$H$42:$H$43,Auxiliar!AA$44,'Prop G'!$I$42:$I$43,Auxiliar!$B45)</f>
        <v>0</v>
      </c>
      <c r="AB45" s="8">
        <f>COUNTIFS('Prop G'!$H$42:$H$43,Auxiliar!AB$44,'Prop G'!$I$42:$I$43,Auxiliar!$B45)</f>
        <v>0</v>
      </c>
      <c r="AC45" s="8">
        <f>COUNTIFS('Prop G'!$H$42:$H$43,Auxiliar!AC$44,'Prop G'!$I$42:$I$43,Auxiliar!$B45)</f>
        <v>0</v>
      </c>
      <c r="AD45" s="8">
        <f>COUNTIFS('Prop G'!$H$42:$H$43,"",'Prop G'!$I$42:$I$43,Auxiliar!$B45)</f>
        <v>0</v>
      </c>
      <c r="AE45" s="8">
        <f>COUNTIFS('Prop H'!$H$42:$H$43,Auxiliar!AE$44,'Prop H'!$I$42:$I$43,Auxiliar!$B45)</f>
        <v>0</v>
      </c>
      <c r="AF45" s="8">
        <f>COUNTIFS('Prop H'!$H$42:$H$43,Auxiliar!AF$44,'Prop H'!$I$42:$I$43,Auxiliar!$B45)</f>
        <v>0</v>
      </c>
      <c r="AG45" s="8">
        <f>COUNTIFS('Prop H'!$H$42:$H$43,Auxiliar!AG$44,'Prop H'!$I$42:$I$43,Auxiliar!$B45)</f>
        <v>0</v>
      </c>
      <c r="AH45" s="8">
        <f>COUNTIFS('Prop H'!$H$42:$H$43,"",'Prop H'!$I$42:$I$43,Auxiliar!$B45)</f>
        <v>0</v>
      </c>
      <c r="AI45" s="8">
        <f>COUNTIFS('Prop I'!$H$42:$H$43,Auxiliar!AI$44,'Prop I'!$I$42:$I$43,Auxiliar!$B45)</f>
        <v>0</v>
      </c>
      <c r="AJ45" s="8">
        <f>COUNTIFS('Prop I'!$H$42:$H$43,Auxiliar!AJ$44,'Prop I'!$I$42:$I$43,Auxiliar!$B45)</f>
        <v>0</v>
      </c>
      <c r="AK45" s="8">
        <f>COUNTIFS('Prop I'!$H$42:$H$43,Auxiliar!AK$44,'Prop I'!$I$42:$I$43,Auxiliar!$B45)</f>
        <v>0</v>
      </c>
      <c r="AL45" s="8">
        <f>COUNTIFS('Prop I'!$H$42:$H$43,"",'Prop I'!$I$42:$I$43,Auxiliar!$B45)</f>
        <v>0</v>
      </c>
      <c r="AM45" s="8">
        <f>COUNTIFS('Prop J'!$H$42:$H$43,Auxiliar!AM$44,'Prop J'!$I$42:$I$43,Auxiliar!$B45)</f>
        <v>0</v>
      </c>
      <c r="AN45" s="8">
        <f>COUNTIFS('Prop J'!$H$42:$H$43,Auxiliar!AN$44,'Prop J'!$I$42:$I$43,Auxiliar!$B45)</f>
        <v>0</v>
      </c>
      <c r="AO45" s="8">
        <f>COUNTIFS('Prop J'!$H$42:$H$43,Auxiliar!AO$44,'Prop J'!$I$42:$I$43,Auxiliar!$B45)</f>
        <v>0</v>
      </c>
      <c r="AP45" s="8">
        <f>COUNTIFS('Prop J'!$H$42:$H$43,"",'Prop J'!$I$42:$I$43,Auxiliar!$B45)</f>
        <v>0</v>
      </c>
    </row>
    <row r="46" spans="2:42" x14ac:dyDescent="0.2">
      <c r="B46" s="31" t="s">
        <v>4</v>
      </c>
      <c r="C46" s="8" t="e">
        <f>COUNTIFS(#REF!,Auxiliar!C$44,#REF!,Auxiliar!$B46)</f>
        <v>#REF!</v>
      </c>
      <c r="D46" s="8" t="e">
        <f>COUNTIFS(#REF!,Auxiliar!D$44,#REF!,Auxiliar!$B46)</f>
        <v>#REF!</v>
      </c>
      <c r="E46" s="8" t="e">
        <f>COUNTIFS(#REF!,Auxiliar!E$44,#REF!,Auxiliar!$B46)</f>
        <v>#REF!</v>
      </c>
      <c r="F46" s="8" t="e">
        <f>COUNTIFS(#REF!,"",#REF!,Auxiliar!$B46)</f>
        <v>#REF!</v>
      </c>
      <c r="G46" s="8" t="e">
        <f>COUNTIFS(#REF!,Auxiliar!G$44,#REF!,Auxiliar!$B46)</f>
        <v>#REF!</v>
      </c>
      <c r="H46" s="8" t="e">
        <f>COUNTIFS(#REF!,Auxiliar!H$44,#REF!,Auxiliar!$B46)</f>
        <v>#REF!</v>
      </c>
      <c r="I46" s="8" t="e">
        <f>COUNTIFS(#REF!,Auxiliar!I$44,#REF!,Auxiliar!$B46)</f>
        <v>#REF!</v>
      </c>
      <c r="J46" s="8" t="e">
        <f>COUNTIFS(#REF!,"",#REF!,Auxiliar!$B46)</f>
        <v>#REF!</v>
      </c>
      <c r="K46" s="8" t="e">
        <f>COUNTIFS(#REF!,Auxiliar!K$44,#REF!,Auxiliar!$B46)</f>
        <v>#REF!</v>
      </c>
      <c r="L46" s="8" t="e">
        <f>COUNTIFS(#REF!,Auxiliar!L$44,#REF!,Auxiliar!$B46)</f>
        <v>#REF!</v>
      </c>
      <c r="M46" s="8" t="e">
        <f>COUNTIFS(#REF!,Auxiliar!M$44,#REF!,Auxiliar!$B46)</f>
        <v>#REF!</v>
      </c>
      <c r="N46" s="8" t="e">
        <f>COUNTIFS(#REF!,"",#REF!,Auxiliar!$B46)</f>
        <v>#REF!</v>
      </c>
      <c r="O46" s="8">
        <f>COUNTIFS('Prop D'!$H$42:$H$43,Auxiliar!O$44,'Prop D'!$I$42:$I$43,Auxiliar!$B46)</f>
        <v>0</v>
      </c>
      <c r="P46" s="8">
        <f>COUNTIFS('Prop D'!$H$42:$H$43,Auxiliar!P$44,'Prop D'!$I$42:$I$43,Auxiliar!$B46)</f>
        <v>0</v>
      </c>
      <c r="Q46" s="8">
        <f>COUNTIFS('Prop D'!$H$42:$H$43,Auxiliar!Q$44,'Prop D'!$I$42:$I$43,Auxiliar!$B46)</f>
        <v>0</v>
      </c>
      <c r="R46" s="8">
        <f>COUNTIFS('Prop D'!$H$42:$H$43,"",'Prop D'!$I$42:$I$43,Auxiliar!$B46)</f>
        <v>0</v>
      </c>
      <c r="S46" s="8">
        <f>COUNTIFS('Prop E'!$H$42:$H$43,Auxiliar!S$44,'Prop E'!$I$42:$I$43,Auxiliar!$B46)</f>
        <v>0</v>
      </c>
      <c r="T46" s="8">
        <f>COUNTIFS('Prop E'!$H$42:$H$43,Auxiliar!T$44,'Prop E'!$I$42:$I$43,Auxiliar!$B46)</f>
        <v>0</v>
      </c>
      <c r="U46" s="8">
        <f>COUNTIFS('Prop E'!$H$42:$H$43,Auxiliar!U$44,'Prop E'!$I$42:$I$43,Auxiliar!$B46)</f>
        <v>0</v>
      </c>
      <c r="V46" s="8">
        <f>COUNTIFS('Prop E'!$H$42:$H$43,"",'Prop E'!$I$42:$I$43,Auxiliar!$B46)</f>
        <v>0</v>
      </c>
      <c r="W46" s="8">
        <f>COUNTIFS('Prop F'!$H$42:$H$43,Auxiliar!W$44,'Prop F'!$I$42:$I$43,Auxiliar!$B46)</f>
        <v>0</v>
      </c>
      <c r="X46" s="8">
        <f>COUNTIFS('Prop F'!$H$42:$H$43,Auxiliar!X$44,'Prop F'!$I$42:$I$43,Auxiliar!$B46)</f>
        <v>0</v>
      </c>
      <c r="Y46" s="8">
        <f>COUNTIFS('Prop F'!$H$42:$H$43,Auxiliar!Y$44,'Prop F'!$I$42:$I$43,Auxiliar!$B46)</f>
        <v>0</v>
      </c>
      <c r="Z46" s="8">
        <f>COUNTIFS('Prop F'!$H$42:$H$43,"",'Prop F'!$I$42:$I$43,Auxiliar!$B46)</f>
        <v>0</v>
      </c>
      <c r="AA46" s="8">
        <f>COUNTIFS('Prop G'!$H$42:$H$43,Auxiliar!AA$44,'Prop G'!$I$42:$I$43,Auxiliar!$B46)</f>
        <v>0</v>
      </c>
      <c r="AB46" s="8">
        <f>COUNTIFS('Prop G'!$H$42:$H$43,Auxiliar!AB$44,'Prop G'!$I$42:$I$43,Auxiliar!$B46)</f>
        <v>0</v>
      </c>
      <c r="AC46" s="8">
        <f>COUNTIFS('Prop G'!$H$42:$H$43,Auxiliar!AC$44,'Prop G'!$I$42:$I$43,Auxiliar!$B46)</f>
        <v>0</v>
      </c>
      <c r="AD46" s="8">
        <f>COUNTIFS('Prop G'!$H$42:$H$43,"",'Prop G'!$I$42:$I$43,Auxiliar!$B46)</f>
        <v>0</v>
      </c>
      <c r="AE46" s="8">
        <f>COUNTIFS('Prop H'!$H$42:$H$43,Auxiliar!AE$44,'Prop H'!$I$42:$I$43,Auxiliar!$B46)</f>
        <v>0</v>
      </c>
      <c r="AF46" s="8">
        <f>COUNTIFS('Prop H'!$H$42:$H$43,Auxiliar!AF$44,'Prop H'!$I$42:$I$43,Auxiliar!$B46)</f>
        <v>0</v>
      </c>
      <c r="AG46" s="8">
        <f>COUNTIFS('Prop H'!$H$42:$H$43,Auxiliar!AG$44,'Prop H'!$I$42:$I$43,Auxiliar!$B46)</f>
        <v>0</v>
      </c>
      <c r="AH46" s="8">
        <f>COUNTIFS('Prop H'!$H$42:$H$43,"",'Prop H'!$I$42:$I$43,Auxiliar!$B46)</f>
        <v>0</v>
      </c>
      <c r="AI46" s="8">
        <f>COUNTIFS('Prop I'!$H$42:$H$43,Auxiliar!AI$44,'Prop I'!$I$42:$I$43,Auxiliar!$B46)</f>
        <v>0</v>
      </c>
      <c r="AJ46" s="8">
        <f>COUNTIFS('Prop I'!$H$42:$H$43,Auxiliar!AJ$44,'Prop I'!$I$42:$I$43,Auxiliar!$B46)</f>
        <v>0</v>
      </c>
      <c r="AK46" s="8">
        <f>COUNTIFS('Prop I'!$H$42:$H$43,Auxiliar!AK$44,'Prop I'!$I$42:$I$43,Auxiliar!$B46)</f>
        <v>0</v>
      </c>
      <c r="AL46" s="8">
        <f>COUNTIFS('Prop I'!$H$42:$H$43,"",'Prop I'!$I$42:$I$43,Auxiliar!$B46)</f>
        <v>0</v>
      </c>
      <c r="AM46" s="8">
        <f>COUNTIFS('Prop J'!$H$42:$H$43,Auxiliar!AM$44,'Prop J'!$I$42:$I$43,Auxiliar!$B46)</f>
        <v>0</v>
      </c>
      <c r="AN46" s="8">
        <f>COUNTIFS('Prop J'!$H$42:$H$43,Auxiliar!AN$44,'Prop J'!$I$42:$I$43,Auxiliar!$B46)</f>
        <v>0</v>
      </c>
      <c r="AO46" s="8">
        <f>COUNTIFS('Prop J'!$H$42:$H$43,Auxiliar!AO$44,'Prop J'!$I$42:$I$43,Auxiliar!$B46)</f>
        <v>0</v>
      </c>
      <c r="AP46" s="8">
        <f>COUNTIFS('Prop J'!$H$42:$H$43,"",'Prop J'!$I$42:$I$43,Auxiliar!$B46)</f>
        <v>0</v>
      </c>
    </row>
    <row r="47" spans="2:42" x14ac:dyDescent="0.2">
      <c r="B47" s="30" t="s">
        <v>11</v>
      </c>
      <c r="C47" s="8" t="e">
        <f>COUNTIFS(#REF!,Auxiliar!C$44,#REF!,Auxiliar!$B47)</f>
        <v>#REF!</v>
      </c>
      <c r="D47" s="8" t="e">
        <f>COUNTIFS(#REF!,Auxiliar!D$44,#REF!,Auxiliar!$B47)</f>
        <v>#REF!</v>
      </c>
      <c r="E47" s="8" t="e">
        <f>COUNTIFS(#REF!,Auxiliar!E$44,#REF!,Auxiliar!$B47)</f>
        <v>#REF!</v>
      </c>
      <c r="F47" s="8" t="e">
        <f>COUNTIFS(#REF!,"",#REF!,Auxiliar!$B47)</f>
        <v>#REF!</v>
      </c>
      <c r="G47" s="8" t="e">
        <f>COUNTIFS(#REF!,Auxiliar!G$44,#REF!,Auxiliar!$B47)</f>
        <v>#REF!</v>
      </c>
      <c r="H47" s="8" t="e">
        <f>COUNTIFS(#REF!,Auxiliar!H$44,#REF!,Auxiliar!$B47)</f>
        <v>#REF!</v>
      </c>
      <c r="I47" s="8" t="e">
        <f>COUNTIFS(#REF!,Auxiliar!I$44,#REF!,Auxiliar!$B47)</f>
        <v>#REF!</v>
      </c>
      <c r="J47" s="8" t="e">
        <f>COUNTIFS(#REF!,"",#REF!,Auxiliar!$B47)</f>
        <v>#REF!</v>
      </c>
      <c r="K47" s="8" t="e">
        <f>COUNTIFS(#REF!,Auxiliar!K$44,#REF!,Auxiliar!$B47)</f>
        <v>#REF!</v>
      </c>
      <c r="L47" s="8" t="e">
        <f>COUNTIFS(#REF!,Auxiliar!L$44,#REF!,Auxiliar!$B47)</f>
        <v>#REF!</v>
      </c>
      <c r="M47" s="8" t="e">
        <f>COUNTIFS(#REF!,Auxiliar!M$44,#REF!,Auxiliar!$B47)</f>
        <v>#REF!</v>
      </c>
      <c r="N47" s="8" t="e">
        <f>COUNTIFS(#REF!,"",#REF!,Auxiliar!$B47)</f>
        <v>#REF!</v>
      </c>
      <c r="O47" s="8">
        <f>COUNTIFS('Prop D'!$H$42:$H$43,Auxiliar!O$44,'Prop D'!$I$42:$I$43,Auxiliar!$B47)</f>
        <v>0</v>
      </c>
      <c r="P47" s="8">
        <f>COUNTIFS('Prop D'!$H$42:$H$43,Auxiliar!P$44,'Prop D'!$I$42:$I$43,Auxiliar!$B47)</f>
        <v>0</v>
      </c>
      <c r="Q47" s="8">
        <f>COUNTIFS('Prop D'!$H$42:$H$43,Auxiliar!Q$44,'Prop D'!$I$42:$I$43,Auxiliar!$B47)</f>
        <v>0</v>
      </c>
      <c r="R47" s="8">
        <f>COUNTIFS('Prop D'!$H$42:$H$43,"",'Prop D'!$I$42:$I$43,Auxiliar!$B47)</f>
        <v>0</v>
      </c>
      <c r="S47" s="8">
        <f>COUNTIFS('Prop E'!$H$42:$H$43,Auxiliar!S$44,'Prop E'!$I$42:$I$43,Auxiliar!$B47)</f>
        <v>0</v>
      </c>
      <c r="T47" s="8">
        <f>COUNTIFS('Prop E'!$H$42:$H$43,Auxiliar!T$44,'Prop E'!$I$42:$I$43,Auxiliar!$B47)</f>
        <v>0</v>
      </c>
      <c r="U47" s="8">
        <f>COUNTIFS('Prop E'!$H$42:$H$43,Auxiliar!U$44,'Prop E'!$I$42:$I$43,Auxiliar!$B47)</f>
        <v>0</v>
      </c>
      <c r="V47" s="8">
        <f>COUNTIFS('Prop E'!$H$42:$H$43,"",'Prop E'!$I$42:$I$43,Auxiliar!$B47)</f>
        <v>0</v>
      </c>
      <c r="W47" s="8">
        <f>COUNTIFS('Prop F'!$H$42:$H$43,Auxiliar!W$44,'Prop F'!$I$42:$I$43,Auxiliar!$B47)</f>
        <v>0</v>
      </c>
      <c r="X47" s="8">
        <f>COUNTIFS('Prop F'!$H$42:$H$43,Auxiliar!X$44,'Prop F'!$I$42:$I$43,Auxiliar!$B47)</f>
        <v>0</v>
      </c>
      <c r="Y47" s="8">
        <f>COUNTIFS('Prop F'!$H$42:$H$43,Auxiliar!Y$44,'Prop F'!$I$42:$I$43,Auxiliar!$B47)</f>
        <v>0</v>
      </c>
      <c r="Z47" s="8">
        <f>COUNTIFS('Prop F'!$H$42:$H$43,"",'Prop F'!$I$42:$I$43,Auxiliar!$B47)</f>
        <v>0</v>
      </c>
      <c r="AA47" s="8">
        <f>COUNTIFS('Prop G'!$H$42:$H$43,Auxiliar!AA$44,'Prop G'!$I$42:$I$43,Auxiliar!$B47)</f>
        <v>0</v>
      </c>
      <c r="AB47" s="8">
        <f>COUNTIFS('Prop G'!$H$42:$H$43,Auxiliar!AB$44,'Prop G'!$I$42:$I$43,Auxiliar!$B47)</f>
        <v>0</v>
      </c>
      <c r="AC47" s="8">
        <f>COUNTIFS('Prop G'!$H$42:$H$43,Auxiliar!AC$44,'Prop G'!$I$42:$I$43,Auxiliar!$B47)</f>
        <v>0</v>
      </c>
      <c r="AD47" s="8">
        <f>COUNTIFS('Prop G'!$H$42:$H$43,"",'Prop G'!$I$42:$I$43,Auxiliar!$B47)</f>
        <v>0</v>
      </c>
      <c r="AE47" s="8">
        <f>COUNTIFS('Prop H'!$H$42:$H$43,Auxiliar!AE$44,'Prop H'!$I$42:$I$43,Auxiliar!$B47)</f>
        <v>0</v>
      </c>
      <c r="AF47" s="8">
        <f>COUNTIFS('Prop H'!$H$42:$H$43,Auxiliar!AF$44,'Prop H'!$I$42:$I$43,Auxiliar!$B47)</f>
        <v>0</v>
      </c>
      <c r="AG47" s="8">
        <f>COUNTIFS('Prop H'!$H$42:$H$43,Auxiliar!AG$44,'Prop H'!$I$42:$I$43,Auxiliar!$B47)</f>
        <v>0</v>
      </c>
      <c r="AH47" s="8">
        <f>COUNTIFS('Prop H'!$H$42:$H$43,"",'Prop H'!$I$42:$I$43,Auxiliar!$B47)</f>
        <v>0</v>
      </c>
      <c r="AI47" s="8">
        <f>COUNTIFS('Prop I'!$H$42:$H$43,Auxiliar!AI$44,'Prop I'!$I$42:$I$43,Auxiliar!$B47)</f>
        <v>0</v>
      </c>
      <c r="AJ47" s="8">
        <f>COUNTIFS('Prop I'!$H$42:$H$43,Auxiliar!AJ$44,'Prop I'!$I$42:$I$43,Auxiliar!$B47)</f>
        <v>0</v>
      </c>
      <c r="AK47" s="8">
        <f>COUNTIFS('Prop I'!$H$42:$H$43,Auxiliar!AK$44,'Prop I'!$I$42:$I$43,Auxiliar!$B47)</f>
        <v>0</v>
      </c>
      <c r="AL47" s="8">
        <f>COUNTIFS('Prop I'!$H$42:$H$43,"",'Prop I'!$I$42:$I$43,Auxiliar!$B47)</f>
        <v>0</v>
      </c>
      <c r="AM47" s="8">
        <f>COUNTIFS('Prop J'!$H$42:$H$43,Auxiliar!AM$44,'Prop J'!$I$42:$I$43,Auxiliar!$B47)</f>
        <v>0</v>
      </c>
      <c r="AN47" s="8">
        <f>COUNTIFS('Prop J'!$H$42:$H$43,Auxiliar!AN$44,'Prop J'!$I$42:$I$43,Auxiliar!$B47)</f>
        <v>0</v>
      </c>
      <c r="AO47" s="8">
        <f>COUNTIFS('Prop J'!$H$42:$H$43,Auxiliar!AO$44,'Prop J'!$I$42:$I$43,Auxiliar!$B47)</f>
        <v>0</v>
      </c>
      <c r="AP47" s="8">
        <f>COUNTIFS('Prop J'!$H$42:$H$43,"",'Prop J'!$I$42:$I$43,Auxiliar!$B47)</f>
        <v>0</v>
      </c>
    </row>
    <row r="48" spans="2:42" x14ac:dyDescent="0.2">
      <c r="B48" s="30" t="s">
        <v>5</v>
      </c>
      <c r="C48" s="8" t="e">
        <f>COUNTIFS(#REF!,Auxiliar!C$44,#REF!,Auxiliar!$B48)</f>
        <v>#REF!</v>
      </c>
      <c r="D48" s="8" t="e">
        <f>COUNTIFS(#REF!,Auxiliar!D$44,#REF!,Auxiliar!$B48)</f>
        <v>#REF!</v>
      </c>
      <c r="E48" s="8" t="e">
        <f>COUNTIFS(#REF!,Auxiliar!E$44,#REF!,Auxiliar!$B48)</f>
        <v>#REF!</v>
      </c>
      <c r="F48" s="8" t="e">
        <f>COUNTIFS(#REF!,"",#REF!,Auxiliar!$B48)</f>
        <v>#REF!</v>
      </c>
      <c r="G48" s="8" t="e">
        <f>COUNTIFS(#REF!,Auxiliar!G$44,#REF!,Auxiliar!$B48)</f>
        <v>#REF!</v>
      </c>
      <c r="H48" s="8" t="e">
        <f>COUNTIFS(#REF!,Auxiliar!H$44,#REF!,Auxiliar!$B48)</f>
        <v>#REF!</v>
      </c>
      <c r="I48" s="8" t="e">
        <f>COUNTIFS(#REF!,Auxiliar!I$44,#REF!,Auxiliar!$B48)</f>
        <v>#REF!</v>
      </c>
      <c r="J48" s="8" t="e">
        <f>COUNTIFS(#REF!,"",#REF!,Auxiliar!$B48)</f>
        <v>#REF!</v>
      </c>
      <c r="K48" s="8" t="e">
        <f>COUNTIFS(#REF!,Auxiliar!K$44,#REF!,Auxiliar!$B48)</f>
        <v>#REF!</v>
      </c>
      <c r="L48" s="8" t="e">
        <f>COUNTIFS(#REF!,Auxiliar!L$44,#REF!,Auxiliar!$B48)</f>
        <v>#REF!</v>
      </c>
      <c r="M48" s="8" t="e">
        <f>COUNTIFS(#REF!,Auxiliar!M$44,#REF!,Auxiliar!$B48)</f>
        <v>#REF!</v>
      </c>
      <c r="N48" s="8" t="e">
        <f>COUNTIFS(#REF!,"",#REF!,Auxiliar!$B48)</f>
        <v>#REF!</v>
      </c>
      <c r="O48" s="8">
        <f>COUNTIFS('Prop D'!$H$42:$H$43,Auxiliar!O$44,'Prop D'!$I$42:$I$43,Auxiliar!$B48)</f>
        <v>0</v>
      </c>
      <c r="P48" s="8">
        <f>COUNTIFS('Prop D'!$H$42:$H$43,Auxiliar!P$44,'Prop D'!$I$42:$I$43,Auxiliar!$B48)</f>
        <v>0</v>
      </c>
      <c r="Q48" s="8">
        <f>COUNTIFS('Prop D'!$H$42:$H$43,Auxiliar!Q$44,'Prop D'!$I$42:$I$43,Auxiliar!$B48)</f>
        <v>0</v>
      </c>
      <c r="R48" s="8">
        <f>COUNTIFS('Prop D'!$H$42:$H$43,"",'Prop D'!$I$42:$I$43,Auxiliar!$B48)</f>
        <v>0</v>
      </c>
      <c r="S48" s="8">
        <f>COUNTIFS('Prop E'!$H$42:$H$43,Auxiliar!S$44,'Prop E'!$I$42:$I$43,Auxiliar!$B48)</f>
        <v>0</v>
      </c>
      <c r="T48" s="8">
        <f>COUNTIFS('Prop E'!$H$42:$H$43,Auxiliar!T$44,'Prop E'!$I$42:$I$43,Auxiliar!$B48)</f>
        <v>0</v>
      </c>
      <c r="U48" s="8">
        <f>COUNTIFS('Prop E'!$H$42:$H$43,Auxiliar!U$44,'Prop E'!$I$42:$I$43,Auxiliar!$B48)</f>
        <v>0</v>
      </c>
      <c r="V48" s="8">
        <f>COUNTIFS('Prop E'!$H$42:$H$43,"",'Prop E'!$I$42:$I$43,Auxiliar!$B48)</f>
        <v>0</v>
      </c>
      <c r="W48" s="8">
        <f>COUNTIFS('Prop F'!$H$42:$H$43,Auxiliar!W$44,'Prop F'!$I$42:$I$43,Auxiliar!$B48)</f>
        <v>0</v>
      </c>
      <c r="X48" s="8">
        <f>COUNTIFS('Prop F'!$H$42:$H$43,Auxiliar!X$44,'Prop F'!$I$42:$I$43,Auxiliar!$B48)</f>
        <v>0</v>
      </c>
      <c r="Y48" s="8">
        <f>COUNTIFS('Prop F'!$H$42:$H$43,Auxiliar!Y$44,'Prop F'!$I$42:$I$43,Auxiliar!$B48)</f>
        <v>0</v>
      </c>
      <c r="Z48" s="8">
        <f>COUNTIFS('Prop F'!$H$42:$H$43,"",'Prop F'!$I$42:$I$43,Auxiliar!$B48)</f>
        <v>0</v>
      </c>
      <c r="AA48" s="8">
        <f>COUNTIFS('Prop G'!$H$42:$H$43,Auxiliar!AA$44,'Prop G'!$I$42:$I$43,Auxiliar!$B48)</f>
        <v>0</v>
      </c>
      <c r="AB48" s="8">
        <f>COUNTIFS('Prop G'!$H$42:$H$43,Auxiliar!AB$44,'Prop G'!$I$42:$I$43,Auxiliar!$B48)</f>
        <v>0</v>
      </c>
      <c r="AC48" s="8">
        <f>COUNTIFS('Prop G'!$H$42:$H$43,Auxiliar!AC$44,'Prop G'!$I$42:$I$43,Auxiliar!$B48)</f>
        <v>0</v>
      </c>
      <c r="AD48" s="8">
        <f>COUNTIFS('Prop G'!$H$42:$H$43,"",'Prop G'!$I$42:$I$43,Auxiliar!$B48)</f>
        <v>0</v>
      </c>
      <c r="AE48" s="8">
        <f>COUNTIFS('Prop H'!$H$42:$H$43,Auxiliar!AE$44,'Prop H'!$I$42:$I$43,Auxiliar!$B48)</f>
        <v>0</v>
      </c>
      <c r="AF48" s="8">
        <f>COUNTIFS('Prop H'!$H$42:$H$43,Auxiliar!AF$44,'Prop H'!$I$42:$I$43,Auxiliar!$B48)</f>
        <v>0</v>
      </c>
      <c r="AG48" s="8">
        <f>COUNTIFS('Prop H'!$H$42:$H$43,Auxiliar!AG$44,'Prop H'!$I$42:$I$43,Auxiliar!$B48)</f>
        <v>0</v>
      </c>
      <c r="AH48" s="8">
        <f>COUNTIFS('Prop H'!$H$42:$H$43,"",'Prop H'!$I$42:$I$43,Auxiliar!$B48)</f>
        <v>0</v>
      </c>
      <c r="AI48" s="8">
        <f>COUNTIFS('Prop I'!$H$42:$H$43,Auxiliar!AI$44,'Prop I'!$I$42:$I$43,Auxiliar!$B48)</f>
        <v>0</v>
      </c>
      <c r="AJ48" s="8">
        <f>COUNTIFS('Prop I'!$H$42:$H$43,Auxiliar!AJ$44,'Prop I'!$I$42:$I$43,Auxiliar!$B48)</f>
        <v>0</v>
      </c>
      <c r="AK48" s="8">
        <f>COUNTIFS('Prop I'!$H$42:$H$43,Auxiliar!AK$44,'Prop I'!$I$42:$I$43,Auxiliar!$B48)</f>
        <v>0</v>
      </c>
      <c r="AL48" s="8">
        <f>COUNTIFS('Prop I'!$H$42:$H$43,"",'Prop I'!$I$42:$I$43,Auxiliar!$B48)</f>
        <v>0</v>
      </c>
      <c r="AM48" s="8">
        <f>COUNTIFS('Prop J'!$H$42:$H$43,Auxiliar!AM$44,'Prop J'!$I$42:$I$43,Auxiliar!$B48)</f>
        <v>0</v>
      </c>
      <c r="AN48" s="8">
        <f>COUNTIFS('Prop J'!$H$42:$H$43,Auxiliar!AN$44,'Prop J'!$I$42:$I$43,Auxiliar!$B48)</f>
        <v>0</v>
      </c>
      <c r="AO48" s="8">
        <f>COUNTIFS('Prop J'!$H$42:$H$43,Auxiliar!AO$44,'Prop J'!$I$42:$I$43,Auxiliar!$B48)</f>
        <v>0</v>
      </c>
      <c r="AP48" s="8">
        <f>COUNTIFS('Prop J'!$H$42:$H$43,"",'Prop J'!$I$42:$I$43,Auxiliar!$B48)</f>
        <v>0</v>
      </c>
    </row>
    <row r="49" spans="2:42" x14ac:dyDescent="0.2">
      <c r="B49" s="80"/>
    </row>
    <row r="50" spans="2:42" x14ac:dyDescent="0.2">
      <c r="B50" s="80" t="e">
        <f>#REF!</f>
        <v>#REF!</v>
      </c>
      <c r="G50" t="s">
        <v>161</v>
      </c>
      <c r="I50" t="s">
        <v>161</v>
      </c>
      <c r="K50" t="s">
        <v>161</v>
      </c>
      <c r="M50" t="s">
        <v>161</v>
      </c>
      <c r="O50" t="s">
        <v>161</v>
      </c>
      <c r="Q50" t="s">
        <v>161</v>
      </c>
      <c r="S50" t="s">
        <v>161</v>
      </c>
      <c r="U50" t="s">
        <v>161</v>
      </c>
      <c r="W50" t="s">
        <v>161</v>
      </c>
      <c r="Y50" t="s">
        <v>161</v>
      </c>
      <c r="AA50" t="s">
        <v>161</v>
      </c>
      <c r="AC50" t="s">
        <v>161</v>
      </c>
      <c r="AE50" t="s">
        <v>161</v>
      </c>
      <c r="AG50" t="s">
        <v>161</v>
      </c>
      <c r="AI50" t="s">
        <v>161</v>
      </c>
      <c r="AK50" t="s">
        <v>161</v>
      </c>
      <c r="AM50" t="s">
        <v>161</v>
      </c>
      <c r="AO50" t="s">
        <v>161</v>
      </c>
    </row>
    <row r="51" spans="2:42" x14ac:dyDescent="0.2">
      <c r="B51" s="80"/>
      <c r="C51" s="575" t="e">
        <f>#REF!</f>
        <v>#REF!</v>
      </c>
      <c r="D51" s="576"/>
      <c r="E51" s="576"/>
      <c r="F51" s="577"/>
      <c r="G51" s="575" t="e">
        <f>#REF!</f>
        <v>#REF!</v>
      </c>
      <c r="H51" s="576"/>
      <c r="I51" s="576"/>
      <c r="J51" s="577"/>
      <c r="K51" s="575" t="e">
        <f>#REF!</f>
        <v>#REF!</v>
      </c>
      <c r="L51" s="576"/>
      <c r="M51" s="576"/>
      <c r="N51" s="577"/>
      <c r="O51" s="575" t="e">
        <f>'Prop D'!$E$8</f>
        <v>#REF!</v>
      </c>
      <c r="P51" s="576"/>
      <c r="Q51" s="576"/>
      <c r="R51" s="577"/>
      <c r="S51" s="575" t="e">
        <f>'Prop E'!$E$8</f>
        <v>#REF!</v>
      </c>
      <c r="T51" s="576"/>
      <c r="U51" s="576"/>
      <c r="V51" s="577"/>
      <c r="W51" s="575" t="e">
        <f>'Prop F'!$E$8</f>
        <v>#REF!</v>
      </c>
      <c r="X51" s="576"/>
      <c r="Y51" s="576"/>
      <c r="Z51" s="577"/>
      <c r="AA51" s="575" t="e">
        <f>'Prop G'!$E$8</f>
        <v>#REF!</v>
      </c>
      <c r="AB51" s="576"/>
      <c r="AC51" s="576"/>
      <c r="AD51" s="577"/>
      <c r="AE51" s="575" t="e">
        <f>'Prop H'!$E$8</f>
        <v>#REF!</v>
      </c>
      <c r="AF51" s="576"/>
      <c r="AG51" s="576"/>
      <c r="AH51" s="577"/>
      <c r="AI51" s="575" t="e">
        <f>'Prop I'!$E$8</f>
        <v>#REF!</v>
      </c>
      <c r="AJ51" s="576"/>
      <c r="AK51" s="576"/>
      <c r="AL51" s="577"/>
      <c r="AM51" s="575" t="e">
        <f>'Prop J'!$E$8</f>
        <v>#REF!</v>
      </c>
      <c r="AN51" s="576"/>
      <c r="AO51" s="576"/>
      <c r="AP51" s="577"/>
    </row>
    <row r="52" spans="2:42" x14ac:dyDescent="0.2">
      <c r="B52" s="80"/>
      <c r="C52" s="113" t="s">
        <v>41</v>
      </c>
      <c r="D52" s="113" t="s">
        <v>42</v>
      </c>
      <c r="E52" s="113" t="s">
        <v>62</v>
      </c>
      <c r="F52" s="113" t="s">
        <v>158</v>
      </c>
      <c r="G52" s="113" t="s">
        <v>41</v>
      </c>
      <c r="H52" s="113" t="s">
        <v>42</v>
      </c>
      <c r="I52" s="113" t="s">
        <v>62</v>
      </c>
      <c r="J52" s="113" t="s">
        <v>158</v>
      </c>
      <c r="K52" s="113" t="s">
        <v>41</v>
      </c>
      <c r="L52" s="113" t="s">
        <v>42</v>
      </c>
      <c r="M52" s="113" t="s">
        <v>62</v>
      </c>
      <c r="N52" s="113" t="s">
        <v>158</v>
      </c>
      <c r="O52" s="113" t="s">
        <v>41</v>
      </c>
      <c r="P52" s="113" t="s">
        <v>42</v>
      </c>
      <c r="Q52" s="113" t="s">
        <v>62</v>
      </c>
      <c r="R52" s="113" t="s">
        <v>158</v>
      </c>
      <c r="S52" s="113" t="s">
        <v>41</v>
      </c>
      <c r="T52" s="113" t="s">
        <v>42</v>
      </c>
      <c r="U52" s="113" t="s">
        <v>62</v>
      </c>
      <c r="V52" s="113" t="s">
        <v>158</v>
      </c>
      <c r="W52" s="113" t="s">
        <v>41</v>
      </c>
      <c r="X52" s="113" t="s">
        <v>42</v>
      </c>
      <c r="Y52" s="113" t="s">
        <v>62</v>
      </c>
      <c r="Z52" s="113" t="s">
        <v>158</v>
      </c>
      <c r="AA52" s="113" t="s">
        <v>41</v>
      </c>
      <c r="AB52" s="113" t="s">
        <v>42</v>
      </c>
      <c r="AC52" s="113" t="s">
        <v>62</v>
      </c>
      <c r="AD52" s="113" t="s">
        <v>158</v>
      </c>
      <c r="AE52" s="113" t="s">
        <v>41</v>
      </c>
      <c r="AF52" s="113" t="s">
        <v>42</v>
      </c>
      <c r="AG52" s="113" t="s">
        <v>62</v>
      </c>
      <c r="AH52" s="113" t="s">
        <v>158</v>
      </c>
      <c r="AI52" s="113" t="s">
        <v>41</v>
      </c>
      <c r="AJ52" s="113" t="s">
        <v>42</v>
      </c>
      <c r="AK52" s="113" t="s">
        <v>62</v>
      </c>
      <c r="AL52" s="113" t="s">
        <v>158</v>
      </c>
      <c r="AM52" s="113" t="s">
        <v>41</v>
      </c>
      <c r="AN52" s="113" t="s">
        <v>42</v>
      </c>
      <c r="AO52" s="113" t="s">
        <v>62</v>
      </c>
      <c r="AP52" s="113" t="s">
        <v>158</v>
      </c>
    </row>
    <row r="53" spans="2:42" x14ac:dyDescent="0.2">
      <c r="B53" s="31" t="s">
        <v>10</v>
      </c>
      <c r="C53" s="8" t="e">
        <f>COUNTIFS(#REF!,Auxiliar!C$52,#REF!,Auxiliar!$B53)</f>
        <v>#REF!</v>
      </c>
      <c r="D53" s="8" t="e">
        <f>COUNTIFS(#REF!,Auxiliar!D$52,#REF!,Auxiliar!$B53)</f>
        <v>#REF!</v>
      </c>
      <c r="E53" s="8" t="e">
        <f>COUNTIFS(#REF!,Auxiliar!E$52,#REF!,Auxiliar!$B53)</f>
        <v>#REF!</v>
      </c>
      <c r="F53" s="8" t="e">
        <f>COUNTIFS(#REF!,"",#REF!,Auxiliar!$B53)</f>
        <v>#REF!</v>
      </c>
      <c r="G53" s="8" t="e">
        <f>COUNTIFS(#REF!,Auxiliar!G$52,#REF!,Auxiliar!$B53)</f>
        <v>#REF!</v>
      </c>
      <c r="H53" s="8" t="e">
        <f>COUNTIFS(#REF!,Auxiliar!H$52,#REF!,Auxiliar!$B53)</f>
        <v>#REF!</v>
      </c>
      <c r="I53" s="8" t="e">
        <f>COUNTIFS(#REF!,Auxiliar!I$52,#REF!,Auxiliar!$B53)</f>
        <v>#REF!</v>
      </c>
      <c r="J53" s="8" t="e">
        <f>COUNTIFS(#REF!,"",#REF!,Auxiliar!$B53)</f>
        <v>#REF!</v>
      </c>
      <c r="K53" s="8" t="e">
        <f>COUNTIFS(#REF!,Auxiliar!K$52,#REF!,Auxiliar!$B53)</f>
        <v>#REF!</v>
      </c>
      <c r="L53" s="8" t="e">
        <f>COUNTIFS(#REF!,Auxiliar!L$52,#REF!,Auxiliar!$B53)</f>
        <v>#REF!</v>
      </c>
      <c r="M53" s="8" t="e">
        <f>COUNTIFS(#REF!,Auxiliar!M$52,#REF!,Auxiliar!$B53)</f>
        <v>#REF!</v>
      </c>
      <c r="N53" s="8" t="e">
        <f>COUNTIFS(#REF!,"",#REF!,Auxiliar!$B53)</f>
        <v>#REF!</v>
      </c>
      <c r="O53" s="8">
        <f>COUNTIFS('Prop D'!$H$44:$H$45,Auxiliar!O$52,'Prop D'!$I$44:$I$45,Auxiliar!$B53)</f>
        <v>0</v>
      </c>
      <c r="P53" s="8">
        <f>COUNTIFS('Prop D'!$H$44:$H$45,Auxiliar!P$52,'Prop D'!$I$44:$I$45,Auxiliar!$B53)</f>
        <v>0</v>
      </c>
      <c r="Q53" s="8">
        <f>COUNTIFS('Prop D'!$H$44:$H$45,Auxiliar!Q$52,'Prop D'!$I$44:$I$45,Auxiliar!$B53)</f>
        <v>0</v>
      </c>
      <c r="R53" s="8">
        <f>COUNTIFS('Prop D'!$H$44:$H$45,"",'Prop D'!$I$44:$I$45,Auxiliar!$B53)</f>
        <v>0</v>
      </c>
      <c r="S53" s="8">
        <f>COUNTIFS('Prop E'!$H$44:$H$45,Auxiliar!S$52,'Prop E'!$I$44:$I$45,Auxiliar!$B53)</f>
        <v>0</v>
      </c>
      <c r="T53" s="8">
        <f>COUNTIFS('Prop E'!$H$44:$H$45,Auxiliar!T$52,'Prop E'!$I$44:$I$45,Auxiliar!$B53)</f>
        <v>0</v>
      </c>
      <c r="U53" s="8">
        <f>COUNTIFS('Prop E'!$H$44:$H$45,Auxiliar!U$52,'Prop E'!$I$44:$I$45,Auxiliar!$B53)</f>
        <v>0</v>
      </c>
      <c r="V53" s="8">
        <f>COUNTIFS('Prop E'!$H$44:$H$45,"",'Prop E'!$I$44:$I$45,Auxiliar!$B53)</f>
        <v>0</v>
      </c>
      <c r="W53" s="8">
        <f>COUNTIFS('Prop F'!$H$44:$H$45,Auxiliar!W$52,'Prop F'!$I$44:$I$45,Auxiliar!$B53)</f>
        <v>0</v>
      </c>
      <c r="X53" s="8">
        <f>COUNTIFS('Prop F'!$H$44:$H$45,Auxiliar!X$52,'Prop F'!$I$44:$I$45,Auxiliar!$B53)</f>
        <v>0</v>
      </c>
      <c r="Y53" s="8">
        <f>COUNTIFS('Prop F'!$H$44:$H$45,Auxiliar!Y$52,'Prop F'!$I$44:$I$45,Auxiliar!$B53)</f>
        <v>0</v>
      </c>
      <c r="Z53" s="8">
        <f>COUNTIFS('Prop F'!$H$44:$H$45,"",'Prop F'!$I$44:$I$45,Auxiliar!$B53)</f>
        <v>0</v>
      </c>
      <c r="AA53" s="8">
        <f>COUNTIFS('Prop G'!$H$44:$H$45,Auxiliar!AA$52,'Prop G'!$I$44:$I$45,Auxiliar!$B53)</f>
        <v>0</v>
      </c>
      <c r="AB53" s="8">
        <f>COUNTIFS('Prop G'!$H$44:$H$45,Auxiliar!AB$52,'Prop G'!$I$44:$I$45,Auxiliar!$B53)</f>
        <v>0</v>
      </c>
      <c r="AC53" s="8">
        <f>COUNTIFS('Prop G'!$H$44:$H$45,Auxiliar!AC$52,'Prop G'!$I$44:$I$45,Auxiliar!$B53)</f>
        <v>0</v>
      </c>
      <c r="AD53" s="8">
        <f>COUNTIFS('Prop G'!$H$44:$H$45,"",'Prop G'!$I$44:$I$45,Auxiliar!$B53)</f>
        <v>0</v>
      </c>
      <c r="AE53" s="8">
        <f>COUNTIFS('Prop H'!$H$44:$H$45,Auxiliar!AE$52,'Prop H'!$I$44:$I$45,Auxiliar!$B53)</f>
        <v>0</v>
      </c>
      <c r="AF53" s="8">
        <f>COUNTIFS('Prop H'!$H$44:$H$45,Auxiliar!AF$52,'Prop H'!$I$44:$I$45,Auxiliar!$B53)</f>
        <v>0</v>
      </c>
      <c r="AG53" s="8">
        <f>COUNTIFS('Prop H'!$H$44:$H$45,Auxiliar!AG$52,'Prop H'!$I$44:$I$45,Auxiliar!$B53)</f>
        <v>0</v>
      </c>
      <c r="AH53" s="8">
        <f>COUNTIFS('Prop H'!$H$44:$H$45,"",'Prop H'!$I$44:$I$45,Auxiliar!$B53)</f>
        <v>0</v>
      </c>
      <c r="AI53" s="8">
        <f>COUNTIFS('Prop I'!$H$44:$H$45,Auxiliar!AI$52,'Prop I'!$I$44:$I$45,Auxiliar!$B53)</f>
        <v>0</v>
      </c>
      <c r="AJ53" s="8">
        <f>COUNTIFS('Prop I'!$H$44:$H$45,Auxiliar!AJ$52,'Prop I'!$I$44:$I$45,Auxiliar!$B53)</f>
        <v>0</v>
      </c>
      <c r="AK53" s="8">
        <f>COUNTIFS('Prop I'!$H$44:$H$45,Auxiliar!AK$52,'Prop I'!$I$44:$I$45,Auxiliar!$B53)</f>
        <v>0</v>
      </c>
      <c r="AL53" s="8">
        <f>COUNTIFS('Prop I'!$H$44:$H$45,"",'Prop I'!$I$44:$I$45,Auxiliar!$B53)</f>
        <v>0</v>
      </c>
      <c r="AM53" s="8">
        <f>COUNTIFS('Prop J'!$H$44:$H$45,Auxiliar!AM$52,'Prop J'!$I$44:$I$45,Auxiliar!$B53)</f>
        <v>0</v>
      </c>
      <c r="AN53" s="8">
        <f>COUNTIFS('Prop J'!$H$44:$H$45,Auxiliar!AN$52,'Prop J'!$I$44:$I$45,Auxiliar!$B53)</f>
        <v>0</v>
      </c>
      <c r="AO53" s="8">
        <f>COUNTIFS('Prop J'!$H$44:$H$45,Auxiliar!AO$52,'Prop J'!$I$44:$I$45,Auxiliar!$B53)</f>
        <v>0</v>
      </c>
      <c r="AP53" s="8">
        <f>COUNTIFS('Prop J'!$H$44:$H$45,"",'Prop J'!$I$44:$I$45,Auxiliar!$B53)</f>
        <v>0</v>
      </c>
    </row>
    <row r="54" spans="2:42" x14ac:dyDescent="0.2">
      <c r="B54" s="31" t="s">
        <v>4</v>
      </c>
      <c r="C54" s="8" t="e">
        <f>COUNTIFS(#REF!,Auxiliar!C$52,#REF!,Auxiliar!$B54)</f>
        <v>#REF!</v>
      </c>
      <c r="D54" s="8" t="e">
        <f>COUNTIFS(#REF!,Auxiliar!D$52,#REF!,Auxiliar!$B54)</f>
        <v>#REF!</v>
      </c>
      <c r="E54" s="8" t="e">
        <f>COUNTIFS(#REF!,Auxiliar!E$52,#REF!,Auxiliar!$B54)</f>
        <v>#REF!</v>
      </c>
      <c r="F54" s="8" t="e">
        <f>COUNTIFS(#REF!,"",#REF!,Auxiliar!$B54)</f>
        <v>#REF!</v>
      </c>
      <c r="G54" s="8" t="e">
        <f>COUNTIFS(#REF!,Auxiliar!G$52,#REF!,Auxiliar!$B54)</f>
        <v>#REF!</v>
      </c>
      <c r="H54" s="8" t="e">
        <f>COUNTIFS(#REF!,Auxiliar!H$52,#REF!,Auxiliar!$B54)</f>
        <v>#REF!</v>
      </c>
      <c r="I54" s="8" t="e">
        <f>COUNTIFS(#REF!,Auxiliar!I$52,#REF!,Auxiliar!$B54)</f>
        <v>#REF!</v>
      </c>
      <c r="J54" s="8" t="e">
        <f>COUNTIFS(#REF!,"",#REF!,Auxiliar!$B54)</f>
        <v>#REF!</v>
      </c>
      <c r="K54" s="8" t="e">
        <f>COUNTIFS(#REF!,Auxiliar!K$52,#REF!,Auxiliar!$B54)</f>
        <v>#REF!</v>
      </c>
      <c r="L54" s="8" t="e">
        <f>COUNTIFS(#REF!,Auxiliar!L$52,#REF!,Auxiliar!$B54)</f>
        <v>#REF!</v>
      </c>
      <c r="M54" s="8" t="e">
        <f>COUNTIFS(#REF!,Auxiliar!M$52,#REF!,Auxiliar!$B54)</f>
        <v>#REF!</v>
      </c>
      <c r="N54" s="8" t="e">
        <f>COUNTIFS(#REF!,"",#REF!,Auxiliar!$B54)</f>
        <v>#REF!</v>
      </c>
      <c r="O54" s="8">
        <f>COUNTIFS('Prop D'!$H$44:$H$45,Auxiliar!O$52,'Prop D'!$I$44:$I$45,Auxiliar!$B54)</f>
        <v>0</v>
      </c>
      <c r="P54" s="8">
        <f>COUNTIFS('Prop D'!$H$44:$H$45,Auxiliar!P$52,'Prop D'!$I$44:$I$45,Auxiliar!$B54)</f>
        <v>0</v>
      </c>
      <c r="Q54" s="8">
        <f>COUNTIFS('Prop D'!$H$44:$H$45,Auxiliar!Q$52,'Prop D'!$I$44:$I$45,Auxiliar!$B54)</f>
        <v>0</v>
      </c>
      <c r="R54" s="8">
        <f>COUNTIFS('Prop D'!$H$44:$H$45,"",'Prop D'!$I$44:$I$45,Auxiliar!$B54)</f>
        <v>0</v>
      </c>
      <c r="S54" s="8">
        <f>COUNTIFS('Prop E'!$H$44:$H$45,Auxiliar!S$52,'Prop E'!$I$44:$I$45,Auxiliar!$B54)</f>
        <v>0</v>
      </c>
      <c r="T54" s="8">
        <f>COUNTIFS('Prop E'!$H$44:$H$45,Auxiliar!T$52,'Prop E'!$I$44:$I$45,Auxiliar!$B54)</f>
        <v>0</v>
      </c>
      <c r="U54" s="8">
        <f>COUNTIFS('Prop E'!$H$44:$H$45,Auxiliar!U$52,'Prop E'!$I$44:$I$45,Auxiliar!$B54)</f>
        <v>0</v>
      </c>
      <c r="V54" s="8">
        <f>COUNTIFS('Prop E'!$H$44:$H$45,"",'Prop E'!$I$44:$I$45,Auxiliar!$B54)</f>
        <v>0</v>
      </c>
      <c r="W54" s="8">
        <f>COUNTIFS('Prop F'!$H$44:$H$45,Auxiliar!W$52,'Prop F'!$I$44:$I$45,Auxiliar!$B54)</f>
        <v>0</v>
      </c>
      <c r="X54" s="8">
        <f>COUNTIFS('Prop F'!$H$44:$H$45,Auxiliar!X$52,'Prop F'!$I$44:$I$45,Auxiliar!$B54)</f>
        <v>0</v>
      </c>
      <c r="Y54" s="8">
        <f>COUNTIFS('Prop F'!$H$44:$H$45,Auxiliar!Y$52,'Prop F'!$I$44:$I$45,Auxiliar!$B54)</f>
        <v>0</v>
      </c>
      <c r="Z54" s="8">
        <f>COUNTIFS('Prop F'!$H$44:$H$45,"",'Prop F'!$I$44:$I$45,Auxiliar!$B54)</f>
        <v>0</v>
      </c>
      <c r="AA54" s="8">
        <f>COUNTIFS('Prop G'!$H$44:$H$45,Auxiliar!AA$52,'Prop G'!$I$44:$I$45,Auxiliar!$B54)</f>
        <v>0</v>
      </c>
      <c r="AB54" s="8">
        <f>COUNTIFS('Prop G'!$H$44:$H$45,Auxiliar!AB$52,'Prop G'!$I$44:$I$45,Auxiliar!$B54)</f>
        <v>0</v>
      </c>
      <c r="AC54" s="8">
        <f>COUNTIFS('Prop G'!$H$44:$H$45,Auxiliar!AC$52,'Prop G'!$I$44:$I$45,Auxiliar!$B54)</f>
        <v>0</v>
      </c>
      <c r="AD54" s="8">
        <f>COUNTIFS('Prop G'!$H$44:$H$45,"",'Prop G'!$I$44:$I$45,Auxiliar!$B54)</f>
        <v>0</v>
      </c>
      <c r="AE54" s="8">
        <f>COUNTIFS('Prop H'!$H$44:$H$45,Auxiliar!AE$52,'Prop H'!$I$44:$I$45,Auxiliar!$B54)</f>
        <v>0</v>
      </c>
      <c r="AF54" s="8">
        <f>COUNTIFS('Prop H'!$H$44:$H$45,Auxiliar!AF$52,'Prop H'!$I$44:$I$45,Auxiliar!$B54)</f>
        <v>0</v>
      </c>
      <c r="AG54" s="8">
        <f>COUNTIFS('Prop H'!$H$44:$H$45,Auxiliar!AG$52,'Prop H'!$I$44:$I$45,Auxiliar!$B54)</f>
        <v>0</v>
      </c>
      <c r="AH54" s="8">
        <f>COUNTIFS('Prop H'!$H$44:$H$45,"",'Prop H'!$I$44:$I$45,Auxiliar!$B54)</f>
        <v>0</v>
      </c>
      <c r="AI54" s="8">
        <f>COUNTIFS('Prop I'!$H$44:$H$45,Auxiliar!AI$52,'Prop I'!$I$44:$I$45,Auxiliar!$B54)</f>
        <v>0</v>
      </c>
      <c r="AJ54" s="8">
        <f>COUNTIFS('Prop I'!$H$44:$H$45,Auxiliar!AJ$52,'Prop I'!$I$44:$I$45,Auxiliar!$B54)</f>
        <v>0</v>
      </c>
      <c r="AK54" s="8">
        <f>COUNTIFS('Prop I'!$H$44:$H$45,Auxiliar!AK$52,'Prop I'!$I$44:$I$45,Auxiliar!$B54)</f>
        <v>0</v>
      </c>
      <c r="AL54" s="8">
        <f>COUNTIFS('Prop I'!$H$44:$H$45,"",'Prop I'!$I$44:$I$45,Auxiliar!$B54)</f>
        <v>0</v>
      </c>
      <c r="AM54" s="8">
        <f>COUNTIFS('Prop J'!$H$44:$H$45,Auxiliar!AM$52,'Prop J'!$I$44:$I$45,Auxiliar!$B54)</f>
        <v>0</v>
      </c>
      <c r="AN54" s="8">
        <f>COUNTIFS('Prop J'!$H$44:$H$45,Auxiliar!AN$52,'Prop J'!$I$44:$I$45,Auxiliar!$B54)</f>
        <v>0</v>
      </c>
      <c r="AO54" s="8">
        <f>COUNTIFS('Prop J'!$H$44:$H$45,Auxiliar!AO$52,'Prop J'!$I$44:$I$45,Auxiliar!$B54)</f>
        <v>0</v>
      </c>
      <c r="AP54" s="8">
        <f>COUNTIFS('Prop J'!$H$44:$H$45,"",'Prop J'!$I$44:$I$45,Auxiliar!$B54)</f>
        <v>0</v>
      </c>
    </row>
    <row r="55" spans="2:42" x14ac:dyDescent="0.2">
      <c r="B55" s="30" t="s">
        <v>11</v>
      </c>
      <c r="C55" s="8" t="e">
        <f>COUNTIFS(#REF!,Auxiliar!C$52,#REF!,Auxiliar!$B55)</f>
        <v>#REF!</v>
      </c>
      <c r="D55" s="8" t="e">
        <f>COUNTIFS(#REF!,Auxiliar!D$52,#REF!,Auxiliar!$B55)</f>
        <v>#REF!</v>
      </c>
      <c r="E55" s="8" t="e">
        <f>COUNTIFS(#REF!,Auxiliar!E$52,#REF!,Auxiliar!$B55)</f>
        <v>#REF!</v>
      </c>
      <c r="F55" s="8" t="e">
        <f>COUNTIFS(#REF!,"",#REF!,Auxiliar!$B55)</f>
        <v>#REF!</v>
      </c>
      <c r="G55" s="8" t="e">
        <f>COUNTIFS(#REF!,Auxiliar!G$52,#REF!,Auxiliar!$B55)</f>
        <v>#REF!</v>
      </c>
      <c r="H55" s="8" t="e">
        <f>COUNTIFS(#REF!,Auxiliar!H$52,#REF!,Auxiliar!$B55)</f>
        <v>#REF!</v>
      </c>
      <c r="I55" s="8" t="e">
        <f>COUNTIFS(#REF!,Auxiliar!I$52,#REF!,Auxiliar!$B55)</f>
        <v>#REF!</v>
      </c>
      <c r="J55" s="8" t="e">
        <f>COUNTIFS(#REF!,"",#REF!,Auxiliar!$B55)</f>
        <v>#REF!</v>
      </c>
      <c r="K55" s="8" t="e">
        <f>COUNTIFS(#REF!,Auxiliar!K$52,#REF!,Auxiliar!$B55)</f>
        <v>#REF!</v>
      </c>
      <c r="L55" s="8" t="e">
        <f>COUNTIFS(#REF!,Auxiliar!L$52,#REF!,Auxiliar!$B55)</f>
        <v>#REF!</v>
      </c>
      <c r="M55" s="8" t="e">
        <f>COUNTIFS(#REF!,Auxiliar!M$52,#REF!,Auxiliar!$B55)</f>
        <v>#REF!</v>
      </c>
      <c r="N55" s="8" t="e">
        <f>COUNTIFS(#REF!,"",#REF!,Auxiliar!$B55)</f>
        <v>#REF!</v>
      </c>
      <c r="O55" s="8">
        <f>COUNTIFS('Prop D'!$H$44:$H$45,Auxiliar!O$52,'Prop D'!$I$44:$I$45,Auxiliar!$B55)</f>
        <v>0</v>
      </c>
      <c r="P55" s="8">
        <f>COUNTIFS('Prop D'!$H$44:$H$45,Auxiliar!P$52,'Prop D'!$I$44:$I$45,Auxiliar!$B55)</f>
        <v>0</v>
      </c>
      <c r="Q55" s="8">
        <f>COUNTIFS('Prop D'!$H$44:$H$45,Auxiliar!Q$52,'Prop D'!$I$44:$I$45,Auxiliar!$B55)</f>
        <v>0</v>
      </c>
      <c r="R55" s="8">
        <f>COUNTIFS('Prop D'!$H$44:$H$45,"",'Prop D'!$I$44:$I$45,Auxiliar!$B55)</f>
        <v>0</v>
      </c>
      <c r="S55" s="8">
        <f>COUNTIFS('Prop E'!$H$44:$H$45,Auxiliar!S$52,'Prop E'!$I$44:$I$45,Auxiliar!$B55)</f>
        <v>0</v>
      </c>
      <c r="T55" s="8">
        <f>COUNTIFS('Prop E'!$H$44:$H$45,Auxiliar!T$52,'Prop E'!$I$44:$I$45,Auxiliar!$B55)</f>
        <v>0</v>
      </c>
      <c r="U55" s="8">
        <f>COUNTIFS('Prop E'!$H$44:$H$45,Auxiliar!U$52,'Prop E'!$I$44:$I$45,Auxiliar!$B55)</f>
        <v>0</v>
      </c>
      <c r="V55" s="8">
        <f>COUNTIFS('Prop E'!$H$44:$H$45,"",'Prop E'!$I$44:$I$45,Auxiliar!$B55)</f>
        <v>0</v>
      </c>
      <c r="W55" s="8">
        <f>COUNTIFS('Prop F'!$H$44:$H$45,Auxiliar!W$52,'Prop F'!$I$44:$I$45,Auxiliar!$B55)</f>
        <v>0</v>
      </c>
      <c r="X55" s="8">
        <f>COUNTIFS('Prop F'!$H$44:$H$45,Auxiliar!X$52,'Prop F'!$I$44:$I$45,Auxiliar!$B55)</f>
        <v>0</v>
      </c>
      <c r="Y55" s="8">
        <f>COUNTIFS('Prop F'!$H$44:$H$45,Auxiliar!Y$52,'Prop F'!$I$44:$I$45,Auxiliar!$B55)</f>
        <v>0</v>
      </c>
      <c r="Z55" s="8">
        <f>COUNTIFS('Prop F'!$H$44:$H$45,"",'Prop F'!$I$44:$I$45,Auxiliar!$B55)</f>
        <v>0</v>
      </c>
      <c r="AA55" s="8">
        <f>COUNTIFS('Prop G'!$H$44:$H$45,Auxiliar!AA$52,'Prop G'!$I$44:$I$45,Auxiliar!$B55)</f>
        <v>0</v>
      </c>
      <c r="AB55" s="8">
        <f>COUNTIFS('Prop G'!$H$44:$H$45,Auxiliar!AB$52,'Prop G'!$I$44:$I$45,Auxiliar!$B55)</f>
        <v>0</v>
      </c>
      <c r="AC55" s="8">
        <f>COUNTIFS('Prop G'!$H$44:$H$45,Auxiliar!AC$52,'Prop G'!$I$44:$I$45,Auxiliar!$B55)</f>
        <v>0</v>
      </c>
      <c r="AD55" s="8">
        <f>COUNTIFS('Prop G'!$H$44:$H$45,"",'Prop G'!$I$44:$I$45,Auxiliar!$B55)</f>
        <v>0</v>
      </c>
      <c r="AE55" s="8">
        <f>COUNTIFS('Prop H'!$H$44:$H$45,Auxiliar!AE$52,'Prop H'!$I$44:$I$45,Auxiliar!$B55)</f>
        <v>0</v>
      </c>
      <c r="AF55" s="8">
        <f>COUNTIFS('Prop H'!$H$44:$H$45,Auxiliar!AF$52,'Prop H'!$I$44:$I$45,Auxiliar!$B55)</f>
        <v>0</v>
      </c>
      <c r="AG55" s="8">
        <f>COUNTIFS('Prop H'!$H$44:$H$45,Auxiliar!AG$52,'Prop H'!$I$44:$I$45,Auxiliar!$B55)</f>
        <v>0</v>
      </c>
      <c r="AH55" s="8">
        <f>COUNTIFS('Prop H'!$H$44:$H$45,"",'Prop H'!$I$44:$I$45,Auxiliar!$B55)</f>
        <v>0</v>
      </c>
      <c r="AI55" s="8">
        <f>COUNTIFS('Prop I'!$H$44:$H$45,Auxiliar!AI$52,'Prop I'!$I$44:$I$45,Auxiliar!$B55)</f>
        <v>0</v>
      </c>
      <c r="AJ55" s="8">
        <f>COUNTIFS('Prop I'!$H$44:$H$45,Auxiliar!AJ$52,'Prop I'!$I$44:$I$45,Auxiliar!$B55)</f>
        <v>0</v>
      </c>
      <c r="AK55" s="8">
        <f>COUNTIFS('Prop I'!$H$44:$H$45,Auxiliar!AK$52,'Prop I'!$I$44:$I$45,Auxiliar!$B55)</f>
        <v>0</v>
      </c>
      <c r="AL55" s="8">
        <f>COUNTIFS('Prop I'!$H$44:$H$45,"",'Prop I'!$I$44:$I$45,Auxiliar!$B55)</f>
        <v>0</v>
      </c>
      <c r="AM55" s="8">
        <f>COUNTIFS('Prop J'!$H$44:$H$45,Auxiliar!AM$52,'Prop J'!$I$44:$I$45,Auxiliar!$B55)</f>
        <v>0</v>
      </c>
      <c r="AN55" s="8">
        <f>COUNTIFS('Prop J'!$H$44:$H$45,Auxiliar!AN$52,'Prop J'!$I$44:$I$45,Auxiliar!$B55)</f>
        <v>0</v>
      </c>
      <c r="AO55" s="8">
        <f>COUNTIFS('Prop J'!$H$44:$H$45,Auxiliar!AO$52,'Prop J'!$I$44:$I$45,Auxiliar!$B55)</f>
        <v>0</v>
      </c>
      <c r="AP55" s="8">
        <f>COUNTIFS('Prop J'!$H$44:$H$45,"",'Prop J'!$I$44:$I$45,Auxiliar!$B55)</f>
        <v>0</v>
      </c>
    </row>
    <row r="56" spans="2:42" x14ac:dyDescent="0.2">
      <c r="B56" s="30" t="s">
        <v>5</v>
      </c>
      <c r="C56" s="8" t="e">
        <f>COUNTIFS(#REF!,Auxiliar!C$52,#REF!,Auxiliar!$B56)</f>
        <v>#REF!</v>
      </c>
      <c r="D56" s="8" t="e">
        <f>COUNTIFS(#REF!,Auxiliar!D$52,#REF!,Auxiliar!$B56)</f>
        <v>#REF!</v>
      </c>
      <c r="E56" s="8" t="e">
        <f>COUNTIFS(#REF!,Auxiliar!E$52,#REF!,Auxiliar!$B56)</f>
        <v>#REF!</v>
      </c>
      <c r="F56" s="8" t="e">
        <f>COUNTIFS(#REF!,"",#REF!,Auxiliar!$B56)</f>
        <v>#REF!</v>
      </c>
      <c r="G56" s="8" t="e">
        <f>COUNTIFS(#REF!,Auxiliar!G$52,#REF!,Auxiliar!$B56)</f>
        <v>#REF!</v>
      </c>
      <c r="H56" s="8" t="e">
        <f>COUNTIFS(#REF!,Auxiliar!H$52,#REF!,Auxiliar!$B56)</f>
        <v>#REF!</v>
      </c>
      <c r="I56" s="8" t="e">
        <f>COUNTIFS(#REF!,Auxiliar!I$52,#REF!,Auxiliar!$B56)</f>
        <v>#REF!</v>
      </c>
      <c r="J56" s="8" t="e">
        <f>COUNTIFS(#REF!,"",#REF!,Auxiliar!$B56)</f>
        <v>#REF!</v>
      </c>
      <c r="K56" s="8" t="e">
        <f>COUNTIFS(#REF!,Auxiliar!K$52,#REF!,Auxiliar!$B56)</f>
        <v>#REF!</v>
      </c>
      <c r="L56" s="8" t="e">
        <f>COUNTIFS(#REF!,Auxiliar!L$52,#REF!,Auxiliar!$B56)</f>
        <v>#REF!</v>
      </c>
      <c r="M56" s="8" t="e">
        <f>COUNTIFS(#REF!,Auxiliar!M$52,#REF!,Auxiliar!$B56)</f>
        <v>#REF!</v>
      </c>
      <c r="N56" s="8" t="e">
        <f>COUNTIFS(#REF!,"",#REF!,Auxiliar!$B56)</f>
        <v>#REF!</v>
      </c>
      <c r="O56" s="8">
        <f>COUNTIFS('Prop D'!$H$44:$H$45,Auxiliar!O$52,'Prop D'!$I$44:$I$45,Auxiliar!$B56)</f>
        <v>0</v>
      </c>
      <c r="P56" s="8">
        <f>COUNTIFS('Prop D'!$H$44:$H$45,Auxiliar!P$52,'Prop D'!$I$44:$I$45,Auxiliar!$B56)</f>
        <v>0</v>
      </c>
      <c r="Q56" s="8">
        <f>COUNTIFS('Prop D'!$H$44:$H$45,Auxiliar!Q$52,'Prop D'!$I$44:$I$45,Auxiliar!$B56)</f>
        <v>0</v>
      </c>
      <c r="R56" s="8">
        <f>COUNTIFS('Prop D'!$H$44:$H$45,"",'Prop D'!$I$44:$I$45,Auxiliar!$B56)</f>
        <v>0</v>
      </c>
      <c r="S56" s="8">
        <f>COUNTIFS('Prop E'!$H$44:$H$45,Auxiliar!S$52,'Prop E'!$I$44:$I$45,Auxiliar!$B56)</f>
        <v>0</v>
      </c>
      <c r="T56" s="8">
        <f>COUNTIFS('Prop E'!$H$44:$H$45,Auxiliar!T$52,'Prop E'!$I$44:$I$45,Auxiliar!$B56)</f>
        <v>0</v>
      </c>
      <c r="U56" s="8">
        <f>COUNTIFS('Prop E'!$H$44:$H$45,Auxiliar!U$52,'Prop E'!$I$44:$I$45,Auxiliar!$B56)</f>
        <v>0</v>
      </c>
      <c r="V56" s="8">
        <f>COUNTIFS('Prop E'!$H$44:$H$45,"",'Prop E'!$I$44:$I$45,Auxiliar!$B56)</f>
        <v>0</v>
      </c>
      <c r="W56" s="8">
        <f>COUNTIFS('Prop F'!$H$44:$H$45,Auxiliar!W$52,'Prop F'!$I$44:$I$45,Auxiliar!$B56)</f>
        <v>0</v>
      </c>
      <c r="X56" s="8">
        <f>COUNTIFS('Prop F'!$H$44:$H$45,Auxiliar!X$52,'Prop F'!$I$44:$I$45,Auxiliar!$B56)</f>
        <v>0</v>
      </c>
      <c r="Y56" s="8">
        <f>COUNTIFS('Prop F'!$H$44:$H$45,Auxiliar!Y$52,'Prop F'!$I$44:$I$45,Auxiliar!$B56)</f>
        <v>0</v>
      </c>
      <c r="Z56" s="8">
        <f>COUNTIFS('Prop F'!$H$44:$H$45,"",'Prop F'!$I$44:$I$45,Auxiliar!$B56)</f>
        <v>0</v>
      </c>
      <c r="AA56" s="8">
        <f>COUNTIFS('Prop G'!$H$44:$H$45,Auxiliar!AA$52,'Prop G'!$I$44:$I$45,Auxiliar!$B56)</f>
        <v>0</v>
      </c>
      <c r="AB56" s="8">
        <f>COUNTIFS('Prop G'!$H$44:$H$45,Auxiliar!AB$52,'Prop G'!$I$44:$I$45,Auxiliar!$B56)</f>
        <v>0</v>
      </c>
      <c r="AC56" s="8">
        <f>COUNTIFS('Prop G'!$H$44:$H$45,Auxiliar!AC$52,'Prop G'!$I$44:$I$45,Auxiliar!$B56)</f>
        <v>0</v>
      </c>
      <c r="AD56" s="8">
        <f>COUNTIFS('Prop G'!$H$44:$H$45,"",'Prop G'!$I$44:$I$45,Auxiliar!$B56)</f>
        <v>0</v>
      </c>
      <c r="AE56" s="8">
        <f>COUNTIFS('Prop H'!$H$44:$H$45,Auxiliar!AE$52,'Prop H'!$I$44:$I$45,Auxiliar!$B56)</f>
        <v>0</v>
      </c>
      <c r="AF56" s="8">
        <f>COUNTIFS('Prop H'!$H$44:$H$45,Auxiliar!AF$52,'Prop H'!$I$44:$I$45,Auxiliar!$B56)</f>
        <v>0</v>
      </c>
      <c r="AG56" s="8">
        <f>COUNTIFS('Prop H'!$H$44:$H$45,Auxiliar!AG$52,'Prop H'!$I$44:$I$45,Auxiliar!$B56)</f>
        <v>0</v>
      </c>
      <c r="AH56" s="8">
        <f>COUNTIFS('Prop H'!$H$44:$H$45,"",'Prop H'!$I$44:$I$45,Auxiliar!$B56)</f>
        <v>0</v>
      </c>
      <c r="AI56" s="8">
        <f>COUNTIFS('Prop I'!$H$44:$H$45,Auxiliar!AI$52,'Prop I'!$I$44:$I$45,Auxiliar!$B56)</f>
        <v>0</v>
      </c>
      <c r="AJ56" s="8">
        <f>COUNTIFS('Prop I'!$H$44:$H$45,Auxiliar!AJ$52,'Prop I'!$I$44:$I$45,Auxiliar!$B56)</f>
        <v>0</v>
      </c>
      <c r="AK56" s="8">
        <f>COUNTIFS('Prop I'!$H$44:$H$45,Auxiliar!AK$52,'Prop I'!$I$44:$I$45,Auxiliar!$B56)</f>
        <v>0</v>
      </c>
      <c r="AL56" s="8">
        <f>COUNTIFS('Prop I'!$H$44:$H$45,"",'Prop I'!$I$44:$I$45,Auxiliar!$B56)</f>
        <v>0</v>
      </c>
      <c r="AM56" s="8">
        <f>COUNTIFS('Prop J'!$H$44:$H$45,Auxiliar!AM$52,'Prop J'!$I$44:$I$45,Auxiliar!$B56)</f>
        <v>0</v>
      </c>
      <c r="AN56" s="8">
        <f>COUNTIFS('Prop J'!$H$44:$H$45,Auxiliar!AN$52,'Prop J'!$I$44:$I$45,Auxiliar!$B56)</f>
        <v>0</v>
      </c>
      <c r="AO56" s="8">
        <f>COUNTIFS('Prop J'!$H$44:$H$45,Auxiliar!AO$52,'Prop J'!$I$44:$I$45,Auxiliar!$B56)</f>
        <v>0</v>
      </c>
      <c r="AP56" s="8">
        <f>COUNTIFS('Prop J'!$H$44:$H$45,"",'Prop J'!$I$44:$I$45,Auxiliar!$B56)</f>
        <v>0</v>
      </c>
    </row>
    <row r="57" spans="2:42" x14ac:dyDescent="0.2">
      <c r="B57" s="80"/>
    </row>
    <row r="58" spans="2:42" x14ac:dyDescent="0.2">
      <c r="B58" s="80" t="e">
        <f>#REF!</f>
        <v>#REF!</v>
      </c>
      <c r="G58" t="s">
        <v>161</v>
      </c>
      <c r="I58" t="s">
        <v>161</v>
      </c>
      <c r="K58" t="s">
        <v>161</v>
      </c>
      <c r="M58" t="s">
        <v>161</v>
      </c>
      <c r="O58" t="s">
        <v>161</v>
      </c>
      <c r="Q58" t="s">
        <v>161</v>
      </c>
      <c r="S58" t="s">
        <v>161</v>
      </c>
      <c r="U58" t="s">
        <v>161</v>
      </c>
      <c r="W58" t="s">
        <v>161</v>
      </c>
      <c r="Y58" t="s">
        <v>161</v>
      </c>
      <c r="AA58" t="s">
        <v>161</v>
      </c>
      <c r="AC58" t="s">
        <v>161</v>
      </c>
      <c r="AE58" t="s">
        <v>161</v>
      </c>
      <c r="AG58" t="s">
        <v>161</v>
      </c>
      <c r="AI58" t="s">
        <v>161</v>
      </c>
      <c r="AK58" t="s">
        <v>161</v>
      </c>
      <c r="AM58" t="s">
        <v>161</v>
      </c>
      <c r="AO58" t="s">
        <v>161</v>
      </c>
    </row>
    <row r="59" spans="2:42" x14ac:dyDescent="0.2">
      <c r="B59" s="80"/>
      <c r="C59" s="575" t="e">
        <f>#REF!</f>
        <v>#REF!</v>
      </c>
      <c r="D59" s="576"/>
      <c r="E59" s="576"/>
      <c r="F59" s="577"/>
      <c r="G59" s="575" t="e">
        <f>#REF!</f>
        <v>#REF!</v>
      </c>
      <c r="H59" s="576"/>
      <c r="I59" s="576"/>
      <c r="J59" s="577"/>
      <c r="K59" s="575" t="e">
        <f>#REF!</f>
        <v>#REF!</v>
      </c>
      <c r="L59" s="576"/>
      <c r="M59" s="576"/>
      <c r="N59" s="577"/>
      <c r="O59" s="575" t="e">
        <f>'Prop D'!$E$8</f>
        <v>#REF!</v>
      </c>
      <c r="P59" s="576"/>
      <c r="Q59" s="576"/>
      <c r="R59" s="577"/>
      <c r="S59" s="575" t="e">
        <f>'Prop E'!$E$8</f>
        <v>#REF!</v>
      </c>
      <c r="T59" s="576"/>
      <c r="U59" s="576"/>
      <c r="V59" s="577"/>
      <c r="W59" s="575" t="e">
        <f>'Prop F'!$E$8</f>
        <v>#REF!</v>
      </c>
      <c r="X59" s="576"/>
      <c r="Y59" s="576"/>
      <c r="Z59" s="577"/>
      <c r="AA59" s="575" t="e">
        <f>'Prop G'!$E$8</f>
        <v>#REF!</v>
      </c>
      <c r="AB59" s="576"/>
      <c r="AC59" s="576"/>
      <c r="AD59" s="577"/>
      <c r="AE59" s="575" t="e">
        <f>'Prop H'!$E$8</f>
        <v>#REF!</v>
      </c>
      <c r="AF59" s="576"/>
      <c r="AG59" s="576"/>
      <c r="AH59" s="577"/>
      <c r="AI59" s="575" t="e">
        <f>'Prop I'!$E$8</f>
        <v>#REF!</v>
      </c>
      <c r="AJ59" s="576"/>
      <c r="AK59" s="576"/>
      <c r="AL59" s="577"/>
      <c r="AM59" s="575" t="e">
        <f>'Prop J'!$E$8</f>
        <v>#REF!</v>
      </c>
      <c r="AN59" s="576"/>
      <c r="AO59" s="576"/>
      <c r="AP59" s="577"/>
    </row>
    <row r="60" spans="2:42" x14ac:dyDescent="0.2">
      <c r="B60" s="80"/>
      <c r="C60" s="113" t="s">
        <v>41</v>
      </c>
      <c r="D60" s="113" t="s">
        <v>42</v>
      </c>
      <c r="E60" s="113" t="s">
        <v>62</v>
      </c>
      <c r="F60" s="113" t="s">
        <v>158</v>
      </c>
      <c r="G60" s="113" t="s">
        <v>41</v>
      </c>
      <c r="H60" s="113" t="s">
        <v>42</v>
      </c>
      <c r="I60" s="113" t="s">
        <v>62</v>
      </c>
      <c r="J60" s="113" t="s">
        <v>158</v>
      </c>
      <c r="K60" s="113" t="s">
        <v>41</v>
      </c>
      <c r="L60" s="113" t="s">
        <v>42</v>
      </c>
      <c r="M60" s="113" t="s">
        <v>62</v>
      </c>
      <c r="N60" s="113" t="s">
        <v>158</v>
      </c>
      <c r="O60" s="113" t="s">
        <v>41</v>
      </c>
      <c r="P60" s="113" t="s">
        <v>42</v>
      </c>
      <c r="Q60" s="113" t="s">
        <v>62</v>
      </c>
      <c r="R60" s="113" t="s">
        <v>158</v>
      </c>
      <c r="S60" s="113" t="s">
        <v>41</v>
      </c>
      <c r="T60" s="113" t="s">
        <v>42</v>
      </c>
      <c r="U60" s="113" t="s">
        <v>62</v>
      </c>
      <c r="V60" s="113" t="s">
        <v>158</v>
      </c>
      <c r="W60" s="113" t="s">
        <v>41</v>
      </c>
      <c r="X60" s="113" t="s">
        <v>42</v>
      </c>
      <c r="Y60" s="113" t="s">
        <v>62</v>
      </c>
      <c r="Z60" s="113" t="s">
        <v>158</v>
      </c>
      <c r="AA60" s="113" t="s">
        <v>41</v>
      </c>
      <c r="AB60" s="113" t="s">
        <v>42</v>
      </c>
      <c r="AC60" s="113" t="s">
        <v>62</v>
      </c>
      <c r="AD60" s="113" t="s">
        <v>158</v>
      </c>
      <c r="AE60" s="113" t="s">
        <v>41</v>
      </c>
      <c r="AF60" s="113" t="s">
        <v>42</v>
      </c>
      <c r="AG60" s="113" t="s">
        <v>62</v>
      </c>
      <c r="AH60" s="113" t="s">
        <v>158</v>
      </c>
      <c r="AI60" s="113" t="s">
        <v>41</v>
      </c>
      <c r="AJ60" s="113" t="s">
        <v>42</v>
      </c>
      <c r="AK60" s="113" t="s">
        <v>62</v>
      </c>
      <c r="AL60" s="113" t="s">
        <v>158</v>
      </c>
      <c r="AM60" s="113" t="s">
        <v>41</v>
      </c>
      <c r="AN60" s="113" t="s">
        <v>42</v>
      </c>
      <c r="AO60" s="113" t="s">
        <v>62</v>
      </c>
      <c r="AP60" s="113" t="s">
        <v>158</v>
      </c>
    </row>
    <row r="61" spans="2:42" x14ac:dyDescent="0.2">
      <c r="B61" s="31" t="s">
        <v>10</v>
      </c>
      <c r="C61" s="8" t="e">
        <f>COUNTIFS(#REF!,Auxiliar!C$60,#REF!,Auxiliar!$B61)</f>
        <v>#REF!</v>
      </c>
      <c r="D61" s="8" t="e">
        <f>COUNTIFS(#REF!,Auxiliar!D$60,#REF!,Auxiliar!$B61)</f>
        <v>#REF!</v>
      </c>
      <c r="E61" s="8" t="e">
        <f>COUNTIFS(#REF!,Auxiliar!E$60,#REF!,Auxiliar!$B61)</f>
        <v>#REF!</v>
      </c>
      <c r="F61" s="8" t="e">
        <f>COUNTIFS(#REF!,"",#REF!,Auxiliar!$B61)</f>
        <v>#REF!</v>
      </c>
      <c r="G61" s="8" t="e">
        <f>COUNTIFS(#REF!,Auxiliar!G$60,#REF!,Auxiliar!$B61)</f>
        <v>#REF!</v>
      </c>
      <c r="H61" s="8" t="e">
        <f>COUNTIFS(#REF!,Auxiliar!H$60,#REF!,Auxiliar!$B61)</f>
        <v>#REF!</v>
      </c>
      <c r="I61" s="8" t="e">
        <f>COUNTIFS(#REF!,Auxiliar!I$60,#REF!,Auxiliar!$B61)</f>
        <v>#REF!</v>
      </c>
      <c r="J61" s="8" t="e">
        <f>COUNTIFS(#REF!,"",#REF!,Auxiliar!$B61)</f>
        <v>#REF!</v>
      </c>
      <c r="K61" s="8" t="e">
        <f>COUNTIFS(#REF!,Auxiliar!K$60,#REF!,Auxiliar!$B61)</f>
        <v>#REF!</v>
      </c>
      <c r="L61" s="8" t="e">
        <f>COUNTIFS(#REF!,Auxiliar!L$60,#REF!,Auxiliar!$B61)</f>
        <v>#REF!</v>
      </c>
      <c r="M61" s="8" t="e">
        <f>COUNTIFS(#REF!,Auxiliar!M$60,#REF!,Auxiliar!$B61)</f>
        <v>#REF!</v>
      </c>
      <c r="N61" s="8" t="e">
        <f>COUNTIFS(#REF!,"",#REF!,Auxiliar!$B61)</f>
        <v>#REF!</v>
      </c>
      <c r="O61" s="8">
        <f>COUNTIFS('Prop D'!$H$46:$H$51,Auxiliar!O$60,'Prop D'!$I$46:$I$51,Auxiliar!$B61)</f>
        <v>0</v>
      </c>
      <c r="P61" s="8">
        <f>COUNTIFS('Prop D'!$H$46:$H$51,Auxiliar!P$60,'Prop D'!$I$46:$I$51,Auxiliar!$B61)</f>
        <v>0</v>
      </c>
      <c r="Q61" s="8">
        <f>COUNTIFS('Prop D'!$H$46:$H$51,Auxiliar!Q$60,'Prop D'!$I$46:$I$51,Auxiliar!$B61)</f>
        <v>0</v>
      </c>
      <c r="R61" s="8">
        <f>COUNTIFS('Prop D'!$H$46:$H$51,"",'Prop D'!$I$46:$I$51,Auxiliar!$B61)</f>
        <v>0</v>
      </c>
      <c r="S61" s="8">
        <f>COUNTIFS('Prop E'!$H$46:$H$51,Auxiliar!S$60,'Prop E'!$I$46:$I$51,Auxiliar!$B61)</f>
        <v>0</v>
      </c>
      <c r="T61" s="8">
        <f>COUNTIFS('Prop E'!$H$46:$H$51,Auxiliar!T$60,'Prop E'!$I$46:$I$51,Auxiliar!$B61)</f>
        <v>0</v>
      </c>
      <c r="U61" s="8">
        <f>COUNTIFS('Prop E'!$H$46:$H$51,Auxiliar!U$60,'Prop E'!$I$46:$I$51,Auxiliar!$B61)</f>
        <v>0</v>
      </c>
      <c r="V61" s="8">
        <f>COUNTIFS('Prop E'!$H$46:$H$51,"",'Prop E'!$I$46:$I$51,Auxiliar!$B61)</f>
        <v>0</v>
      </c>
      <c r="W61" s="8">
        <f>COUNTIFS('Prop F'!$H$46:$H$51,Auxiliar!W$60,'Prop F'!$I$46:$I$51,Auxiliar!$B61)</f>
        <v>0</v>
      </c>
      <c r="X61" s="8">
        <f>COUNTIFS('Prop F'!$H$46:$H$51,Auxiliar!X$60,'Prop F'!$I$46:$I$51,Auxiliar!$B61)</f>
        <v>0</v>
      </c>
      <c r="Y61" s="8">
        <f>COUNTIFS('Prop F'!$H$46:$H$51,Auxiliar!Y$60,'Prop F'!$I$46:$I$51,Auxiliar!$B61)</f>
        <v>0</v>
      </c>
      <c r="Z61" s="8">
        <f>COUNTIFS('Prop F'!$H$46:$H$51,"",'Prop F'!$I$46:$I$51,Auxiliar!$B61)</f>
        <v>0</v>
      </c>
      <c r="AA61" s="8">
        <f>COUNTIFS('Prop G'!$H$46:$H$51,Auxiliar!AA$60,'Prop G'!$I$46:$I$51,Auxiliar!$B61)</f>
        <v>0</v>
      </c>
      <c r="AB61" s="8">
        <f>COUNTIFS('Prop G'!$H$46:$H$51,Auxiliar!AB$60,'Prop G'!$I$46:$I$51,Auxiliar!$B61)</f>
        <v>0</v>
      </c>
      <c r="AC61" s="8">
        <f>COUNTIFS('Prop G'!$H$46:$H$51,Auxiliar!AC$60,'Prop G'!$I$46:$I$51,Auxiliar!$B61)</f>
        <v>0</v>
      </c>
      <c r="AD61" s="8">
        <f>COUNTIFS('Prop G'!$H$46:$H$51,"",'Prop G'!$I$46:$I$51,Auxiliar!$B61)</f>
        <v>0</v>
      </c>
      <c r="AE61" s="8">
        <f>COUNTIFS('Prop H'!$H$46:$H$51,Auxiliar!AE$60,'Prop H'!$I$46:$I$51,Auxiliar!$B61)</f>
        <v>0</v>
      </c>
      <c r="AF61" s="8">
        <f>COUNTIFS('Prop H'!$H$46:$H$51,Auxiliar!AF$60,'Prop H'!$I$46:$I$51,Auxiliar!$B61)</f>
        <v>0</v>
      </c>
      <c r="AG61" s="8">
        <f>COUNTIFS('Prop H'!$H$46:$H$51,Auxiliar!AG$60,'Prop H'!$I$46:$I$51,Auxiliar!$B61)</f>
        <v>0</v>
      </c>
      <c r="AH61" s="8">
        <f>COUNTIFS('Prop H'!$H$46:$H$51,"",'Prop H'!$I$46:$I$51,Auxiliar!$B61)</f>
        <v>0</v>
      </c>
      <c r="AI61" s="8">
        <f>COUNTIFS('Prop I'!$H$46:$H$51,Auxiliar!AI$60,'Prop I'!$I$46:$I$51,Auxiliar!$B61)</f>
        <v>0</v>
      </c>
      <c r="AJ61" s="8">
        <f>COUNTIFS('Prop I'!$H$46:$H$51,Auxiliar!AJ$60,'Prop I'!$I$46:$I$51,Auxiliar!$B61)</f>
        <v>0</v>
      </c>
      <c r="AK61" s="8">
        <f>COUNTIFS('Prop I'!$H$46:$H$51,Auxiliar!AK$60,'Prop I'!$I$46:$I$51,Auxiliar!$B61)</f>
        <v>0</v>
      </c>
      <c r="AL61" s="8">
        <f>COUNTIFS('Prop I'!$H$46:$H$51,"",'Prop I'!$I$46:$I$51,Auxiliar!$B61)</f>
        <v>0</v>
      </c>
      <c r="AM61" s="8">
        <f>COUNTIFS('Prop J'!$H$46:$H$51,Auxiliar!AM$60,'Prop J'!$I$46:$I$51,Auxiliar!$B61)</f>
        <v>0</v>
      </c>
      <c r="AN61" s="8">
        <f>COUNTIFS('Prop J'!$H$46:$H$51,Auxiliar!AN$60,'Prop J'!$I$46:$I$51,Auxiliar!$B61)</f>
        <v>0</v>
      </c>
      <c r="AO61" s="8">
        <f>COUNTIFS('Prop J'!$H$46:$H$51,Auxiliar!AO$60,'Prop J'!$I$46:$I$51,Auxiliar!$B61)</f>
        <v>0</v>
      </c>
      <c r="AP61" s="8">
        <f>COUNTIFS('Prop J'!$H$46:$H$51,"",'Prop J'!$I$46:$I$51,Auxiliar!$B61)</f>
        <v>0</v>
      </c>
    </row>
    <row r="62" spans="2:42" x14ac:dyDescent="0.2">
      <c r="B62" s="31" t="s">
        <v>4</v>
      </c>
      <c r="C62" s="8" t="e">
        <f>COUNTIFS(#REF!,Auxiliar!C$60,#REF!,Auxiliar!$B62)</f>
        <v>#REF!</v>
      </c>
      <c r="D62" s="8" t="e">
        <f>COUNTIFS(#REF!,Auxiliar!D$60,#REF!,Auxiliar!$B62)</f>
        <v>#REF!</v>
      </c>
      <c r="E62" s="8" t="e">
        <f>COUNTIFS(#REF!,Auxiliar!E$60,#REF!,Auxiliar!$B62)</f>
        <v>#REF!</v>
      </c>
      <c r="F62" s="8" t="e">
        <f>COUNTIFS(#REF!,"",#REF!,Auxiliar!$B62)</f>
        <v>#REF!</v>
      </c>
      <c r="G62" s="8" t="e">
        <f>COUNTIFS(#REF!,Auxiliar!G$60,#REF!,Auxiliar!$B62)</f>
        <v>#REF!</v>
      </c>
      <c r="H62" s="8" t="e">
        <f>COUNTIFS(#REF!,Auxiliar!H$60,#REF!,Auxiliar!$B62)</f>
        <v>#REF!</v>
      </c>
      <c r="I62" s="8" t="e">
        <f>COUNTIFS(#REF!,Auxiliar!I$60,#REF!,Auxiliar!$B62)</f>
        <v>#REF!</v>
      </c>
      <c r="J62" s="8" t="e">
        <f>COUNTIFS(#REF!,"",#REF!,Auxiliar!$B62)</f>
        <v>#REF!</v>
      </c>
      <c r="K62" s="8" t="e">
        <f>COUNTIFS(#REF!,Auxiliar!K$60,#REF!,Auxiliar!$B62)</f>
        <v>#REF!</v>
      </c>
      <c r="L62" s="8" t="e">
        <f>COUNTIFS(#REF!,Auxiliar!L$60,#REF!,Auxiliar!$B62)</f>
        <v>#REF!</v>
      </c>
      <c r="M62" s="8" t="e">
        <f>COUNTIFS(#REF!,Auxiliar!M$60,#REF!,Auxiliar!$B62)</f>
        <v>#REF!</v>
      </c>
      <c r="N62" s="8" t="e">
        <f>COUNTIFS(#REF!,"",#REF!,Auxiliar!$B62)</f>
        <v>#REF!</v>
      </c>
      <c r="O62" s="8">
        <f>COUNTIFS('Prop D'!$H$46:$H$51,Auxiliar!O$60,'Prop D'!$I$46:$I$51,Auxiliar!$B62)</f>
        <v>0</v>
      </c>
      <c r="P62" s="8">
        <f>COUNTIFS('Prop D'!$H$46:$H$51,Auxiliar!P$60,'Prop D'!$I$46:$I$51,Auxiliar!$B62)</f>
        <v>0</v>
      </c>
      <c r="Q62" s="8">
        <f>COUNTIFS('Prop D'!$H$46:$H$51,Auxiliar!Q$60,'Prop D'!$I$46:$I$51,Auxiliar!$B62)</f>
        <v>0</v>
      </c>
      <c r="R62" s="8">
        <f>COUNTIFS('Prop D'!$H$46:$H$51,"",'Prop D'!$I$46:$I$51,Auxiliar!$B62)</f>
        <v>0</v>
      </c>
      <c r="S62" s="8">
        <f>COUNTIFS('Prop E'!$H$46:$H$51,Auxiliar!S$60,'Prop E'!$I$46:$I$51,Auxiliar!$B62)</f>
        <v>0</v>
      </c>
      <c r="T62" s="8">
        <f>COUNTIFS('Prop E'!$H$46:$H$51,Auxiliar!T$60,'Prop E'!$I$46:$I$51,Auxiliar!$B62)</f>
        <v>0</v>
      </c>
      <c r="U62" s="8">
        <f>COUNTIFS('Prop E'!$H$46:$H$51,Auxiliar!U$60,'Prop E'!$I$46:$I$51,Auxiliar!$B62)</f>
        <v>0</v>
      </c>
      <c r="V62" s="8">
        <f>COUNTIFS('Prop E'!$H$46:$H$51,"",'Prop E'!$I$46:$I$51,Auxiliar!$B62)</f>
        <v>0</v>
      </c>
      <c r="W62" s="8">
        <f>COUNTIFS('Prop F'!$H$46:$H$51,Auxiliar!W$60,'Prop F'!$I$46:$I$51,Auxiliar!$B62)</f>
        <v>0</v>
      </c>
      <c r="X62" s="8">
        <f>COUNTIFS('Prop F'!$H$46:$H$51,Auxiliar!X$60,'Prop F'!$I$46:$I$51,Auxiliar!$B62)</f>
        <v>0</v>
      </c>
      <c r="Y62" s="8">
        <f>COUNTIFS('Prop F'!$H$46:$H$51,Auxiliar!Y$60,'Prop F'!$I$46:$I$51,Auxiliar!$B62)</f>
        <v>0</v>
      </c>
      <c r="Z62" s="8">
        <f>COUNTIFS('Prop F'!$H$46:$H$51,"",'Prop F'!$I$46:$I$51,Auxiliar!$B62)</f>
        <v>0</v>
      </c>
      <c r="AA62" s="8">
        <f>COUNTIFS('Prop G'!$H$46:$H$51,Auxiliar!AA$60,'Prop G'!$I$46:$I$51,Auxiliar!$B62)</f>
        <v>0</v>
      </c>
      <c r="AB62" s="8">
        <f>COUNTIFS('Prop G'!$H$46:$H$51,Auxiliar!AB$60,'Prop G'!$I$46:$I$51,Auxiliar!$B62)</f>
        <v>0</v>
      </c>
      <c r="AC62" s="8">
        <f>COUNTIFS('Prop G'!$H$46:$H$51,Auxiliar!AC$60,'Prop G'!$I$46:$I$51,Auxiliar!$B62)</f>
        <v>0</v>
      </c>
      <c r="AD62" s="8">
        <f>COUNTIFS('Prop G'!$H$46:$H$51,"",'Prop G'!$I$46:$I$51,Auxiliar!$B62)</f>
        <v>0</v>
      </c>
      <c r="AE62" s="8">
        <f>COUNTIFS('Prop H'!$H$46:$H$51,Auxiliar!AE$60,'Prop H'!$I$46:$I$51,Auxiliar!$B62)</f>
        <v>0</v>
      </c>
      <c r="AF62" s="8">
        <f>COUNTIFS('Prop H'!$H$46:$H$51,Auxiliar!AF$60,'Prop H'!$I$46:$I$51,Auxiliar!$B62)</f>
        <v>0</v>
      </c>
      <c r="AG62" s="8">
        <f>COUNTIFS('Prop H'!$H$46:$H$51,Auxiliar!AG$60,'Prop H'!$I$46:$I$51,Auxiliar!$B62)</f>
        <v>0</v>
      </c>
      <c r="AH62" s="8">
        <f>COUNTIFS('Prop H'!$H$46:$H$51,"",'Prop H'!$I$46:$I$51,Auxiliar!$B62)</f>
        <v>0</v>
      </c>
      <c r="AI62" s="8">
        <f>COUNTIFS('Prop I'!$H$46:$H$51,Auxiliar!AI$60,'Prop I'!$I$46:$I$51,Auxiliar!$B62)</f>
        <v>0</v>
      </c>
      <c r="AJ62" s="8">
        <f>COUNTIFS('Prop I'!$H$46:$H$51,Auxiliar!AJ$60,'Prop I'!$I$46:$I$51,Auxiliar!$B62)</f>
        <v>0</v>
      </c>
      <c r="AK62" s="8">
        <f>COUNTIFS('Prop I'!$H$46:$H$51,Auxiliar!AK$60,'Prop I'!$I$46:$I$51,Auxiliar!$B62)</f>
        <v>0</v>
      </c>
      <c r="AL62" s="8">
        <f>COUNTIFS('Prop I'!$H$46:$H$51,"",'Prop I'!$I$46:$I$51,Auxiliar!$B62)</f>
        <v>0</v>
      </c>
      <c r="AM62" s="8">
        <f>COUNTIFS('Prop J'!$H$46:$H$51,Auxiliar!AM$60,'Prop J'!$I$46:$I$51,Auxiliar!$B62)</f>
        <v>0</v>
      </c>
      <c r="AN62" s="8">
        <f>COUNTIFS('Prop J'!$H$46:$H$51,Auxiliar!AN$60,'Prop J'!$I$46:$I$51,Auxiliar!$B62)</f>
        <v>0</v>
      </c>
      <c r="AO62" s="8">
        <f>COUNTIFS('Prop J'!$H$46:$H$51,Auxiliar!AO$60,'Prop J'!$I$46:$I$51,Auxiliar!$B62)</f>
        <v>0</v>
      </c>
      <c r="AP62" s="8">
        <f>COUNTIFS('Prop J'!$H$46:$H$51,"",'Prop J'!$I$46:$I$51,Auxiliar!$B62)</f>
        <v>0</v>
      </c>
    </row>
    <row r="63" spans="2:42" x14ac:dyDescent="0.2">
      <c r="B63" s="30" t="s">
        <v>11</v>
      </c>
      <c r="C63" s="8" t="e">
        <f>COUNTIFS(#REF!,Auxiliar!C$60,#REF!,Auxiliar!$B63)</f>
        <v>#REF!</v>
      </c>
      <c r="D63" s="8" t="e">
        <f>COUNTIFS(#REF!,Auxiliar!D$60,#REF!,Auxiliar!$B63)</f>
        <v>#REF!</v>
      </c>
      <c r="E63" s="8" t="e">
        <f>COUNTIFS(#REF!,Auxiliar!E$60,#REF!,Auxiliar!$B63)</f>
        <v>#REF!</v>
      </c>
      <c r="F63" s="8" t="e">
        <f>COUNTIFS(#REF!,"",#REF!,Auxiliar!$B63)</f>
        <v>#REF!</v>
      </c>
      <c r="G63" s="8" t="e">
        <f>COUNTIFS(#REF!,Auxiliar!G$60,#REF!,Auxiliar!$B63)</f>
        <v>#REF!</v>
      </c>
      <c r="H63" s="8" t="e">
        <f>COUNTIFS(#REF!,Auxiliar!H$60,#REF!,Auxiliar!$B63)</f>
        <v>#REF!</v>
      </c>
      <c r="I63" s="8" t="e">
        <f>COUNTIFS(#REF!,Auxiliar!I$60,#REF!,Auxiliar!$B63)</f>
        <v>#REF!</v>
      </c>
      <c r="J63" s="8" t="e">
        <f>COUNTIFS(#REF!,"",#REF!,Auxiliar!$B63)</f>
        <v>#REF!</v>
      </c>
      <c r="K63" s="8" t="e">
        <f>COUNTIFS(#REF!,Auxiliar!K$60,#REF!,Auxiliar!$B63)</f>
        <v>#REF!</v>
      </c>
      <c r="L63" s="8" t="e">
        <f>COUNTIFS(#REF!,Auxiliar!L$60,#REF!,Auxiliar!$B63)</f>
        <v>#REF!</v>
      </c>
      <c r="M63" s="8" t="e">
        <f>COUNTIFS(#REF!,Auxiliar!M$60,#REF!,Auxiliar!$B63)</f>
        <v>#REF!</v>
      </c>
      <c r="N63" s="8" t="e">
        <f>COUNTIFS(#REF!,"",#REF!,Auxiliar!$B63)</f>
        <v>#REF!</v>
      </c>
      <c r="O63" s="8">
        <f>COUNTIFS('Prop D'!$H$46:$H$51,Auxiliar!O$60,'Prop D'!$I$46:$I$51,Auxiliar!$B63)</f>
        <v>0</v>
      </c>
      <c r="P63" s="8">
        <f>COUNTIFS('Prop D'!$H$46:$H$51,Auxiliar!P$60,'Prop D'!$I$46:$I$51,Auxiliar!$B63)</f>
        <v>0</v>
      </c>
      <c r="Q63" s="8">
        <f>COUNTIFS('Prop D'!$H$46:$H$51,Auxiliar!Q$60,'Prop D'!$I$46:$I$51,Auxiliar!$B63)</f>
        <v>0</v>
      </c>
      <c r="R63" s="8">
        <f>COUNTIFS('Prop D'!$H$46:$H$51,"",'Prop D'!$I$46:$I$51,Auxiliar!$B63)</f>
        <v>0</v>
      </c>
      <c r="S63" s="8">
        <f>COUNTIFS('Prop E'!$H$46:$H$51,Auxiliar!S$60,'Prop E'!$I$46:$I$51,Auxiliar!$B63)</f>
        <v>0</v>
      </c>
      <c r="T63" s="8">
        <f>COUNTIFS('Prop E'!$H$46:$H$51,Auxiliar!T$60,'Prop E'!$I$46:$I$51,Auxiliar!$B63)</f>
        <v>0</v>
      </c>
      <c r="U63" s="8">
        <f>COUNTIFS('Prop E'!$H$46:$H$51,Auxiliar!U$60,'Prop E'!$I$46:$I$51,Auxiliar!$B63)</f>
        <v>0</v>
      </c>
      <c r="V63" s="8">
        <f>COUNTIFS('Prop E'!$H$46:$H$51,"",'Prop E'!$I$46:$I$51,Auxiliar!$B63)</f>
        <v>0</v>
      </c>
      <c r="W63" s="8">
        <f>COUNTIFS('Prop F'!$H$46:$H$51,Auxiliar!W$60,'Prop F'!$I$46:$I$51,Auxiliar!$B63)</f>
        <v>0</v>
      </c>
      <c r="X63" s="8">
        <f>COUNTIFS('Prop F'!$H$46:$H$51,Auxiliar!X$60,'Prop F'!$I$46:$I$51,Auxiliar!$B63)</f>
        <v>0</v>
      </c>
      <c r="Y63" s="8">
        <f>COUNTIFS('Prop F'!$H$46:$H$51,Auxiliar!Y$60,'Prop F'!$I$46:$I$51,Auxiliar!$B63)</f>
        <v>0</v>
      </c>
      <c r="Z63" s="8">
        <f>COUNTIFS('Prop F'!$H$46:$H$51,"",'Prop F'!$I$46:$I$51,Auxiliar!$B63)</f>
        <v>0</v>
      </c>
      <c r="AA63" s="8">
        <f>COUNTIFS('Prop G'!$H$46:$H$51,Auxiliar!AA$60,'Prop G'!$I$46:$I$51,Auxiliar!$B63)</f>
        <v>0</v>
      </c>
      <c r="AB63" s="8">
        <f>COUNTIFS('Prop G'!$H$46:$H$51,Auxiliar!AB$60,'Prop G'!$I$46:$I$51,Auxiliar!$B63)</f>
        <v>0</v>
      </c>
      <c r="AC63" s="8">
        <f>COUNTIFS('Prop G'!$H$46:$H$51,Auxiliar!AC$60,'Prop G'!$I$46:$I$51,Auxiliar!$B63)</f>
        <v>0</v>
      </c>
      <c r="AD63" s="8">
        <f>COUNTIFS('Prop G'!$H$46:$H$51,"",'Prop G'!$I$46:$I$51,Auxiliar!$B63)</f>
        <v>0</v>
      </c>
      <c r="AE63" s="8">
        <f>COUNTIFS('Prop H'!$H$46:$H$51,Auxiliar!AE$60,'Prop H'!$I$46:$I$51,Auxiliar!$B63)</f>
        <v>0</v>
      </c>
      <c r="AF63" s="8">
        <f>COUNTIFS('Prop H'!$H$46:$H$51,Auxiliar!AF$60,'Prop H'!$I$46:$I$51,Auxiliar!$B63)</f>
        <v>0</v>
      </c>
      <c r="AG63" s="8">
        <f>COUNTIFS('Prop H'!$H$46:$H$51,Auxiliar!AG$60,'Prop H'!$I$46:$I$51,Auxiliar!$B63)</f>
        <v>0</v>
      </c>
      <c r="AH63" s="8">
        <f>COUNTIFS('Prop H'!$H$46:$H$51,"",'Prop H'!$I$46:$I$51,Auxiliar!$B63)</f>
        <v>0</v>
      </c>
      <c r="AI63" s="8">
        <f>COUNTIFS('Prop I'!$H$46:$H$51,Auxiliar!AI$60,'Prop I'!$I$46:$I$51,Auxiliar!$B63)</f>
        <v>0</v>
      </c>
      <c r="AJ63" s="8">
        <f>COUNTIFS('Prop I'!$H$46:$H$51,Auxiliar!AJ$60,'Prop I'!$I$46:$I$51,Auxiliar!$B63)</f>
        <v>0</v>
      </c>
      <c r="AK63" s="8">
        <f>COUNTIFS('Prop I'!$H$46:$H$51,Auxiliar!AK$60,'Prop I'!$I$46:$I$51,Auxiliar!$B63)</f>
        <v>0</v>
      </c>
      <c r="AL63" s="8">
        <f>COUNTIFS('Prop I'!$H$46:$H$51,"",'Prop I'!$I$46:$I$51,Auxiliar!$B63)</f>
        <v>0</v>
      </c>
      <c r="AM63" s="8">
        <f>COUNTIFS('Prop J'!$H$46:$H$51,Auxiliar!AM$60,'Prop J'!$I$46:$I$51,Auxiliar!$B63)</f>
        <v>0</v>
      </c>
      <c r="AN63" s="8">
        <f>COUNTIFS('Prop J'!$H$46:$H$51,Auxiliar!AN$60,'Prop J'!$I$46:$I$51,Auxiliar!$B63)</f>
        <v>0</v>
      </c>
      <c r="AO63" s="8">
        <f>COUNTIFS('Prop J'!$H$46:$H$51,Auxiliar!AO$60,'Prop J'!$I$46:$I$51,Auxiliar!$B63)</f>
        <v>0</v>
      </c>
      <c r="AP63" s="8">
        <f>COUNTIFS('Prop J'!$H$46:$H$51,"",'Prop J'!$I$46:$I$51,Auxiliar!$B63)</f>
        <v>0</v>
      </c>
    </row>
    <row r="64" spans="2:42" x14ac:dyDescent="0.2">
      <c r="B64" s="30" t="s">
        <v>5</v>
      </c>
      <c r="C64" s="8" t="e">
        <f>COUNTIFS(#REF!,Auxiliar!C$60,#REF!,Auxiliar!$B64)</f>
        <v>#REF!</v>
      </c>
      <c r="D64" s="8" t="e">
        <f>COUNTIFS(#REF!,Auxiliar!D$60,#REF!,Auxiliar!$B64)</f>
        <v>#REF!</v>
      </c>
      <c r="E64" s="8" t="e">
        <f>COUNTIFS(#REF!,Auxiliar!E$60,#REF!,Auxiliar!$B64)</f>
        <v>#REF!</v>
      </c>
      <c r="F64" s="8" t="e">
        <f>COUNTIFS(#REF!,"",#REF!,Auxiliar!$B64)</f>
        <v>#REF!</v>
      </c>
      <c r="G64" s="8" t="e">
        <f>COUNTIFS(#REF!,Auxiliar!G$60,#REF!,Auxiliar!$B64)</f>
        <v>#REF!</v>
      </c>
      <c r="H64" s="8" t="e">
        <f>COUNTIFS(#REF!,Auxiliar!H$60,#REF!,Auxiliar!$B64)</f>
        <v>#REF!</v>
      </c>
      <c r="I64" s="8" t="e">
        <f>COUNTIFS(#REF!,Auxiliar!I$60,#REF!,Auxiliar!$B64)</f>
        <v>#REF!</v>
      </c>
      <c r="J64" s="8" t="e">
        <f>COUNTIFS(#REF!,"",#REF!,Auxiliar!$B64)</f>
        <v>#REF!</v>
      </c>
      <c r="K64" s="8" t="e">
        <f>COUNTIFS(#REF!,Auxiliar!K$60,#REF!,Auxiliar!$B64)</f>
        <v>#REF!</v>
      </c>
      <c r="L64" s="8" t="e">
        <f>COUNTIFS(#REF!,Auxiliar!L$60,#REF!,Auxiliar!$B64)</f>
        <v>#REF!</v>
      </c>
      <c r="M64" s="8" t="e">
        <f>COUNTIFS(#REF!,Auxiliar!M$60,#REF!,Auxiliar!$B64)</f>
        <v>#REF!</v>
      </c>
      <c r="N64" s="8" t="e">
        <f>COUNTIFS(#REF!,"",#REF!,Auxiliar!$B64)</f>
        <v>#REF!</v>
      </c>
      <c r="O64" s="8">
        <f>COUNTIFS('Prop D'!$H$46:$H$51,Auxiliar!O$60,'Prop D'!$I$46:$I$51,Auxiliar!$B64)</f>
        <v>0</v>
      </c>
      <c r="P64" s="8">
        <f>COUNTIFS('Prop D'!$H$46:$H$51,Auxiliar!P$60,'Prop D'!$I$46:$I$51,Auxiliar!$B64)</f>
        <v>0</v>
      </c>
      <c r="Q64" s="8">
        <f>COUNTIFS('Prop D'!$H$46:$H$51,Auxiliar!Q$60,'Prop D'!$I$46:$I$51,Auxiliar!$B64)</f>
        <v>0</v>
      </c>
      <c r="R64" s="8">
        <f>COUNTIFS('Prop D'!$H$46:$H$51,"",'Prop D'!$I$46:$I$51,Auxiliar!$B64)</f>
        <v>0</v>
      </c>
      <c r="S64" s="8">
        <f>COUNTIFS('Prop E'!$H$46:$H$51,Auxiliar!S$60,'Prop E'!$I$46:$I$51,Auxiliar!$B64)</f>
        <v>0</v>
      </c>
      <c r="T64" s="8">
        <f>COUNTIFS('Prop E'!$H$46:$H$51,Auxiliar!T$60,'Prop E'!$I$46:$I$51,Auxiliar!$B64)</f>
        <v>0</v>
      </c>
      <c r="U64" s="8">
        <f>COUNTIFS('Prop E'!$H$46:$H$51,Auxiliar!U$60,'Prop E'!$I$46:$I$51,Auxiliar!$B64)</f>
        <v>0</v>
      </c>
      <c r="V64" s="8">
        <f>COUNTIFS('Prop E'!$H$46:$H$51,"",'Prop E'!$I$46:$I$51,Auxiliar!$B64)</f>
        <v>0</v>
      </c>
      <c r="W64" s="8">
        <f>COUNTIFS('Prop F'!$H$46:$H$51,Auxiliar!W$60,'Prop F'!$I$46:$I$51,Auxiliar!$B64)</f>
        <v>0</v>
      </c>
      <c r="X64" s="8">
        <f>COUNTIFS('Prop F'!$H$46:$H$51,Auxiliar!X$60,'Prop F'!$I$46:$I$51,Auxiliar!$B64)</f>
        <v>0</v>
      </c>
      <c r="Y64" s="8">
        <f>COUNTIFS('Prop F'!$H$46:$H$51,Auxiliar!Y$60,'Prop F'!$I$46:$I$51,Auxiliar!$B64)</f>
        <v>0</v>
      </c>
      <c r="Z64" s="8">
        <f>COUNTIFS('Prop F'!$H$46:$H$51,"",'Prop F'!$I$46:$I$51,Auxiliar!$B64)</f>
        <v>0</v>
      </c>
      <c r="AA64" s="8">
        <f>COUNTIFS('Prop G'!$H$46:$H$51,Auxiliar!AA$60,'Prop G'!$I$46:$I$51,Auxiliar!$B64)</f>
        <v>0</v>
      </c>
      <c r="AB64" s="8">
        <f>COUNTIFS('Prop G'!$H$46:$H$51,Auxiliar!AB$60,'Prop G'!$I$46:$I$51,Auxiliar!$B64)</f>
        <v>0</v>
      </c>
      <c r="AC64" s="8">
        <f>COUNTIFS('Prop G'!$H$46:$H$51,Auxiliar!AC$60,'Prop G'!$I$46:$I$51,Auxiliar!$B64)</f>
        <v>0</v>
      </c>
      <c r="AD64" s="8">
        <f>COUNTIFS('Prop G'!$H$46:$H$51,"",'Prop G'!$I$46:$I$51,Auxiliar!$B64)</f>
        <v>0</v>
      </c>
      <c r="AE64" s="8">
        <f>COUNTIFS('Prop H'!$H$46:$H$51,Auxiliar!AE$60,'Prop H'!$I$46:$I$51,Auxiliar!$B64)</f>
        <v>0</v>
      </c>
      <c r="AF64" s="8">
        <f>COUNTIFS('Prop H'!$H$46:$H$51,Auxiliar!AF$60,'Prop H'!$I$46:$I$51,Auxiliar!$B64)</f>
        <v>0</v>
      </c>
      <c r="AG64" s="8">
        <f>COUNTIFS('Prop H'!$H$46:$H$51,Auxiliar!AG$60,'Prop H'!$I$46:$I$51,Auxiliar!$B64)</f>
        <v>0</v>
      </c>
      <c r="AH64" s="8">
        <f>COUNTIFS('Prop H'!$H$46:$H$51,"",'Prop H'!$I$46:$I$51,Auxiliar!$B64)</f>
        <v>0</v>
      </c>
      <c r="AI64" s="8">
        <f>COUNTIFS('Prop I'!$H$46:$H$51,Auxiliar!AI$60,'Prop I'!$I$46:$I$51,Auxiliar!$B64)</f>
        <v>0</v>
      </c>
      <c r="AJ64" s="8">
        <f>COUNTIFS('Prop I'!$H$46:$H$51,Auxiliar!AJ$60,'Prop I'!$I$46:$I$51,Auxiliar!$B64)</f>
        <v>0</v>
      </c>
      <c r="AK64" s="8">
        <f>COUNTIFS('Prop I'!$H$46:$H$51,Auxiliar!AK$60,'Prop I'!$I$46:$I$51,Auxiliar!$B64)</f>
        <v>0</v>
      </c>
      <c r="AL64" s="8">
        <f>COUNTIFS('Prop I'!$H$46:$H$51,"",'Prop I'!$I$46:$I$51,Auxiliar!$B64)</f>
        <v>0</v>
      </c>
      <c r="AM64" s="8">
        <f>COUNTIFS('Prop J'!$H$46:$H$51,Auxiliar!AM$60,'Prop J'!$I$46:$I$51,Auxiliar!$B64)</f>
        <v>0</v>
      </c>
      <c r="AN64" s="8">
        <f>COUNTIFS('Prop J'!$H$46:$H$51,Auxiliar!AN$60,'Prop J'!$I$46:$I$51,Auxiliar!$B64)</f>
        <v>0</v>
      </c>
      <c r="AO64" s="8">
        <f>COUNTIFS('Prop J'!$H$46:$H$51,Auxiliar!AO$60,'Prop J'!$I$46:$I$51,Auxiliar!$B64)</f>
        <v>0</v>
      </c>
      <c r="AP64" s="8">
        <f>COUNTIFS('Prop J'!$H$46:$H$51,"",'Prop J'!$I$46:$I$51,Auxiliar!$B64)</f>
        <v>0</v>
      </c>
    </row>
    <row r="66" spans="2:42" x14ac:dyDescent="0.2">
      <c r="B66" s="80" t="e">
        <f>#REF!</f>
        <v>#REF!</v>
      </c>
      <c r="G66" t="s">
        <v>161</v>
      </c>
      <c r="I66" t="s">
        <v>161</v>
      </c>
      <c r="K66" t="s">
        <v>161</v>
      </c>
      <c r="M66" t="s">
        <v>161</v>
      </c>
      <c r="O66" t="s">
        <v>161</v>
      </c>
      <c r="Q66" t="s">
        <v>161</v>
      </c>
      <c r="S66" t="s">
        <v>161</v>
      </c>
      <c r="U66" t="s">
        <v>161</v>
      </c>
      <c r="W66" t="s">
        <v>161</v>
      </c>
      <c r="Y66" t="s">
        <v>161</v>
      </c>
      <c r="AA66" t="s">
        <v>161</v>
      </c>
      <c r="AC66" t="s">
        <v>161</v>
      </c>
      <c r="AE66" t="s">
        <v>161</v>
      </c>
      <c r="AG66" t="s">
        <v>161</v>
      </c>
      <c r="AI66" t="s">
        <v>161</v>
      </c>
      <c r="AK66" t="s">
        <v>161</v>
      </c>
      <c r="AM66" t="s">
        <v>161</v>
      </c>
      <c r="AO66" t="s">
        <v>161</v>
      </c>
    </row>
    <row r="67" spans="2:42" x14ac:dyDescent="0.2">
      <c r="B67" s="80"/>
      <c r="C67" s="575" t="e">
        <f>#REF!</f>
        <v>#REF!</v>
      </c>
      <c r="D67" s="576"/>
      <c r="E67" s="576"/>
      <c r="F67" s="577"/>
      <c r="G67" s="575" t="e">
        <f>#REF!</f>
        <v>#REF!</v>
      </c>
      <c r="H67" s="576"/>
      <c r="I67" s="576"/>
      <c r="J67" s="577"/>
      <c r="K67" s="575" t="e">
        <f>#REF!</f>
        <v>#REF!</v>
      </c>
      <c r="L67" s="576"/>
      <c r="M67" s="576"/>
      <c r="N67" s="577"/>
      <c r="O67" s="575" t="e">
        <f>'Prop D'!$E$8</f>
        <v>#REF!</v>
      </c>
      <c r="P67" s="576"/>
      <c r="Q67" s="576"/>
      <c r="R67" s="577"/>
      <c r="S67" s="575" t="e">
        <f>'Prop E'!$E$8</f>
        <v>#REF!</v>
      </c>
      <c r="T67" s="576"/>
      <c r="U67" s="576"/>
      <c r="V67" s="577"/>
      <c r="W67" s="575" t="e">
        <f>'Prop F'!$E$8</f>
        <v>#REF!</v>
      </c>
      <c r="X67" s="576"/>
      <c r="Y67" s="576"/>
      <c r="Z67" s="577"/>
      <c r="AA67" s="575" t="e">
        <f>'Prop G'!$E$8</f>
        <v>#REF!</v>
      </c>
      <c r="AB67" s="576"/>
      <c r="AC67" s="576"/>
      <c r="AD67" s="577"/>
      <c r="AE67" s="575" t="e">
        <f>'Prop H'!$E$8</f>
        <v>#REF!</v>
      </c>
      <c r="AF67" s="576"/>
      <c r="AG67" s="576"/>
      <c r="AH67" s="577"/>
      <c r="AI67" s="575" t="e">
        <f>'Prop I'!$E$8</f>
        <v>#REF!</v>
      </c>
      <c r="AJ67" s="576"/>
      <c r="AK67" s="576"/>
      <c r="AL67" s="577"/>
      <c r="AM67" s="575" t="e">
        <f>'Prop J'!$E$8</f>
        <v>#REF!</v>
      </c>
      <c r="AN67" s="576"/>
      <c r="AO67" s="576"/>
      <c r="AP67" s="577"/>
    </row>
    <row r="68" spans="2:42" x14ac:dyDescent="0.2">
      <c r="B68" s="80"/>
      <c r="C68" s="113" t="s">
        <v>41</v>
      </c>
      <c r="D68" s="113" t="s">
        <v>42</v>
      </c>
      <c r="E68" s="113" t="s">
        <v>62</v>
      </c>
      <c r="F68" s="113" t="s">
        <v>158</v>
      </c>
      <c r="G68" s="113" t="s">
        <v>41</v>
      </c>
      <c r="H68" s="113" t="s">
        <v>42</v>
      </c>
      <c r="I68" s="113" t="s">
        <v>62</v>
      </c>
      <c r="J68" s="113" t="s">
        <v>158</v>
      </c>
      <c r="K68" s="113" t="s">
        <v>41</v>
      </c>
      <c r="L68" s="113" t="s">
        <v>42</v>
      </c>
      <c r="M68" s="113" t="s">
        <v>62</v>
      </c>
      <c r="N68" s="113" t="s">
        <v>158</v>
      </c>
      <c r="O68" s="113" t="s">
        <v>41</v>
      </c>
      <c r="P68" s="113" t="s">
        <v>42</v>
      </c>
      <c r="Q68" s="113" t="s">
        <v>62</v>
      </c>
      <c r="R68" s="113" t="s">
        <v>158</v>
      </c>
      <c r="S68" s="113" t="s">
        <v>41</v>
      </c>
      <c r="T68" s="113" t="s">
        <v>42</v>
      </c>
      <c r="U68" s="113" t="s">
        <v>62</v>
      </c>
      <c r="V68" s="113" t="s">
        <v>158</v>
      </c>
      <c r="W68" s="113" t="s">
        <v>41</v>
      </c>
      <c r="X68" s="113" t="s">
        <v>42</v>
      </c>
      <c r="Y68" s="113" t="s">
        <v>62</v>
      </c>
      <c r="Z68" s="113" t="s">
        <v>158</v>
      </c>
      <c r="AA68" s="113" t="s">
        <v>41</v>
      </c>
      <c r="AB68" s="113" t="s">
        <v>42</v>
      </c>
      <c r="AC68" s="113" t="s">
        <v>62</v>
      </c>
      <c r="AD68" s="113" t="s">
        <v>158</v>
      </c>
      <c r="AE68" s="113" t="s">
        <v>41</v>
      </c>
      <c r="AF68" s="113" t="s">
        <v>42</v>
      </c>
      <c r="AG68" s="113" t="s">
        <v>62</v>
      </c>
      <c r="AH68" s="113" t="s">
        <v>158</v>
      </c>
      <c r="AI68" s="113" t="s">
        <v>41</v>
      </c>
      <c r="AJ68" s="113" t="s">
        <v>42</v>
      </c>
      <c r="AK68" s="113" t="s">
        <v>62</v>
      </c>
      <c r="AL68" s="113" t="s">
        <v>158</v>
      </c>
      <c r="AM68" s="113" t="s">
        <v>41</v>
      </c>
      <c r="AN68" s="113" t="s">
        <v>42</v>
      </c>
      <c r="AO68" s="113" t="s">
        <v>62</v>
      </c>
      <c r="AP68" s="113" t="s">
        <v>158</v>
      </c>
    </row>
    <row r="69" spans="2:42" x14ac:dyDescent="0.2">
      <c r="B69" s="31" t="s">
        <v>10</v>
      </c>
      <c r="C69" s="8" t="e">
        <f>COUNTIFS(#REF!,Auxiliar!C$52,#REF!,Auxiliar!$B69)</f>
        <v>#REF!</v>
      </c>
      <c r="D69" s="8" t="e">
        <f>COUNTIFS(#REF!,Auxiliar!D$52,#REF!,Auxiliar!$B69)</f>
        <v>#REF!</v>
      </c>
      <c r="E69" s="8" t="e">
        <f>COUNTIFS(#REF!,Auxiliar!E$52,#REF!,Auxiliar!$B69)</f>
        <v>#REF!</v>
      </c>
      <c r="F69" s="8" t="e">
        <f>COUNTIFS(#REF!,"",#REF!,Auxiliar!$B69)</f>
        <v>#REF!</v>
      </c>
      <c r="G69" s="8" t="e">
        <f>COUNTIFS(#REF!,Auxiliar!G$68,#REF!,Auxiliar!$B69)</f>
        <v>#REF!</v>
      </c>
      <c r="H69" s="8" t="e">
        <f>COUNTIFS(#REF!,Auxiliar!H$68,#REF!,Auxiliar!$B69)</f>
        <v>#REF!</v>
      </c>
      <c r="I69" s="8" t="e">
        <f>COUNTIFS(#REF!,Auxiliar!I$68,#REF!,Auxiliar!$B69)</f>
        <v>#REF!</v>
      </c>
      <c r="J69" s="8" t="e">
        <f>COUNTIFS(#REF!,"",#REF!,Auxiliar!$B69)</f>
        <v>#REF!</v>
      </c>
      <c r="K69" s="8" t="e">
        <f>COUNTIFS(#REF!,Auxiliar!K$68,#REF!,Auxiliar!$B69)</f>
        <v>#REF!</v>
      </c>
      <c r="L69" s="8" t="e">
        <f>COUNTIFS(#REF!,Auxiliar!L$68,#REF!,Auxiliar!$B69)</f>
        <v>#REF!</v>
      </c>
      <c r="M69" s="8" t="e">
        <f>COUNTIFS(#REF!,Auxiliar!M$68,#REF!,Auxiliar!$B69)</f>
        <v>#REF!</v>
      </c>
      <c r="N69" s="8" t="e">
        <f>COUNTIFS(#REF!,"",#REF!,Auxiliar!$B69)</f>
        <v>#REF!</v>
      </c>
      <c r="O69" s="8">
        <f>COUNTIFS('Prop D'!$H$52:$H$53,Auxiliar!O$68,'Prop D'!$I$52:$I$53,Auxiliar!$B69)</f>
        <v>0</v>
      </c>
      <c r="P69" s="8">
        <f>COUNTIFS('Prop D'!$H$52:$H$53,Auxiliar!P$68,'Prop D'!$I$52:$I$53,Auxiliar!$B69)</f>
        <v>0</v>
      </c>
      <c r="Q69" s="8">
        <f>COUNTIFS('Prop D'!$H$52:$H$53,Auxiliar!Q$68,'Prop D'!$I$52:$I$53,Auxiliar!$B69)</f>
        <v>0</v>
      </c>
      <c r="R69" s="8">
        <f>COUNTIFS('Prop D'!$H$52:$H$53,"",'Prop D'!$I$52:$I$53,Auxiliar!$B69)</f>
        <v>0</v>
      </c>
      <c r="S69" s="8">
        <f>COUNTIFS('Prop E'!$H$52:$H$53,Auxiliar!S$52,'Prop E'!$I$52:$I$53,Auxiliar!$B69)</f>
        <v>0</v>
      </c>
      <c r="T69" s="8">
        <f>COUNTIFS('Prop E'!$H$52:$H$53,Auxiliar!T$52,'Prop E'!$I$52:$I$53,Auxiliar!$B69)</f>
        <v>0</v>
      </c>
      <c r="U69" s="8">
        <f>COUNTIFS('Prop E'!$H$52:$H$53,Auxiliar!U$52,'Prop E'!$I$52:$I$53,Auxiliar!$B69)</f>
        <v>0</v>
      </c>
      <c r="V69" s="8">
        <f>COUNTIFS('Prop E'!$H$52:$H$53,"",'Prop E'!$I$52:$I$53,Auxiliar!$B69)</f>
        <v>0</v>
      </c>
      <c r="W69" s="8">
        <f>COUNTIFS('Prop F'!$H$52:$H$53,Auxiliar!W$68,'Prop F'!$I$52:$I$53,Auxiliar!$B69)</f>
        <v>0</v>
      </c>
      <c r="X69" s="8">
        <f>COUNTIFS('Prop F'!$H$52:$H$53,Auxiliar!X$68,'Prop F'!$I$52:$I$53,Auxiliar!$B69)</f>
        <v>0</v>
      </c>
      <c r="Y69" s="8">
        <f>COUNTIFS('Prop F'!$H$52:$H$53,Auxiliar!Y$68,'Prop F'!$I$52:$I$53,Auxiliar!$B69)</f>
        <v>0</v>
      </c>
      <c r="Z69" s="8">
        <f>COUNTIFS('Prop F'!$H$52:$H$53,"",'Prop F'!$I$52:$I$53,Auxiliar!$B69)</f>
        <v>0</v>
      </c>
      <c r="AA69" s="8">
        <f>COUNTIFS('Prop G'!$H$52:$H$53,Auxiliar!AA$68,'Prop G'!$I$52:$I$53,Auxiliar!$B69)</f>
        <v>0</v>
      </c>
      <c r="AB69" s="8">
        <f>COUNTIFS('Prop G'!$H$52:$H$53,Auxiliar!AB$68,'Prop G'!$I$52:$I$53,Auxiliar!$B69)</f>
        <v>0</v>
      </c>
      <c r="AC69" s="8">
        <f>COUNTIFS('Prop G'!$H$52:$H$53,Auxiliar!AC$68,'Prop G'!$I$52:$I$53,Auxiliar!$B69)</f>
        <v>0</v>
      </c>
      <c r="AD69" s="8">
        <f>COUNTIFS('Prop G'!$H$52:$H$53,"",'Prop G'!$I$52:$I$53,Auxiliar!$B69)</f>
        <v>0</v>
      </c>
      <c r="AE69" s="8">
        <f>COUNTIFS('Prop H'!$H$52:$H$53,Auxiliar!AE$68,'Prop H'!$I$52:$I$53,Auxiliar!$B69)</f>
        <v>0</v>
      </c>
      <c r="AF69" s="8">
        <f>COUNTIFS('Prop H'!$H$52:$H$53,Auxiliar!AF$68,'Prop H'!$I$52:$I$53,Auxiliar!$B69)</f>
        <v>0</v>
      </c>
      <c r="AG69" s="8">
        <f>COUNTIFS('Prop H'!$H$52:$H$53,Auxiliar!AG$68,'Prop H'!$I$52:$I$53,Auxiliar!$B69)</f>
        <v>0</v>
      </c>
      <c r="AH69" s="8">
        <f>COUNTIFS('Prop H'!$H$52:$H$53,"",'Prop H'!$I$52:$I$53,Auxiliar!$B69)</f>
        <v>0</v>
      </c>
      <c r="AI69" s="8">
        <f>COUNTIFS('Prop I'!$H$52:$H$53,Auxiliar!AI$68,'Prop I'!$I$52:$I$53,Auxiliar!$B69)</f>
        <v>0</v>
      </c>
      <c r="AJ69" s="8">
        <f>COUNTIFS('Prop I'!$H$52:$H$53,Auxiliar!AJ$68,'Prop I'!$I$52:$I$53,Auxiliar!$B69)</f>
        <v>0</v>
      </c>
      <c r="AK69" s="8">
        <f>COUNTIFS('Prop I'!$H$52:$H$53,Auxiliar!AK$68,'Prop I'!$I$52:$I$53,Auxiliar!$B69)</f>
        <v>0</v>
      </c>
      <c r="AL69" s="8">
        <f>COUNTIFS('Prop I'!$H$52:$H$53,"",'Prop I'!$I$52:$I$53,Auxiliar!$B69)</f>
        <v>0</v>
      </c>
      <c r="AM69" s="8">
        <f>COUNTIFS('Prop J'!$H$52:$H$53,Auxiliar!AM$68,'Prop J'!$I$52:$I$53,Auxiliar!$B69)</f>
        <v>0</v>
      </c>
      <c r="AN69" s="8">
        <f>COUNTIFS('Prop J'!$H$52:$H$53,Auxiliar!AN$68,'Prop J'!$I$52:$I$53,Auxiliar!$B69)</f>
        <v>0</v>
      </c>
      <c r="AO69" s="8">
        <f>COUNTIFS('Prop J'!$H$52:$H$53,Auxiliar!AO$68,'Prop J'!$I$52:$I$53,Auxiliar!$B69)</f>
        <v>0</v>
      </c>
      <c r="AP69" s="8">
        <f>COUNTIFS('Prop J'!$H$52:$H$53,"",'Prop J'!$I$52:$I$53,Auxiliar!$B69)</f>
        <v>0</v>
      </c>
    </row>
    <row r="70" spans="2:42" x14ac:dyDescent="0.2">
      <c r="B70" s="31" t="s">
        <v>4</v>
      </c>
      <c r="C70" s="8" t="e">
        <f>COUNTIFS(#REF!,Auxiliar!C$52,#REF!,Auxiliar!$B70)</f>
        <v>#REF!</v>
      </c>
      <c r="D70" s="8" t="e">
        <f>COUNTIFS(#REF!,Auxiliar!D$52,#REF!,Auxiliar!$B70)</f>
        <v>#REF!</v>
      </c>
      <c r="E70" s="8" t="e">
        <f>COUNTIFS(#REF!,Auxiliar!E$52,#REF!,Auxiliar!$B70)</f>
        <v>#REF!</v>
      </c>
      <c r="F70" s="8" t="e">
        <f>COUNTIFS(#REF!,"",#REF!,Auxiliar!$B70)</f>
        <v>#REF!</v>
      </c>
      <c r="G70" s="8" t="e">
        <f>COUNTIFS(#REF!,Auxiliar!G$68,#REF!,Auxiliar!$B70)</f>
        <v>#REF!</v>
      </c>
      <c r="H70" s="8" t="e">
        <f>COUNTIFS(#REF!,Auxiliar!H$68,#REF!,Auxiliar!$B70)</f>
        <v>#REF!</v>
      </c>
      <c r="I70" s="8" t="e">
        <f>COUNTIFS(#REF!,Auxiliar!I$68,#REF!,Auxiliar!$B70)</f>
        <v>#REF!</v>
      </c>
      <c r="J70" s="8" t="e">
        <f>COUNTIFS(#REF!,"",#REF!,Auxiliar!$B70)</f>
        <v>#REF!</v>
      </c>
      <c r="K70" s="8" t="e">
        <f>COUNTIFS(#REF!,Auxiliar!K$68,#REF!,Auxiliar!$B70)</f>
        <v>#REF!</v>
      </c>
      <c r="L70" s="8" t="e">
        <f>COUNTIFS(#REF!,Auxiliar!L$68,#REF!,Auxiliar!$B70)</f>
        <v>#REF!</v>
      </c>
      <c r="M70" s="8" t="e">
        <f>COUNTIFS(#REF!,Auxiliar!M$68,#REF!,Auxiliar!$B70)</f>
        <v>#REF!</v>
      </c>
      <c r="N70" s="8" t="e">
        <f>COUNTIFS(#REF!,"",#REF!,Auxiliar!$B70)</f>
        <v>#REF!</v>
      </c>
      <c r="O70" s="8">
        <f>COUNTIFS('Prop D'!$H$52:$H$53,Auxiliar!O$68,'Prop D'!$I$52:$I$53,Auxiliar!$B70)</f>
        <v>0</v>
      </c>
      <c r="P70" s="8">
        <f>COUNTIFS('Prop D'!$H$52:$H$53,Auxiliar!P$68,'Prop D'!$I$52:$I$53,Auxiliar!$B70)</f>
        <v>0</v>
      </c>
      <c r="Q70" s="8">
        <f>COUNTIFS('Prop D'!$H$52:$H$53,Auxiliar!Q$68,'Prop D'!$I$52:$I$53,Auxiliar!$B70)</f>
        <v>0</v>
      </c>
      <c r="R70" s="8">
        <f>COUNTIFS('Prop D'!$H$52:$H$53,"",'Prop D'!$I$52:$I$53,Auxiliar!$B70)</f>
        <v>0</v>
      </c>
      <c r="S70" s="8">
        <f>COUNTIFS('Prop E'!$H$52:$H$53,Auxiliar!S$52,'Prop E'!$I$52:$I$53,Auxiliar!$B70)</f>
        <v>0</v>
      </c>
      <c r="T70" s="8">
        <f>COUNTIFS('Prop E'!$H$52:$H$53,Auxiliar!T$52,'Prop E'!$I$52:$I$53,Auxiliar!$B70)</f>
        <v>0</v>
      </c>
      <c r="U70" s="8">
        <f>COUNTIFS('Prop E'!$H$52:$H$53,Auxiliar!U$52,'Prop E'!$I$52:$I$53,Auxiliar!$B70)</f>
        <v>0</v>
      </c>
      <c r="V70" s="8">
        <f>COUNTIFS('Prop E'!$H$52:$H$53,"",'Prop E'!$I$52:$I$53,Auxiliar!$B70)</f>
        <v>0</v>
      </c>
      <c r="W70" s="8">
        <f>COUNTIFS('Prop F'!$H$52:$H$53,Auxiliar!W$68,'Prop F'!$I$52:$I$53,Auxiliar!$B70)</f>
        <v>0</v>
      </c>
      <c r="X70" s="8">
        <f>COUNTIFS('Prop F'!$H$52:$H$53,Auxiliar!X$68,'Prop F'!$I$52:$I$53,Auxiliar!$B70)</f>
        <v>0</v>
      </c>
      <c r="Y70" s="8">
        <f>COUNTIFS('Prop F'!$H$52:$H$53,Auxiliar!Y$68,'Prop F'!$I$52:$I$53,Auxiliar!$B70)</f>
        <v>0</v>
      </c>
      <c r="Z70" s="8">
        <f>COUNTIFS('Prop F'!$H$52:$H$53,"",'Prop F'!$I$52:$I$53,Auxiliar!$B70)</f>
        <v>0</v>
      </c>
      <c r="AA70" s="8">
        <f>COUNTIFS('Prop G'!$H$52:$H$53,Auxiliar!AA$68,'Prop G'!$I$52:$I$53,Auxiliar!$B70)</f>
        <v>0</v>
      </c>
      <c r="AB70" s="8">
        <f>COUNTIFS('Prop G'!$H$52:$H$53,Auxiliar!AB$68,'Prop G'!$I$52:$I$53,Auxiliar!$B70)</f>
        <v>0</v>
      </c>
      <c r="AC70" s="8">
        <f>COUNTIFS('Prop G'!$H$52:$H$53,Auxiliar!AC$68,'Prop G'!$I$52:$I$53,Auxiliar!$B70)</f>
        <v>0</v>
      </c>
      <c r="AD70" s="8">
        <f>COUNTIFS('Prop G'!$H$52:$H$53,"",'Prop G'!$I$52:$I$53,Auxiliar!$B70)</f>
        <v>0</v>
      </c>
      <c r="AE70" s="8">
        <f>COUNTIFS('Prop H'!$H$52:$H$53,Auxiliar!AE$68,'Prop H'!$I$52:$I$53,Auxiliar!$B70)</f>
        <v>0</v>
      </c>
      <c r="AF70" s="8">
        <f>COUNTIFS('Prop H'!$H$52:$H$53,Auxiliar!AF$68,'Prop H'!$I$52:$I$53,Auxiliar!$B70)</f>
        <v>0</v>
      </c>
      <c r="AG70" s="8">
        <f>COUNTIFS('Prop H'!$H$52:$H$53,Auxiliar!AG$68,'Prop H'!$I$52:$I$53,Auxiliar!$B70)</f>
        <v>0</v>
      </c>
      <c r="AH70" s="8">
        <f>COUNTIFS('Prop H'!$H$52:$H$53,"",'Prop H'!$I$52:$I$53,Auxiliar!$B70)</f>
        <v>0</v>
      </c>
      <c r="AI70" s="8">
        <f>COUNTIFS('Prop I'!$H$52:$H$53,Auxiliar!AI$68,'Prop I'!$I$52:$I$53,Auxiliar!$B70)</f>
        <v>0</v>
      </c>
      <c r="AJ70" s="8">
        <f>COUNTIFS('Prop I'!$H$52:$H$53,Auxiliar!AJ$68,'Prop I'!$I$52:$I$53,Auxiliar!$B70)</f>
        <v>0</v>
      </c>
      <c r="AK70" s="8">
        <f>COUNTIFS('Prop I'!$H$52:$H$53,Auxiliar!AK$68,'Prop I'!$I$52:$I$53,Auxiliar!$B70)</f>
        <v>0</v>
      </c>
      <c r="AL70" s="8">
        <f>COUNTIFS('Prop I'!$H$52:$H$53,"",'Prop I'!$I$52:$I$53,Auxiliar!$B70)</f>
        <v>0</v>
      </c>
      <c r="AM70" s="8">
        <f>COUNTIFS('Prop J'!$H$52:$H$53,Auxiliar!AM$68,'Prop J'!$I$52:$I$53,Auxiliar!$B70)</f>
        <v>0</v>
      </c>
      <c r="AN70" s="8">
        <f>COUNTIFS('Prop J'!$H$52:$H$53,Auxiliar!AN$68,'Prop J'!$I$52:$I$53,Auxiliar!$B70)</f>
        <v>0</v>
      </c>
      <c r="AO70" s="8">
        <f>COUNTIFS('Prop J'!$H$52:$H$53,Auxiliar!AO$68,'Prop J'!$I$52:$I$53,Auxiliar!$B70)</f>
        <v>0</v>
      </c>
      <c r="AP70" s="8">
        <f>COUNTIFS('Prop J'!$H$52:$H$53,"",'Prop J'!$I$52:$I$53,Auxiliar!$B70)</f>
        <v>0</v>
      </c>
    </row>
    <row r="71" spans="2:42" x14ac:dyDescent="0.2">
      <c r="B71" s="30" t="s">
        <v>11</v>
      </c>
      <c r="C71" s="8" t="e">
        <f>COUNTIFS(#REF!,Auxiliar!C$52,#REF!,Auxiliar!$B71)</f>
        <v>#REF!</v>
      </c>
      <c r="D71" s="8" t="e">
        <f>COUNTIFS(#REF!,Auxiliar!D$52,#REF!,Auxiliar!$B71)</f>
        <v>#REF!</v>
      </c>
      <c r="E71" s="8" t="e">
        <f>COUNTIFS(#REF!,Auxiliar!E$52,#REF!,Auxiliar!$B71)</f>
        <v>#REF!</v>
      </c>
      <c r="F71" s="8" t="e">
        <f>COUNTIFS(#REF!,"",#REF!,Auxiliar!$B71)</f>
        <v>#REF!</v>
      </c>
      <c r="G71" s="8" t="e">
        <f>COUNTIFS(#REF!,Auxiliar!G$68,#REF!,Auxiliar!$B71)</f>
        <v>#REF!</v>
      </c>
      <c r="H71" s="8" t="e">
        <f>COUNTIFS(#REF!,Auxiliar!H$68,#REF!,Auxiliar!$B71)</f>
        <v>#REF!</v>
      </c>
      <c r="I71" s="8" t="e">
        <f>COUNTIFS(#REF!,Auxiliar!I$68,#REF!,Auxiliar!$B71)</f>
        <v>#REF!</v>
      </c>
      <c r="J71" s="8" t="e">
        <f>COUNTIFS(#REF!,"",#REF!,Auxiliar!$B71)</f>
        <v>#REF!</v>
      </c>
      <c r="K71" s="8" t="e">
        <f>COUNTIFS(#REF!,Auxiliar!K$68,#REF!,Auxiliar!$B71)</f>
        <v>#REF!</v>
      </c>
      <c r="L71" s="8" t="e">
        <f>COUNTIFS(#REF!,Auxiliar!L$68,#REF!,Auxiliar!$B71)</f>
        <v>#REF!</v>
      </c>
      <c r="M71" s="8" t="e">
        <f>COUNTIFS(#REF!,Auxiliar!M$68,#REF!,Auxiliar!$B71)</f>
        <v>#REF!</v>
      </c>
      <c r="N71" s="8" t="e">
        <f>COUNTIFS(#REF!,"",#REF!,Auxiliar!$B71)</f>
        <v>#REF!</v>
      </c>
      <c r="O71" s="8">
        <f>COUNTIFS('Prop D'!$H$52:$H$53,Auxiliar!O$68,'Prop D'!$I$52:$I$53,Auxiliar!$B71)</f>
        <v>0</v>
      </c>
      <c r="P71" s="8">
        <f>COUNTIFS('Prop D'!$H$52:$H$53,Auxiliar!P$68,'Prop D'!$I$52:$I$53,Auxiliar!$B71)</f>
        <v>0</v>
      </c>
      <c r="Q71" s="8">
        <f>COUNTIFS('Prop D'!$H$52:$H$53,Auxiliar!Q$68,'Prop D'!$I$52:$I$53,Auxiliar!$B71)</f>
        <v>0</v>
      </c>
      <c r="R71" s="8">
        <f>COUNTIFS('Prop D'!$H$52:$H$53,"",'Prop D'!$I$52:$I$53,Auxiliar!$B71)</f>
        <v>0</v>
      </c>
      <c r="S71" s="8">
        <f>COUNTIFS('Prop E'!$H$52:$H$53,Auxiliar!S$52,'Prop E'!$I$52:$I$53,Auxiliar!$B71)</f>
        <v>0</v>
      </c>
      <c r="T71" s="8">
        <f>COUNTIFS('Prop E'!$H$52:$H$53,Auxiliar!T$52,'Prop E'!$I$52:$I$53,Auxiliar!$B71)</f>
        <v>0</v>
      </c>
      <c r="U71" s="8">
        <f>COUNTIFS('Prop E'!$H$52:$H$53,Auxiliar!U$52,'Prop E'!$I$52:$I$53,Auxiliar!$B71)</f>
        <v>0</v>
      </c>
      <c r="V71" s="8">
        <f>COUNTIFS('Prop E'!$H$52:$H$53,"",'Prop E'!$I$52:$I$53,Auxiliar!$B71)</f>
        <v>0</v>
      </c>
      <c r="W71" s="8">
        <f>COUNTIFS('Prop F'!$H$52:$H$53,Auxiliar!W$68,'Prop F'!$I$52:$I$53,Auxiliar!$B71)</f>
        <v>0</v>
      </c>
      <c r="X71" s="8">
        <f>COUNTIFS('Prop F'!$H$52:$H$53,Auxiliar!X$68,'Prop F'!$I$52:$I$53,Auxiliar!$B71)</f>
        <v>0</v>
      </c>
      <c r="Y71" s="8">
        <f>COUNTIFS('Prop F'!$H$52:$H$53,Auxiliar!Y$68,'Prop F'!$I$52:$I$53,Auxiliar!$B71)</f>
        <v>0</v>
      </c>
      <c r="Z71" s="8">
        <f>COUNTIFS('Prop F'!$H$52:$H$53,"",'Prop F'!$I$52:$I$53,Auxiliar!$B71)</f>
        <v>0</v>
      </c>
      <c r="AA71" s="8">
        <f>COUNTIFS('Prop G'!$H$52:$H$53,Auxiliar!AA$68,'Prop G'!$I$52:$I$53,Auxiliar!$B71)</f>
        <v>0</v>
      </c>
      <c r="AB71" s="8">
        <f>COUNTIFS('Prop G'!$H$52:$H$53,Auxiliar!AB$68,'Prop G'!$I$52:$I$53,Auxiliar!$B71)</f>
        <v>0</v>
      </c>
      <c r="AC71" s="8">
        <f>COUNTIFS('Prop G'!$H$52:$H$53,Auxiliar!AC$68,'Prop G'!$I$52:$I$53,Auxiliar!$B71)</f>
        <v>0</v>
      </c>
      <c r="AD71" s="8">
        <f>COUNTIFS('Prop G'!$H$52:$H$53,"",'Prop G'!$I$52:$I$53,Auxiliar!$B71)</f>
        <v>0</v>
      </c>
      <c r="AE71" s="8">
        <f>COUNTIFS('Prop H'!$H$52:$H$53,Auxiliar!AE$68,'Prop H'!$I$52:$I$53,Auxiliar!$B71)</f>
        <v>0</v>
      </c>
      <c r="AF71" s="8">
        <f>COUNTIFS('Prop H'!$H$52:$H$53,Auxiliar!AF$68,'Prop H'!$I$52:$I$53,Auxiliar!$B71)</f>
        <v>0</v>
      </c>
      <c r="AG71" s="8">
        <f>COUNTIFS('Prop H'!$H$52:$H$53,Auxiliar!AG$68,'Prop H'!$I$52:$I$53,Auxiliar!$B71)</f>
        <v>0</v>
      </c>
      <c r="AH71" s="8">
        <f>COUNTIFS('Prop H'!$H$52:$H$53,"",'Prop H'!$I$52:$I$53,Auxiliar!$B71)</f>
        <v>0</v>
      </c>
      <c r="AI71" s="8">
        <f>COUNTIFS('Prop I'!$H$52:$H$53,Auxiliar!AI$68,'Prop I'!$I$52:$I$53,Auxiliar!$B71)</f>
        <v>0</v>
      </c>
      <c r="AJ71" s="8">
        <f>COUNTIFS('Prop I'!$H$52:$H$53,Auxiliar!AJ$68,'Prop I'!$I$52:$I$53,Auxiliar!$B71)</f>
        <v>0</v>
      </c>
      <c r="AK71" s="8">
        <f>COUNTIFS('Prop I'!$H$52:$H$53,Auxiliar!AK$68,'Prop I'!$I$52:$I$53,Auxiliar!$B71)</f>
        <v>0</v>
      </c>
      <c r="AL71" s="8">
        <f>COUNTIFS('Prop I'!$H$52:$H$53,"",'Prop I'!$I$52:$I$53,Auxiliar!$B71)</f>
        <v>0</v>
      </c>
      <c r="AM71" s="8">
        <f>COUNTIFS('Prop J'!$H$52:$H$53,Auxiliar!AM$68,'Prop J'!$I$52:$I$53,Auxiliar!$B71)</f>
        <v>0</v>
      </c>
      <c r="AN71" s="8">
        <f>COUNTIFS('Prop J'!$H$52:$H$53,Auxiliar!AN$68,'Prop J'!$I$52:$I$53,Auxiliar!$B71)</f>
        <v>0</v>
      </c>
      <c r="AO71" s="8">
        <f>COUNTIFS('Prop J'!$H$52:$H$53,Auxiliar!AO$68,'Prop J'!$I$52:$I$53,Auxiliar!$B71)</f>
        <v>0</v>
      </c>
      <c r="AP71" s="8">
        <f>COUNTIFS('Prop J'!$H$52:$H$53,"",'Prop J'!$I$52:$I$53,Auxiliar!$B71)</f>
        <v>0</v>
      </c>
    </row>
    <row r="72" spans="2:42" x14ac:dyDescent="0.2">
      <c r="B72" s="30" t="s">
        <v>5</v>
      </c>
      <c r="C72" s="8" t="e">
        <f>COUNTIFS(#REF!,Auxiliar!C$52,#REF!,Auxiliar!$B72)</f>
        <v>#REF!</v>
      </c>
      <c r="D72" s="8" t="e">
        <f>COUNTIFS(#REF!,Auxiliar!D$52,#REF!,Auxiliar!$B72)</f>
        <v>#REF!</v>
      </c>
      <c r="E72" s="8" t="e">
        <f>COUNTIFS(#REF!,Auxiliar!E$52,#REF!,Auxiliar!$B72)</f>
        <v>#REF!</v>
      </c>
      <c r="F72" s="8" t="e">
        <f>COUNTIFS(#REF!,"",#REF!,Auxiliar!$B72)</f>
        <v>#REF!</v>
      </c>
      <c r="G72" s="8" t="e">
        <f>COUNTIFS(#REF!,Auxiliar!G$68,#REF!,Auxiliar!$B72)</f>
        <v>#REF!</v>
      </c>
      <c r="H72" s="8" t="e">
        <f>COUNTIFS(#REF!,Auxiliar!H$68,#REF!,Auxiliar!$B72)</f>
        <v>#REF!</v>
      </c>
      <c r="I72" s="8" t="e">
        <f>COUNTIFS(#REF!,Auxiliar!I$68,#REF!,Auxiliar!$B72)</f>
        <v>#REF!</v>
      </c>
      <c r="J72" s="8" t="e">
        <f>COUNTIFS(#REF!,"",#REF!,Auxiliar!$B72)</f>
        <v>#REF!</v>
      </c>
      <c r="K72" s="8" t="e">
        <f>COUNTIFS(#REF!,Auxiliar!K$68,#REF!,Auxiliar!$B72)</f>
        <v>#REF!</v>
      </c>
      <c r="L72" s="8" t="e">
        <f>COUNTIFS(#REF!,Auxiliar!L$68,#REF!,Auxiliar!$B72)</f>
        <v>#REF!</v>
      </c>
      <c r="M72" s="8" t="e">
        <f>COUNTIFS(#REF!,Auxiliar!M$68,#REF!,Auxiliar!$B72)</f>
        <v>#REF!</v>
      </c>
      <c r="N72" s="8" t="e">
        <f>COUNTIFS(#REF!,"",#REF!,Auxiliar!$B72)</f>
        <v>#REF!</v>
      </c>
      <c r="O72" s="8">
        <f>COUNTIFS('Prop D'!$H$52:$H$53,Auxiliar!O$68,'Prop D'!$I$52:$I$53,Auxiliar!$B72)</f>
        <v>0</v>
      </c>
      <c r="P72" s="8">
        <f>COUNTIFS('Prop D'!$H$52:$H$53,Auxiliar!P$68,'Prop D'!$I$52:$I$53,Auxiliar!$B72)</f>
        <v>0</v>
      </c>
      <c r="Q72" s="8">
        <f>COUNTIFS('Prop D'!$H$52:$H$53,Auxiliar!Q$68,'Prop D'!$I$52:$I$53,Auxiliar!$B72)</f>
        <v>0</v>
      </c>
      <c r="R72" s="8">
        <f>COUNTIFS('Prop D'!$H$52:$H$53,"",'Prop D'!$I$52:$I$53,Auxiliar!$B72)</f>
        <v>0</v>
      </c>
      <c r="S72" s="8">
        <f>COUNTIFS('Prop E'!$H$52:$H$53,Auxiliar!S$52,'Prop E'!$I$52:$I$53,Auxiliar!$B72)</f>
        <v>0</v>
      </c>
      <c r="T72" s="8">
        <f>COUNTIFS('Prop E'!$H$52:$H$53,Auxiliar!T$52,'Prop E'!$I$52:$I$53,Auxiliar!$B72)</f>
        <v>0</v>
      </c>
      <c r="U72" s="8">
        <f>COUNTIFS('Prop E'!$H$52:$H$53,Auxiliar!U$52,'Prop E'!$I$52:$I$53,Auxiliar!$B72)</f>
        <v>0</v>
      </c>
      <c r="V72" s="8">
        <f>COUNTIFS('Prop E'!$H$52:$H$53,"",'Prop E'!$I$52:$I$53,Auxiliar!$B72)</f>
        <v>0</v>
      </c>
      <c r="W72" s="8">
        <f>COUNTIFS('Prop F'!$H$52:$H$53,Auxiliar!W$68,'Prop F'!$I$52:$I$53,Auxiliar!$B72)</f>
        <v>0</v>
      </c>
      <c r="X72" s="8">
        <f>COUNTIFS('Prop F'!$H$52:$H$53,Auxiliar!X$68,'Prop F'!$I$52:$I$53,Auxiliar!$B72)</f>
        <v>0</v>
      </c>
      <c r="Y72" s="8">
        <f>COUNTIFS('Prop F'!$H$52:$H$53,Auxiliar!Y$68,'Prop F'!$I$52:$I$53,Auxiliar!$B72)</f>
        <v>0</v>
      </c>
      <c r="Z72" s="8">
        <f>COUNTIFS('Prop F'!$H$52:$H$53,"",'Prop F'!$I$52:$I$53,Auxiliar!$B72)</f>
        <v>0</v>
      </c>
      <c r="AA72" s="8">
        <f>COUNTIFS('Prop G'!$H$52:$H$53,Auxiliar!AA$68,'Prop G'!$I$52:$I$53,Auxiliar!$B72)</f>
        <v>0</v>
      </c>
      <c r="AB72" s="8">
        <f>COUNTIFS('Prop G'!$H$52:$H$53,Auxiliar!AB$68,'Prop G'!$I$52:$I$53,Auxiliar!$B72)</f>
        <v>0</v>
      </c>
      <c r="AC72" s="8">
        <f>COUNTIFS('Prop G'!$H$52:$H$53,Auxiliar!AC$68,'Prop G'!$I$52:$I$53,Auxiliar!$B72)</f>
        <v>0</v>
      </c>
      <c r="AD72" s="8">
        <f>COUNTIFS('Prop G'!$H$52:$H$53,"",'Prop G'!$I$52:$I$53,Auxiliar!$B72)</f>
        <v>0</v>
      </c>
      <c r="AE72" s="8">
        <f>COUNTIFS('Prop H'!$H$52:$H$53,Auxiliar!AE$68,'Prop H'!$I$52:$I$53,Auxiliar!$B72)</f>
        <v>0</v>
      </c>
      <c r="AF72" s="8">
        <f>COUNTIFS('Prop H'!$H$52:$H$53,Auxiliar!AF$68,'Prop H'!$I$52:$I$53,Auxiliar!$B72)</f>
        <v>0</v>
      </c>
      <c r="AG72" s="8">
        <f>COUNTIFS('Prop H'!$H$52:$H$53,Auxiliar!AG$68,'Prop H'!$I$52:$I$53,Auxiliar!$B72)</f>
        <v>0</v>
      </c>
      <c r="AH72" s="8">
        <f>COUNTIFS('Prop H'!$H$52:$H$53,"",'Prop H'!$I$52:$I$53,Auxiliar!$B72)</f>
        <v>0</v>
      </c>
      <c r="AI72" s="8">
        <f>COUNTIFS('Prop I'!$H$52:$H$53,Auxiliar!AI$68,'Prop I'!$I$52:$I$53,Auxiliar!$B72)</f>
        <v>0</v>
      </c>
      <c r="AJ72" s="8">
        <f>COUNTIFS('Prop I'!$H$52:$H$53,Auxiliar!AJ$68,'Prop I'!$I$52:$I$53,Auxiliar!$B72)</f>
        <v>0</v>
      </c>
      <c r="AK72" s="8">
        <f>COUNTIFS('Prop I'!$H$52:$H$53,Auxiliar!AK$68,'Prop I'!$I$52:$I$53,Auxiliar!$B72)</f>
        <v>0</v>
      </c>
      <c r="AL72" s="8">
        <f>COUNTIFS('Prop I'!$H$52:$H$53,"",'Prop I'!$I$52:$I$53,Auxiliar!$B72)</f>
        <v>0</v>
      </c>
      <c r="AM72" s="8">
        <f>COUNTIFS('Prop J'!$H$52:$H$53,Auxiliar!AM$68,'Prop J'!$I$52:$I$53,Auxiliar!$B72)</f>
        <v>0</v>
      </c>
      <c r="AN72" s="8">
        <f>COUNTIFS('Prop J'!$H$52:$H$53,Auxiliar!AN$68,'Prop J'!$I$52:$I$53,Auxiliar!$B72)</f>
        <v>0</v>
      </c>
      <c r="AO72" s="8">
        <f>COUNTIFS('Prop J'!$H$52:$H$53,Auxiliar!AO$68,'Prop J'!$I$52:$I$53,Auxiliar!$B72)</f>
        <v>0</v>
      </c>
      <c r="AP72" s="8">
        <f>COUNTIFS('Prop J'!$H$52:$H$53,"",'Prop J'!$I$52:$I$53,Auxiliar!$B72)</f>
        <v>0</v>
      </c>
    </row>
    <row r="74" spans="2:42" x14ac:dyDescent="0.2">
      <c r="C74" s="80" t="s">
        <v>154</v>
      </c>
      <c r="D74" s="80" t="s">
        <v>207</v>
      </c>
    </row>
    <row r="75" spans="2:42" x14ac:dyDescent="0.2">
      <c r="B75" s="260" t="e">
        <f>#REF!</f>
        <v>#REF!</v>
      </c>
      <c r="C75" t="e">
        <f>#REF!</f>
        <v>#REF!</v>
      </c>
      <c r="D75" t="e">
        <f>#REF!</f>
        <v>#REF!</v>
      </c>
    </row>
    <row r="76" spans="2:42" x14ac:dyDescent="0.2">
      <c r="B76" s="260" t="e">
        <f>#REF!</f>
        <v>#REF!</v>
      </c>
      <c r="C76" t="e">
        <f>#REF!</f>
        <v>#REF!</v>
      </c>
      <c r="D76" t="e">
        <f>#REF!</f>
        <v>#REF!</v>
      </c>
    </row>
    <row r="77" spans="2:42" x14ac:dyDescent="0.2">
      <c r="B77" s="260" t="e">
        <f>#REF!</f>
        <v>#REF!</v>
      </c>
      <c r="C77" t="e">
        <f>#REF!</f>
        <v>#REF!</v>
      </c>
      <c r="D77" t="e">
        <f>#REF!</f>
        <v>#REF!</v>
      </c>
    </row>
    <row r="78" spans="2:42" x14ac:dyDescent="0.2">
      <c r="B78" s="260" t="e">
        <f>'Prop D'!$E$8</f>
        <v>#REF!</v>
      </c>
      <c r="C78" t="e">
        <f>'Prop D'!$P$182</f>
        <v>#REF!</v>
      </c>
      <c r="D78" t="e">
        <f>'Prop D'!$P$217</f>
        <v>#REF!</v>
      </c>
    </row>
    <row r="79" spans="2:42" x14ac:dyDescent="0.2">
      <c r="B79" s="260" t="e">
        <f>'Prop E'!$E$8</f>
        <v>#REF!</v>
      </c>
      <c r="C79" t="e">
        <f>'Prop E'!$P$182</f>
        <v>#REF!</v>
      </c>
      <c r="D79" t="e">
        <f>'Prop E'!$P$217</f>
        <v>#REF!</v>
      </c>
    </row>
    <row r="80" spans="2:42" x14ac:dyDescent="0.2">
      <c r="B80" s="260" t="e">
        <f>'Prop F'!$E$8</f>
        <v>#REF!</v>
      </c>
      <c r="C80" t="e">
        <f>'Prop F'!$P$182</f>
        <v>#REF!</v>
      </c>
      <c r="D80" t="e">
        <f>'Prop F'!$P$217</f>
        <v>#REF!</v>
      </c>
    </row>
    <row r="81" spans="2:4" x14ac:dyDescent="0.2">
      <c r="B81" s="260" t="e">
        <f>'Prop G'!$E$8</f>
        <v>#REF!</v>
      </c>
      <c r="C81" t="e">
        <f>'Prop G'!$P$182</f>
        <v>#REF!</v>
      </c>
      <c r="D81" t="e">
        <f>'Prop G'!$P$217</f>
        <v>#REF!</v>
      </c>
    </row>
    <row r="82" spans="2:4" x14ac:dyDescent="0.2">
      <c r="B82" s="260" t="e">
        <f>'Prop H'!$E$8</f>
        <v>#REF!</v>
      </c>
      <c r="C82" t="e">
        <f>'Prop H'!$P$182</f>
        <v>#REF!</v>
      </c>
      <c r="D82" t="e">
        <f>'Prop H'!$P$217</f>
        <v>#REF!</v>
      </c>
    </row>
    <row r="83" spans="2:4" x14ac:dyDescent="0.2">
      <c r="B83" s="260" t="e">
        <f>'Prop I'!$E$8</f>
        <v>#REF!</v>
      </c>
      <c r="C83" t="e">
        <f>'Prop I'!$P$182</f>
        <v>#REF!</v>
      </c>
      <c r="D83" t="e">
        <f>'Prop I'!$P$217</f>
        <v>#REF!</v>
      </c>
    </row>
    <row r="84" spans="2:4" x14ac:dyDescent="0.2">
      <c r="B84" s="260" t="e">
        <f>'Prop J'!$E$8</f>
        <v>#REF!</v>
      </c>
      <c r="C84" t="e">
        <f>'Prop J'!$P$182</f>
        <v>#REF!</v>
      </c>
      <c r="D84" t="e">
        <f>'Prop J'!$P$217</f>
        <v>#REF!</v>
      </c>
    </row>
  </sheetData>
  <mergeCells count="90">
    <mergeCell ref="AM35:AP35"/>
    <mergeCell ref="AM43:AP43"/>
    <mergeCell ref="AM51:AP51"/>
    <mergeCell ref="AE35:AH35"/>
    <mergeCell ref="AE43:AH43"/>
    <mergeCell ref="AE51:AH51"/>
    <mergeCell ref="AI35:AL35"/>
    <mergeCell ref="AI43:AL43"/>
    <mergeCell ref="AI51:AL51"/>
    <mergeCell ref="W35:Z35"/>
    <mergeCell ref="W43:Z43"/>
    <mergeCell ref="W51:Z51"/>
    <mergeCell ref="AA35:AD35"/>
    <mergeCell ref="AA43:AD43"/>
    <mergeCell ref="AA51:AD51"/>
    <mergeCell ref="O35:R35"/>
    <mergeCell ref="O43:R43"/>
    <mergeCell ref="O51:R51"/>
    <mergeCell ref="S27:V27"/>
    <mergeCell ref="S35:V35"/>
    <mergeCell ref="S43:V43"/>
    <mergeCell ref="S51:V51"/>
    <mergeCell ref="G35:J35"/>
    <mergeCell ref="G43:J43"/>
    <mergeCell ref="G51:J51"/>
    <mergeCell ref="K27:N27"/>
    <mergeCell ref="K35:N35"/>
    <mergeCell ref="K43:N43"/>
    <mergeCell ref="K51:N51"/>
    <mergeCell ref="AA19:AD19"/>
    <mergeCell ref="AE19:AH19"/>
    <mergeCell ref="AI19:AL19"/>
    <mergeCell ref="AM19:AP19"/>
    <mergeCell ref="G27:J27"/>
    <mergeCell ref="O27:R27"/>
    <mergeCell ref="W27:Z27"/>
    <mergeCell ref="AE27:AH27"/>
    <mergeCell ref="AM27:AP27"/>
    <mergeCell ref="G19:J19"/>
    <mergeCell ref="K19:N19"/>
    <mergeCell ref="O19:R19"/>
    <mergeCell ref="S19:V19"/>
    <mergeCell ref="W19:Z19"/>
    <mergeCell ref="AI27:AL27"/>
    <mergeCell ref="AA27:AD27"/>
    <mergeCell ref="AV3:AZ3"/>
    <mergeCell ref="G11:J11"/>
    <mergeCell ref="K11:N11"/>
    <mergeCell ref="O11:R11"/>
    <mergeCell ref="S11:V11"/>
    <mergeCell ref="W11:Z11"/>
    <mergeCell ref="AA11:AD11"/>
    <mergeCell ref="AE11:AH11"/>
    <mergeCell ref="AI11:AL11"/>
    <mergeCell ref="AM11:AP11"/>
    <mergeCell ref="W3:AA3"/>
    <mergeCell ref="AB3:AF3"/>
    <mergeCell ref="AG3:AK3"/>
    <mergeCell ref="AL3:AP3"/>
    <mergeCell ref="AQ3:AU3"/>
    <mergeCell ref="C11:F11"/>
    <mergeCell ref="C3:G3"/>
    <mergeCell ref="H3:L3"/>
    <mergeCell ref="M3:Q3"/>
    <mergeCell ref="R3:V3"/>
    <mergeCell ref="C19:F19"/>
    <mergeCell ref="C27:F27"/>
    <mergeCell ref="C35:F35"/>
    <mergeCell ref="C43:F43"/>
    <mergeCell ref="C51:F51"/>
    <mergeCell ref="C59:F59"/>
    <mergeCell ref="G59:J59"/>
    <mergeCell ref="K59:N59"/>
    <mergeCell ref="O59:R59"/>
    <mergeCell ref="S59:V59"/>
    <mergeCell ref="W59:Z59"/>
    <mergeCell ref="AA59:AD59"/>
    <mergeCell ref="AE59:AH59"/>
    <mergeCell ref="AI59:AL59"/>
    <mergeCell ref="AM59:AP59"/>
    <mergeCell ref="C67:F67"/>
    <mergeCell ref="G67:J67"/>
    <mergeCell ref="K67:N67"/>
    <mergeCell ref="O67:R67"/>
    <mergeCell ref="S67:V67"/>
    <mergeCell ref="W67:Z67"/>
    <mergeCell ref="AA67:AD67"/>
    <mergeCell ref="AE67:AH67"/>
    <mergeCell ref="AI67:AL67"/>
    <mergeCell ref="AM67:AP67"/>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2:Y12"/>
  <sheetViews>
    <sheetView showGridLines="0" workbookViewId="0">
      <selection activeCell="G10" sqref="G10"/>
    </sheetView>
  </sheetViews>
  <sheetFormatPr defaultRowHeight="12.75" x14ac:dyDescent="0.2"/>
  <cols>
    <col min="2" max="2" width="18.28515625" bestFit="1" customWidth="1"/>
    <col min="5" max="5" width="14.85546875" customWidth="1"/>
    <col min="6" max="6" width="5.7109375" customWidth="1"/>
    <col min="7" max="7" width="104" customWidth="1"/>
    <col min="9" max="9" width="23.28515625" bestFit="1" customWidth="1"/>
    <col min="11" max="11" width="26.5703125" customWidth="1"/>
    <col min="14" max="14" width="23.7109375" bestFit="1" customWidth="1"/>
    <col min="17" max="17" width="19.42578125" bestFit="1" customWidth="1"/>
    <col min="19" max="19" width="25.28515625" bestFit="1" customWidth="1"/>
    <col min="21" max="21" width="7.7109375" bestFit="1" customWidth="1"/>
    <col min="22" max="22" width="36.28515625" bestFit="1" customWidth="1"/>
    <col min="23" max="23" width="3.7109375" customWidth="1"/>
    <col min="24" max="24" width="25.28515625" bestFit="1" customWidth="1"/>
  </cols>
  <sheetData>
    <row r="2" spans="2:25" x14ac:dyDescent="0.2">
      <c r="B2" s="10" t="s">
        <v>29</v>
      </c>
      <c r="C2" s="11" t="s">
        <v>63</v>
      </c>
      <c r="E2" s="27" t="s">
        <v>40</v>
      </c>
      <c r="F2" s="27" t="s">
        <v>63</v>
      </c>
      <c r="G2" s="148" t="s">
        <v>28</v>
      </c>
      <c r="I2" s="12" t="s">
        <v>30</v>
      </c>
      <c r="K2" s="208" t="s">
        <v>168</v>
      </c>
      <c r="L2" s="13" t="s">
        <v>12</v>
      </c>
      <c r="N2" s="15" t="s">
        <v>15</v>
      </c>
      <c r="O2" s="15" t="s">
        <v>12</v>
      </c>
      <c r="Q2" s="16" t="s">
        <v>25</v>
      </c>
      <c r="S2" s="44" t="s">
        <v>55</v>
      </c>
      <c r="U2" s="114" t="s">
        <v>137</v>
      </c>
      <c r="V2" s="114" t="s">
        <v>144</v>
      </c>
      <c r="X2" s="117" t="s">
        <v>145</v>
      </c>
      <c r="Y2" s="116" t="e">
        <f>IF(#REF!=1,0,(1-Y3)/(Y4-1))</f>
        <v>#REF!</v>
      </c>
    </row>
    <row r="3" spans="2:25" x14ac:dyDescent="0.2">
      <c r="B3" s="9" t="s">
        <v>10</v>
      </c>
      <c r="C3" s="8">
        <v>2</v>
      </c>
      <c r="D3" s="26"/>
      <c r="E3" s="65" t="s">
        <v>41</v>
      </c>
      <c r="F3" s="67">
        <v>1</v>
      </c>
      <c r="G3" s="67"/>
      <c r="I3" s="9" t="s">
        <v>4</v>
      </c>
      <c r="K3" s="9" t="s">
        <v>16</v>
      </c>
      <c r="L3" s="8">
        <v>2</v>
      </c>
      <c r="N3" s="8" t="s">
        <v>19</v>
      </c>
      <c r="O3" s="8">
        <v>0</v>
      </c>
      <c r="Q3" s="9" t="s">
        <v>16</v>
      </c>
      <c r="S3" s="8"/>
      <c r="U3" s="113" t="s">
        <v>143</v>
      </c>
      <c r="V3" s="115">
        <v>1</v>
      </c>
      <c r="X3" s="117" t="s">
        <v>146</v>
      </c>
      <c r="Y3" s="115" t="e">
        <f>V3/Y4</f>
        <v>#REF!</v>
      </c>
    </row>
    <row r="4" spans="2:25" x14ac:dyDescent="0.2">
      <c r="B4" s="9" t="s">
        <v>4</v>
      </c>
      <c r="C4" s="8">
        <v>2</v>
      </c>
      <c r="D4" s="26"/>
      <c r="E4" s="66" t="s">
        <v>42</v>
      </c>
      <c r="F4" s="67">
        <v>2</v>
      </c>
      <c r="G4" s="67"/>
      <c r="I4" s="9" t="s">
        <v>5</v>
      </c>
      <c r="K4" s="9" t="s">
        <v>18</v>
      </c>
      <c r="L4" s="8">
        <v>1</v>
      </c>
      <c r="N4" s="8" t="s">
        <v>20</v>
      </c>
      <c r="O4" s="8">
        <v>5</v>
      </c>
      <c r="Q4" s="9" t="s">
        <v>17</v>
      </c>
      <c r="S4" s="8">
        <v>2</v>
      </c>
      <c r="U4" s="113" t="e">
        <f>IF(#REF!&gt;=2,"2º","")</f>
        <v>#REF!</v>
      </c>
      <c r="V4" s="115" t="e">
        <f>IF(U4="","",V3-$Y$2)</f>
        <v>#REF!</v>
      </c>
      <c r="X4" s="117" t="s">
        <v>55</v>
      </c>
      <c r="Y4" s="118" t="e">
        <f>#REF!</f>
        <v>#REF!</v>
      </c>
    </row>
    <row r="5" spans="2:25" ht="38.25" x14ac:dyDescent="0.2">
      <c r="B5" s="9" t="s">
        <v>11</v>
      </c>
      <c r="C5" s="8">
        <v>1</v>
      </c>
      <c r="D5" s="26"/>
      <c r="E5" s="66" t="s">
        <v>62</v>
      </c>
      <c r="F5" s="67">
        <v>2</v>
      </c>
      <c r="G5" s="149" t="s">
        <v>64</v>
      </c>
      <c r="K5" s="9" t="s">
        <v>17</v>
      </c>
      <c r="L5" s="8">
        <v>0</v>
      </c>
      <c r="N5" s="8" t="s">
        <v>21</v>
      </c>
      <c r="O5" s="8">
        <v>15</v>
      </c>
      <c r="S5" s="8">
        <v>3</v>
      </c>
      <c r="U5" s="113" t="e">
        <f>IF(#REF!&gt;=3,"3º","")</f>
        <v>#REF!</v>
      </c>
      <c r="V5" s="115" t="e">
        <f t="shared" ref="V5:V12" si="0">IF(U5="","",V4-$Y$2)</f>
        <v>#REF!</v>
      </c>
    </row>
    <row r="6" spans="2:25" x14ac:dyDescent="0.2">
      <c r="B6" s="8" t="s">
        <v>5</v>
      </c>
      <c r="C6" s="8">
        <v>0</v>
      </c>
      <c r="D6" s="26"/>
      <c r="E6" s="26"/>
      <c r="F6" s="26"/>
      <c r="G6" s="26"/>
      <c r="N6" s="8" t="s">
        <v>22</v>
      </c>
      <c r="O6" s="8">
        <v>30</v>
      </c>
      <c r="S6" s="8">
        <v>4</v>
      </c>
      <c r="U6" s="113" t="e">
        <f>IF(#REF!&gt;=4,"4º","")</f>
        <v>#REF!</v>
      </c>
      <c r="V6" s="115" t="e">
        <f t="shared" si="0"/>
        <v>#REF!</v>
      </c>
    </row>
    <row r="7" spans="2:25" x14ac:dyDescent="0.2">
      <c r="N7" s="8" t="s">
        <v>23</v>
      </c>
      <c r="O7" s="8">
        <v>50</v>
      </c>
      <c r="S7" s="8">
        <v>5</v>
      </c>
      <c r="U7" s="113" t="e">
        <f>IF(#REF!&gt;=5,"5º","")</f>
        <v>#REF!</v>
      </c>
      <c r="V7" s="115" t="e">
        <f t="shared" si="0"/>
        <v>#REF!</v>
      </c>
    </row>
    <row r="8" spans="2:25" x14ac:dyDescent="0.2">
      <c r="N8" s="8" t="s">
        <v>24</v>
      </c>
      <c r="O8" s="8">
        <v>100</v>
      </c>
      <c r="S8" s="8">
        <v>6</v>
      </c>
      <c r="U8" s="113" t="e">
        <f>IF(#REF!&gt;=6,"6º","")</f>
        <v>#REF!</v>
      </c>
      <c r="V8" s="115" t="e">
        <f t="shared" si="0"/>
        <v>#REF!</v>
      </c>
    </row>
    <row r="9" spans="2:25" x14ac:dyDescent="0.2">
      <c r="S9" s="8">
        <v>7</v>
      </c>
      <c r="U9" s="113" t="e">
        <f>IF(#REF!&gt;=7,"7º","")</f>
        <v>#REF!</v>
      </c>
      <c r="V9" s="115" t="e">
        <f t="shared" si="0"/>
        <v>#REF!</v>
      </c>
    </row>
    <row r="10" spans="2:25" x14ac:dyDescent="0.2">
      <c r="S10" s="8">
        <v>8</v>
      </c>
      <c r="U10" s="113" t="e">
        <f>IF(#REF!&gt;=8,"8º","")</f>
        <v>#REF!</v>
      </c>
      <c r="V10" s="115" t="e">
        <f t="shared" si="0"/>
        <v>#REF!</v>
      </c>
    </row>
    <row r="11" spans="2:25" x14ac:dyDescent="0.2">
      <c r="S11" s="8">
        <v>9</v>
      </c>
      <c r="U11" s="113" t="e">
        <f>IF(#REF!&gt;=9,"9º","")</f>
        <v>#REF!</v>
      </c>
      <c r="V11" s="115" t="e">
        <f t="shared" si="0"/>
        <v>#REF!</v>
      </c>
    </row>
    <row r="12" spans="2:25" x14ac:dyDescent="0.2">
      <c r="S12" s="8">
        <v>10</v>
      </c>
      <c r="U12" s="113" t="e">
        <f>IF(#REF!&gt;=10,"10º","")</f>
        <v>#REF!</v>
      </c>
      <c r="V12" s="115" t="e">
        <f t="shared" si="0"/>
        <v>#REF!</v>
      </c>
    </row>
  </sheetData>
  <sheetProtection password="DBFB" sheet="1" formatCells="0" formatColumns="0" formatRows="0" insertColumns="0" insertRows="0" insertHyperlinks="0" deleteColumns="0" deleteRows="0" sort="0" autoFilter="0" pivotTables="0"/>
  <phoneticPr fontId="9" type="noConversion"/>
  <pageMargins left="0.78740157499999996" right="0.78740157499999996" top="0.984251969" bottom="0.984251969" header="0.49212598499999999" footer="0.49212598499999999"/>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2" ma:contentTypeDescription="Crie um novo documento." ma:contentTypeScope="" ma:versionID="e058fe7411d3f81d4dee1dcddb1d8d9d">
  <xsd:schema xmlns:xsd="http://www.w3.org/2001/XMLSchema" xmlns:xs="http://www.w3.org/2001/XMLSchema" xmlns:p="http://schemas.microsoft.com/office/2006/metadata/properties" xmlns:ns2="4147c134-c124-470b-82c5-8e3262786405" targetNamespace="http://schemas.microsoft.com/office/2006/metadata/properties" ma:root="true" ma:fieldsID="649b46373682a50546f260fdfb1b6154" ns2:_="">
    <xsd:import namespace="4147c134-c124-470b-82c5-8e3262786405"/>
    <xsd:element name="properties">
      <xsd:complexType>
        <xsd:sequence>
          <xsd:element name="documentManagement">
            <xsd:complexType>
              <xsd:all>
                <xsd:element ref="ns2:Data_x0020_de_x0020_Expira_x00e7__x00e3_o" minOccurs="0"/>
                <xsd:element ref="ns2:Aprovado_x0020_P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element name="Aprovado_x0020_Por" ma:index="9" nillable="true" ma:displayName="Aprovado Por" ma:list="UserInfo" ma:SharePointGroup="0" ma:internalName="Aprov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p:properties xmlns:p="http://schemas.microsoft.com/office/2006/metadata/properties" xmlns:xsi="http://www.w3.org/2001/XMLSchema-instance" xmlns:pc="http://schemas.microsoft.com/office/infopath/2007/PartnerControls">
  <documentManagement>
    <Data_x0020_de_x0020_Expira_x00e7__x00e3_o xmlns="4147c134-c124-470b-82c5-8e3262786405">2016-12-31T02:00:00+00:00</Data_x0020_de_x0020_Expira_x00e7__x00e3_o>
    <Aprovado_x0020_Por xmlns="4147c134-c124-470b-82c5-8e3262786405">
      <UserInfo>
        <DisplayName>Leandro Monteiro De Barros Moura</DisplayName>
        <AccountId>761</AccountId>
        <AccountType/>
      </UserInfo>
    </Aprovado_x0020_Por>
  </documentManagement>
</p:properties>
</file>

<file path=customXml/itemProps1.xml><?xml version="1.0" encoding="utf-8"?>
<ds:datastoreItem xmlns:ds="http://schemas.openxmlformats.org/officeDocument/2006/customXml" ds:itemID="{79F311C6-CE43-43E8-8665-5F30173DB5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7c134-c124-470b-82c5-8e3262786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15257B5-DA78-43F2-B698-61C860DB83B5}">
  <ds:schemaRefs>
    <ds:schemaRef ds:uri="http://schemas.microsoft.com/sharepoint/v3/contenttype/forms"/>
  </ds:schemaRefs>
</ds:datastoreItem>
</file>

<file path=customXml/itemProps3.xml><?xml version="1.0" encoding="utf-8"?>
<ds:datastoreItem xmlns:ds="http://schemas.openxmlformats.org/officeDocument/2006/customXml" ds:itemID="{28126B4A-4165-4538-8CEF-2D90CDBCA119}">
  <ds:schemaRefs>
    <ds:schemaRef ds:uri="http://schemas.microsoft.com/office/2006/metadata/longProperties"/>
  </ds:schemaRefs>
</ds:datastoreItem>
</file>

<file path=customXml/itemProps4.xml><?xml version="1.0" encoding="utf-8"?>
<ds:datastoreItem xmlns:ds="http://schemas.openxmlformats.org/officeDocument/2006/customXml" ds:itemID="{A1C22D80-3F4B-4A93-9560-B112F7DABE99}">
  <ds:schemaRefs>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4147c134-c124-470b-82c5-8e3262786405"/>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22</vt:i4>
      </vt:variant>
      <vt:variant>
        <vt:lpstr>Intervalos nomeados</vt:lpstr>
      </vt:variant>
      <vt:variant>
        <vt:i4>9</vt:i4>
      </vt:variant>
    </vt:vector>
  </HeadingPairs>
  <TitlesOfParts>
    <vt:vector size="31" baseType="lpstr">
      <vt:lpstr>Capa</vt:lpstr>
      <vt:lpstr>Instruções</vt:lpstr>
      <vt:lpstr>Requisitos</vt:lpstr>
      <vt:lpstr>Prop D</vt:lpstr>
      <vt:lpstr>3. Req Produto - Prop D</vt:lpstr>
      <vt:lpstr>Prop E</vt:lpstr>
      <vt:lpstr>3. Req Produto - Prop E</vt:lpstr>
      <vt:lpstr>Prop F</vt:lpstr>
      <vt:lpstr>3. Req Produto - Prop F</vt:lpstr>
      <vt:lpstr>Prop G</vt:lpstr>
      <vt:lpstr>3. Req Produto - Prop G</vt:lpstr>
      <vt:lpstr>Prop H</vt:lpstr>
      <vt:lpstr>3. Req Produto - Prop H</vt:lpstr>
      <vt:lpstr>Prop I</vt:lpstr>
      <vt:lpstr>3. Req Produto - Prop I</vt:lpstr>
      <vt:lpstr>Prop J</vt:lpstr>
      <vt:lpstr>3. Req Produto - Prop J</vt:lpstr>
      <vt:lpstr>Modelo - Parecer Final 1</vt:lpstr>
      <vt:lpstr>Modelo - Parecer Final 2</vt:lpstr>
      <vt:lpstr>Modelo - Parecer Final 3</vt:lpstr>
      <vt:lpstr>Auxiliar</vt:lpstr>
      <vt:lpstr>Parâmetros</vt:lpstr>
      <vt:lpstr>Capa!Area_de_impressao</vt:lpstr>
      <vt:lpstr>'Modelo - Parecer Final 1'!Area_de_impressao</vt:lpstr>
      <vt:lpstr>'Modelo - Parecer Final 2'!Area_de_impressao</vt:lpstr>
      <vt:lpstr>'Modelo - Parecer Final 3'!Area_de_impressao</vt:lpstr>
      <vt:lpstr>atende_req</vt:lpstr>
      <vt:lpstr>Clausulas</vt:lpstr>
      <vt:lpstr>Nivel_Custom</vt:lpstr>
      <vt:lpstr>Req_exclusão</vt:lpstr>
      <vt:lpstr>requerimentos</vt:lpstr>
    </vt:vector>
  </TitlesOfParts>
  <Company>Telebahia Celular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Planilha de Avaliação de Fornecedores</dc:title>
  <dc:creator>Oi/Telemar</dc:creator>
  <cp:lastModifiedBy>profile</cp:lastModifiedBy>
  <cp:lastPrinted>2012-10-17T18:48:07Z</cp:lastPrinted>
  <dcterms:created xsi:type="dcterms:W3CDTF">2002-08-13T14:20:59Z</dcterms:created>
  <dcterms:modified xsi:type="dcterms:W3CDTF">2016-10-25T21:01:34Z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y fmtid="{D5CDD505-2E9C-101B-9397-08002B2CF9AE}" pid="3" name="ContentType">
    <vt:lpwstr>Documento</vt:lpwstr>
  </property>
</Properties>
</file>