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h.silva\OneDrive - Accenture\Oi\Demandas\PRJ00006674\CR Contabilidade\"/>
    </mc:Choice>
  </mc:AlternateContent>
  <bookViews>
    <workbookView xWindow="0" yWindow="0" windowWidth="16815" windowHeight="7905" tabRatio="746" activeTab="4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TIPOS!$A$2:$A$44</definedName>
  </definedNames>
  <calcPr calcId="171027" calcOnSave="0"/>
</workbook>
</file>

<file path=xl/calcChain.xml><?xml version="1.0" encoding="utf-8"?>
<calcChain xmlns="http://schemas.openxmlformats.org/spreadsheetml/2006/main"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F68" i="2" s="1"/>
  <c r="G67" i="2"/>
  <c r="C68" i="2"/>
  <c r="C69" i="2"/>
  <c r="E69" i="2"/>
  <c r="H64" i="2" l="1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H47" i="2"/>
  <c r="F47" i="2"/>
  <c r="E117" i="2"/>
  <c r="C118" i="2"/>
  <c r="C117" i="2"/>
  <c r="E116" i="2"/>
  <c r="C116" i="2"/>
  <c r="F115" i="2"/>
  <c r="E115" i="2"/>
  <c r="C115" i="2"/>
  <c r="E114" i="2"/>
  <c r="F118" i="2" s="1"/>
  <c r="C114" i="2"/>
  <c r="C72" i="2"/>
  <c r="C61" i="2"/>
  <c r="E48" i="2"/>
  <c r="C49" i="2"/>
  <c r="E107" i="2"/>
  <c r="E106" i="2"/>
  <c r="E105" i="2"/>
  <c r="C108" i="2"/>
  <c r="C107" i="2"/>
  <c r="C106" i="2"/>
  <c r="C105" i="2"/>
  <c r="E47" i="2"/>
  <c r="H48" i="2" s="1"/>
  <c r="E46" i="2"/>
  <c r="G47" i="2" s="1"/>
  <c r="F49" i="2" l="1"/>
  <c r="F48" i="2"/>
  <c r="G49" i="2"/>
  <c r="G48" i="2"/>
  <c r="H49" i="2"/>
  <c r="H116" i="2"/>
  <c r="F108" i="2"/>
  <c r="F106" i="2"/>
  <c r="G107" i="2"/>
  <c r="H108" i="2"/>
  <c r="F107" i="2"/>
  <c r="G108" i="2"/>
  <c r="G106" i="2"/>
  <c r="H107" i="2"/>
  <c r="H106" i="2"/>
  <c r="H118" i="2"/>
  <c r="G118" i="2"/>
  <c r="F117" i="2"/>
  <c r="G117" i="2"/>
  <c r="H117" i="2"/>
  <c r="G115" i="2"/>
  <c r="F116" i="2"/>
  <c r="H115" i="2"/>
  <c r="G116" i="2"/>
  <c r="E71" i="2" l="1"/>
  <c r="E70" i="2"/>
  <c r="C71" i="2"/>
  <c r="C70" i="2"/>
  <c r="E60" i="2"/>
  <c r="E59" i="2"/>
  <c r="E58" i="2"/>
  <c r="C60" i="2"/>
  <c r="C59" i="2"/>
  <c r="C58" i="2"/>
  <c r="C47" i="2"/>
  <c r="C48" i="2"/>
  <c r="H61" i="2" l="1"/>
  <c r="F59" i="2"/>
  <c r="G61" i="2"/>
  <c r="F61" i="2"/>
  <c r="H59" i="2"/>
  <c r="G59" i="2"/>
  <c r="G60" i="2"/>
  <c r="F60" i="2"/>
  <c r="H60" i="2"/>
  <c r="G72" i="2"/>
  <c r="F71" i="2"/>
  <c r="F72" i="2"/>
  <c r="H71" i="2"/>
  <c r="H72" i="2"/>
  <c r="G71" i="2"/>
  <c r="I27" i="4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0" i="2" l="1"/>
  <c r="E109" i="2"/>
  <c r="F110" i="2" s="1"/>
  <c r="C109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G96" i="2"/>
  <c r="F96" i="2"/>
  <c r="C96" i="2"/>
  <c r="E95" i="2"/>
  <c r="H96" i="2" s="1"/>
  <c r="C95" i="2"/>
  <c r="G94" i="2"/>
  <c r="C94" i="2"/>
  <c r="E93" i="2"/>
  <c r="F94" i="2" s="1"/>
  <c r="C93" i="2"/>
  <c r="F92" i="2"/>
  <c r="C92" i="2"/>
  <c r="E91" i="2"/>
  <c r="H92" i="2" s="1"/>
  <c r="C91" i="2"/>
  <c r="G90" i="2"/>
  <c r="C90" i="2"/>
  <c r="E89" i="2"/>
  <c r="F90" i="2" s="1"/>
  <c r="C89" i="2"/>
  <c r="G88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G45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G33" i="2"/>
  <c r="F33" i="2"/>
  <c r="C33" i="2"/>
  <c r="E32" i="2"/>
  <c r="H33" i="2" s="1"/>
  <c r="C32" i="2"/>
  <c r="C31" i="2"/>
  <c r="F30" i="2"/>
  <c r="E30" i="2"/>
  <c r="C30" i="2"/>
  <c r="E29" i="2"/>
  <c r="G30" i="2" s="1"/>
  <c r="C29" i="2"/>
  <c r="C28" i="2"/>
  <c r="F27" i="2"/>
  <c r="E27" i="2"/>
  <c r="F28" i="2" s="1"/>
  <c r="C27" i="2"/>
  <c r="E26" i="2"/>
  <c r="G27" i="2" s="1"/>
  <c r="C26" i="2"/>
  <c r="C25" i="2"/>
  <c r="F24" i="2"/>
  <c r="E24" i="2"/>
  <c r="C24" i="2"/>
  <c r="E23" i="2"/>
  <c r="G24" i="2" s="1"/>
  <c r="C23" i="2"/>
  <c r="C22" i="2"/>
  <c r="F21" i="2"/>
  <c r="E21" i="2"/>
  <c r="F22" i="2" s="1"/>
  <c r="C21" i="2"/>
  <c r="E20" i="2"/>
  <c r="G21" i="2" s="1"/>
  <c r="C20" i="2"/>
  <c r="C19" i="2"/>
  <c r="F18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E7" i="4" l="1"/>
  <c r="E11" i="4"/>
  <c r="E16" i="4"/>
  <c r="E20" i="4"/>
  <c r="E24" i="4"/>
  <c r="E5" i="4"/>
  <c r="E9" i="4"/>
  <c r="E13" i="4"/>
  <c r="E18" i="4"/>
  <c r="E22" i="4"/>
  <c r="E26" i="4"/>
  <c r="E6" i="4"/>
  <c r="E10" i="4"/>
  <c r="E14" i="4"/>
  <c r="E19" i="4"/>
  <c r="E23" i="4"/>
  <c r="E4" i="4"/>
  <c r="E8" i="4"/>
  <c r="E12" i="4"/>
  <c r="E17" i="4"/>
  <c r="E21" i="4"/>
  <c r="E25" i="4"/>
  <c r="G92" i="2"/>
  <c r="G10" i="2"/>
  <c r="G12" i="2"/>
  <c r="F14" i="2"/>
  <c r="G35" i="2"/>
  <c r="F37" i="2"/>
  <c r="H75" i="2"/>
  <c r="G14" i="2"/>
  <c r="G16" i="2"/>
  <c r="F19" i="2"/>
  <c r="F25" i="2"/>
  <c r="F31" i="2"/>
  <c r="G37" i="2"/>
  <c r="F80" i="2"/>
  <c r="G104" i="2"/>
  <c r="G110" i="2"/>
  <c r="G19" i="2"/>
  <c r="G22" i="2"/>
  <c r="G25" i="2"/>
  <c r="G28" i="2"/>
  <c r="G31" i="2"/>
  <c r="H54" i="2"/>
  <c r="F6" i="2"/>
  <c r="G78" i="2"/>
  <c r="G11" i="4" s="1"/>
  <c r="G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H4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F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5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F5" i="4" s="1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5" i="4" s="1"/>
  <c r="H78" i="2"/>
  <c r="H82" i="2"/>
  <c r="H86" i="2"/>
  <c r="H90" i="2"/>
  <c r="H94" i="2"/>
  <c r="H98" i="2"/>
  <c r="H102" i="2"/>
  <c r="H110" i="2"/>
  <c r="F77" i="2"/>
  <c r="I15" i="4" l="1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G12" i="4"/>
  <c r="F8" i="4"/>
  <c r="H14" i="4"/>
  <c r="I24" i="4"/>
  <c r="I22" i="4"/>
  <c r="I21" i="4"/>
  <c r="I26" i="4"/>
  <c r="I23" i="4"/>
  <c r="I25" i="4"/>
  <c r="I18" i="4"/>
  <c r="I19" i="4"/>
  <c r="I17" i="4"/>
  <c r="I16" i="4"/>
  <c r="I20" i="4"/>
  <c r="H11" i="4"/>
  <c r="H10" i="4"/>
  <c r="H13" i="4"/>
  <c r="H7" i="4"/>
  <c r="H9" i="4"/>
  <c r="H8" i="4"/>
  <c r="H6" i="4"/>
  <c r="H12" i="4"/>
  <c r="G10" i="4"/>
  <c r="G13" i="4"/>
  <c r="G8" i="4"/>
  <c r="G14" i="4"/>
  <c r="G6" i="4"/>
  <c r="G7" i="4"/>
  <c r="G9" i="4"/>
  <c r="I4" i="4"/>
  <c r="F9" i="4"/>
  <c r="F14" i="4"/>
  <c r="F11" i="4"/>
  <c r="F10" i="4"/>
  <c r="F6" i="4"/>
  <c r="F13" i="4"/>
  <c r="F7" i="4"/>
  <c r="F12" i="4"/>
  <c r="I5" i="4"/>
  <c r="I12" i="4" l="1"/>
  <c r="I11" i="4"/>
  <c r="I10" i="4"/>
  <c r="I6" i="4"/>
  <c r="I8" i="4"/>
  <c r="I9" i="4"/>
  <c r="I13" i="4"/>
  <c r="I14" i="4"/>
  <c r="I7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D544" i="14"/>
  <c r="D543" i="14"/>
  <c r="D542" i="14"/>
  <c r="D541" i="14"/>
  <c r="D540" i="14"/>
  <c r="D539" i="14"/>
  <c r="D538" i="14"/>
  <c r="D537" i="14"/>
  <c r="E537" i="14" s="1"/>
  <c r="D536" i="14"/>
  <c r="D535" i="14"/>
  <c r="D534" i="14"/>
  <c r="D533" i="14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D404" i="14"/>
  <c r="E404" i="14" s="1"/>
  <c r="D403" i="14"/>
  <c r="D402" i="14"/>
  <c r="D401" i="14"/>
  <c r="D400" i="14"/>
  <c r="D399" i="14"/>
  <c r="D398" i="14"/>
  <c r="D397" i="14"/>
  <c r="D396" i="14"/>
  <c r="E396" i="14" s="1"/>
  <c r="D395" i="14"/>
  <c r="E395" i="14" s="1"/>
  <c r="D394" i="14"/>
  <c r="D391" i="14"/>
  <c r="D390" i="14"/>
  <c r="D389" i="14"/>
  <c r="D388" i="14"/>
  <c r="D387" i="14"/>
  <c r="D386" i="14"/>
  <c r="E386" i="14" s="1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7" i="14"/>
  <c r="D366" i="14"/>
  <c r="D365" i="14"/>
  <c r="D364" i="14"/>
  <c r="D361" i="14"/>
  <c r="D360" i="14"/>
  <c r="D359" i="14"/>
  <c r="D358" i="14"/>
  <c r="D357" i="14"/>
  <c r="E357" i="14" s="1"/>
  <c r="D356" i="14"/>
  <c r="D355" i="14"/>
  <c r="D354" i="14"/>
  <c r="D353" i="14"/>
  <c r="D352" i="14"/>
  <c r="E352" i="14" s="1"/>
  <c r="D351" i="14"/>
  <c r="E351" i="14" s="1"/>
  <c r="D350" i="14"/>
  <c r="D349" i="14"/>
  <c r="D346" i="14"/>
  <c r="D345" i="14"/>
  <c r="D344" i="14"/>
  <c r="D343" i="14"/>
  <c r="D342" i="14"/>
  <c r="E342" i="14" s="1"/>
  <c r="D341" i="14"/>
  <c r="E341" i="14" s="1"/>
  <c r="D340" i="14"/>
  <c r="D339" i="14"/>
  <c r="D338" i="14"/>
  <c r="D337" i="14"/>
  <c r="D336" i="14"/>
  <c r="D335" i="14"/>
  <c r="D334" i="14"/>
  <c r="D333" i="14"/>
  <c r="D332" i="14"/>
  <c r="D331" i="14"/>
  <c r="E331" i="14" s="1"/>
  <c r="D330" i="14"/>
  <c r="D327" i="14"/>
  <c r="E327" i="14" s="1"/>
  <c r="D326" i="14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D309" i="14"/>
  <c r="D286" i="14"/>
  <c r="D287" i="14"/>
  <c r="E287" i="14" s="1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D285" i="14"/>
  <c r="D284" i="14"/>
  <c r="D283" i="14"/>
  <c r="D282" i="14"/>
  <c r="D261" i="14"/>
  <c r="D260" i="14"/>
  <c r="D259" i="14"/>
  <c r="D258" i="14"/>
  <c r="D257" i="14"/>
  <c r="D256" i="14"/>
  <c r="E256" i="14" s="1"/>
  <c r="D255" i="14"/>
  <c r="D243" i="14"/>
  <c r="D242" i="14"/>
  <c r="D241" i="14"/>
  <c r="D240" i="14"/>
  <c r="D239" i="14"/>
  <c r="D238" i="14"/>
  <c r="E238" i="14"/>
  <c r="D237" i="14"/>
  <c r="D236" i="14"/>
  <c r="D235" i="14"/>
  <c r="D234" i="14"/>
  <c r="D233" i="14"/>
  <c r="D232" i="14"/>
  <c r="E232" i="14"/>
  <c r="D231" i="14"/>
  <c r="E231" i="14" s="1"/>
  <c r="D230" i="14"/>
  <c r="D229" i="14"/>
  <c r="E229" i="14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D190" i="14"/>
  <c r="D189" i="14"/>
  <c r="D188" i="14"/>
  <c r="D187" i="14"/>
  <c r="D184" i="14"/>
  <c r="D183" i="14"/>
  <c r="D182" i="14"/>
  <c r="D181" i="14"/>
  <c r="D180" i="14"/>
  <c r="D179" i="14"/>
  <c r="D178" i="14"/>
  <c r="D177" i="14"/>
  <c r="E177" i="14" s="1"/>
  <c r="D176" i="14"/>
  <c r="E176" i="14"/>
  <c r="D175" i="14"/>
  <c r="D174" i="14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D152" i="14"/>
  <c r="D151" i="14"/>
  <c r="D150" i="14"/>
  <c r="E150" i="14" s="1"/>
  <c r="D149" i="14"/>
  <c r="D148" i="14"/>
  <c r="D147" i="14"/>
  <c r="D146" i="14"/>
  <c r="E146" i="14" s="1"/>
  <c r="D145" i="14"/>
  <c r="D144" i="14"/>
  <c r="D143" i="14"/>
  <c r="D142" i="14"/>
  <c r="D141" i="14"/>
  <c r="D140" i="14"/>
  <c r="D139" i="14"/>
  <c r="D138" i="14"/>
  <c r="E138" i="14" s="1"/>
  <c r="D137" i="14"/>
  <c r="D136" i="14"/>
  <c r="D135" i="14"/>
  <c r="D134" i="14"/>
  <c r="D133" i="14"/>
  <c r="E133" i="14" s="1"/>
  <c r="D132" i="14"/>
  <c r="D131" i="14"/>
  <c r="D130" i="14"/>
  <c r="E130" i="14" s="1"/>
  <c r="E134" i="14"/>
  <c r="E136" i="14"/>
  <c r="E140" i="14"/>
  <c r="E142" i="14"/>
  <c r="E144" i="14"/>
  <c r="E148" i="14"/>
  <c r="E152" i="14"/>
  <c r="E154" i="14"/>
  <c r="E162" i="14"/>
  <c r="D124" i="14"/>
  <c r="D125" i="14"/>
  <c r="D126" i="14"/>
  <c r="D127" i="14"/>
  <c r="D128" i="14"/>
  <c r="D129" i="14"/>
  <c r="D103" i="14"/>
  <c r="E103" i="14" s="1"/>
  <c r="D104" i="14"/>
  <c r="D105" i="14"/>
  <c r="E105" i="14" s="1"/>
  <c r="D106" i="14"/>
  <c r="D107" i="14"/>
  <c r="D108" i="14"/>
  <c r="D109" i="14"/>
  <c r="E109" i="14" s="1"/>
  <c r="D110" i="14"/>
  <c r="E110" i="14" s="1"/>
  <c r="D111" i="14"/>
  <c r="E111" i="14" s="1"/>
  <c r="D112" i="14"/>
  <c r="D113" i="14"/>
  <c r="E113" i="14" s="1"/>
  <c r="D114" i="14"/>
  <c r="E114" i="14" s="1"/>
  <c r="D115" i="14"/>
  <c r="E115" i="14" s="1"/>
  <c r="D116" i="14"/>
  <c r="D117" i="14"/>
  <c r="E117" i="14" s="1"/>
  <c r="D118" i="14"/>
  <c r="D119" i="14"/>
  <c r="E119" i="14" s="1"/>
  <c r="D120" i="14"/>
  <c r="D121" i="14"/>
  <c r="D122" i="14"/>
  <c r="E122" i="14" s="1"/>
  <c r="D123" i="14"/>
  <c r="E106" i="14"/>
  <c r="E107" i="14"/>
  <c r="E118" i="14"/>
  <c r="E121" i="14"/>
  <c r="D102" i="14"/>
  <c r="D99" i="14"/>
  <c r="D98" i="14"/>
  <c r="D97" i="14"/>
  <c r="E97" i="14" s="1"/>
  <c r="D85" i="14"/>
  <c r="E85" i="14" s="1"/>
  <c r="D86" i="14"/>
  <c r="D87" i="14"/>
  <c r="D88" i="14"/>
  <c r="D89" i="14"/>
  <c r="E89" i="14" s="1"/>
  <c r="D90" i="14"/>
  <c r="D91" i="14"/>
  <c r="D92" i="14"/>
  <c r="D93" i="14"/>
  <c r="E93" i="14" s="1"/>
  <c r="D94" i="14"/>
  <c r="D95" i="14"/>
  <c r="D96" i="14"/>
  <c r="D84" i="14"/>
  <c r="D83" i="14"/>
  <c r="D82" i="14"/>
  <c r="D81" i="14"/>
  <c r="E81" i="14" s="1"/>
  <c r="D80" i="14"/>
  <c r="D79" i="14"/>
  <c r="E79" i="14" s="1"/>
  <c r="D78" i="14"/>
  <c r="E78" i="14" s="1"/>
  <c r="D77" i="14"/>
  <c r="D76" i="14"/>
  <c r="E76" i="14" s="1"/>
  <c r="D75" i="14"/>
  <c r="D72" i="14"/>
  <c r="D71" i="14"/>
  <c r="D70" i="14"/>
  <c r="D69" i="14"/>
  <c r="D68" i="14"/>
  <c r="E68" i="14" s="1"/>
  <c r="D67" i="14"/>
  <c r="E67" i="14" s="1"/>
  <c r="D66" i="14"/>
  <c r="D65" i="14"/>
  <c r="D64" i="14"/>
  <c r="E64" i="14" s="1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D50" i="14"/>
  <c r="D51" i="14"/>
  <c r="E50" i="14"/>
  <c r="D49" i="14"/>
  <c r="D48" i="14"/>
  <c r="E48" i="14" s="1"/>
  <c r="D47" i="14"/>
  <c r="E47" i="14" s="1"/>
  <c r="D46" i="14"/>
  <c r="D45" i="14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D28" i="14"/>
  <c r="E28" i="14" s="1"/>
  <c r="D270" i="14"/>
  <c r="E270" i="14" s="1"/>
  <c r="D268" i="14"/>
  <c r="E268" i="14" s="1"/>
  <c r="D269" i="14"/>
  <c r="D267" i="14"/>
  <c r="D266" i="14"/>
  <c r="D265" i="14"/>
  <c r="E265" i="14" s="1"/>
  <c r="E552" i="14"/>
  <c r="E549" i="14"/>
  <c r="E29" i="14"/>
  <c r="E30" i="14"/>
  <c r="E31" i="14"/>
  <c r="E32" i="14"/>
  <c r="E34" i="14"/>
  <c r="E35" i="14"/>
  <c r="E36" i="14"/>
  <c r="E39" i="14"/>
  <c r="E45" i="14"/>
  <c r="E46" i="14"/>
  <c r="E49" i="14"/>
  <c r="E51" i="14"/>
  <c r="E52" i="14"/>
  <c r="E53" i="14"/>
  <c r="E54" i="14"/>
  <c r="E55" i="14"/>
  <c r="E57" i="14"/>
  <c r="E61" i="14"/>
  <c r="E63" i="14"/>
  <c r="E65" i="14"/>
  <c r="E66" i="14"/>
  <c r="E69" i="14"/>
  <c r="E70" i="14"/>
  <c r="E71" i="14"/>
  <c r="E72" i="14"/>
  <c r="E75" i="14"/>
  <c r="E77" i="14"/>
  <c r="E80" i="14"/>
  <c r="E82" i="14"/>
  <c r="E83" i="14"/>
  <c r="E84" i="14"/>
  <c r="E86" i="14"/>
  <c r="E87" i="14"/>
  <c r="E88" i="14"/>
  <c r="E90" i="14"/>
  <c r="E91" i="14"/>
  <c r="E92" i="14"/>
  <c r="E94" i="14"/>
  <c r="E95" i="14"/>
  <c r="E96" i="14"/>
  <c r="E98" i="14"/>
  <c r="E99" i="14"/>
  <c r="E102" i="14"/>
  <c r="E104" i="14"/>
  <c r="E108" i="14"/>
  <c r="E112" i="14"/>
  <c r="E116" i="14"/>
  <c r="E120" i="14"/>
  <c r="E123" i="14"/>
  <c r="E124" i="14"/>
  <c r="E125" i="14"/>
  <c r="E126" i="14"/>
  <c r="E127" i="14"/>
  <c r="E128" i="14"/>
  <c r="E129" i="14"/>
  <c r="E131" i="14"/>
  <c r="E132" i="14"/>
  <c r="E135" i="14"/>
  <c r="E137" i="14"/>
  <c r="E139" i="14"/>
  <c r="E141" i="14"/>
  <c r="E143" i="14"/>
  <c r="E145" i="14"/>
  <c r="E147" i="14"/>
  <c r="E149" i="14"/>
  <c r="E151" i="14"/>
  <c r="E153" i="14"/>
  <c r="E161" i="14"/>
  <c r="E163" i="14"/>
  <c r="E164" i="14"/>
  <c r="E165" i="14"/>
  <c r="E166" i="14"/>
  <c r="E168" i="14"/>
  <c r="E171" i="14"/>
  <c r="E173" i="14"/>
  <c r="E174" i="14"/>
  <c r="E175" i="14"/>
  <c r="E178" i="14"/>
  <c r="E179" i="14"/>
  <c r="E180" i="14"/>
  <c r="E181" i="14"/>
  <c r="E182" i="14"/>
  <c r="E183" i="14"/>
  <c r="E184" i="14"/>
  <c r="E187" i="14"/>
  <c r="E188" i="14"/>
  <c r="E189" i="14"/>
  <c r="E190" i="14"/>
  <c r="E191" i="14"/>
  <c r="E193" i="14"/>
  <c r="E194" i="14"/>
  <c r="E195" i="14"/>
  <c r="E201" i="14"/>
  <c r="E203" i="14"/>
  <c r="E204" i="14"/>
  <c r="E206" i="14"/>
  <c r="E208" i="14"/>
  <c r="E210" i="14"/>
  <c r="E211" i="14"/>
  <c r="E212" i="14"/>
  <c r="E215" i="14"/>
  <c r="E216" i="14"/>
  <c r="E217" i="14"/>
  <c r="E219" i="14"/>
  <c r="E221" i="14"/>
  <c r="E226" i="14"/>
  <c r="E227" i="14"/>
  <c r="E228" i="14"/>
  <c r="E230" i="14"/>
  <c r="E233" i="14"/>
  <c r="E234" i="14"/>
  <c r="E235" i="14"/>
  <c r="E236" i="14"/>
  <c r="E237" i="14"/>
  <c r="E239" i="14"/>
  <c r="E240" i="14"/>
  <c r="E241" i="14"/>
  <c r="E242" i="14"/>
  <c r="E243" i="14"/>
  <c r="E255" i="14"/>
  <c r="E257" i="14"/>
  <c r="E258" i="14"/>
  <c r="E259" i="14"/>
  <c r="E260" i="14"/>
  <c r="E261" i="14"/>
  <c r="E266" i="14"/>
  <c r="E267" i="14"/>
  <c r="E269" i="14"/>
  <c r="E282" i="14"/>
  <c r="E283" i="14"/>
  <c r="E284" i="14"/>
  <c r="E285" i="14"/>
  <c r="E286" i="14"/>
  <c r="E289" i="14"/>
  <c r="E293" i="14"/>
  <c r="E297" i="14"/>
  <c r="E301" i="14"/>
  <c r="E305" i="14"/>
  <c r="E309" i="14"/>
  <c r="E310" i="14"/>
  <c r="E311" i="14"/>
  <c r="E312" i="14"/>
  <c r="E313" i="14"/>
  <c r="E316" i="14"/>
  <c r="E317" i="14"/>
  <c r="E320" i="14"/>
  <c r="E321" i="14"/>
  <c r="E324" i="14"/>
  <c r="E326" i="14"/>
  <c r="E328" i="14"/>
  <c r="E330" i="14"/>
  <c r="E332" i="14"/>
  <c r="E333" i="14"/>
  <c r="E334" i="14"/>
  <c r="E335" i="14"/>
  <c r="E336" i="14"/>
  <c r="E337" i="14"/>
  <c r="E338" i="14"/>
  <c r="E339" i="14"/>
  <c r="E340" i="14"/>
  <c r="E343" i="14"/>
  <c r="E344" i="14"/>
  <c r="E345" i="14"/>
  <c r="E346" i="14"/>
  <c r="E349" i="14"/>
  <c r="E350" i="14"/>
  <c r="E353" i="14"/>
  <c r="E354" i="14"/>
  <c r="E355" i="14"/>
  <c r="E356" i="14"/>
  <c r="E358" i="14"/>
  <c r="E359" i="14"/>
  <c r="E360" i="14"/>
  <c r="E361" i="14"/>
  <c r="E364" i="14"/>
  <c r="E365" i="14"/>
  <c r="E366" i="14"/>
  <c r="E367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7" i="14"/>
  <c r="E388" i="14"/>
  <c r="E389" i="14"/>
  <c r="E390" i="14"/>
  <c r="E391" i="14"/>
  <c r="E394" i="14"/>
  <c r="E397" i="14"/>
  <c r="E398" i="14"/>
  <c r="E399" i="14"/>
  <c r="E400" i="14"/>
  <c r="E401" i="14"/>
  <c r="E402" i="14"/>
  <c r="E403" i="14"/>
  <c r="E405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29" i="14"/>
  <c r="E431" i="14"/>
  <c r="E434" i="14"/>
  <c r="E435" i="14"/>
  <c r="E440" i="14"/>
  <c r="E441" i="14"/>
  <c r="E444" i="14"/>
  <c r="E445" i="14"/>
  <c r="E450" i="14"/>
  <c r="E453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497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3" i="14"/>
  <c r="E534" i="14"/>
  <c r="E535" i="14"/>
  <c r="E536" i="14"/>
  <c r="E538" i="14"/>
  <c r="E539" i="14"/>
  <c r="E540" i="14"/>
  <c r="E541" i="14"/>
  <c r="E542" i="14"/>
  <c r="E543" i="14"/>
  <c r="E544" i="14"/>
  <c r="E545" i="14"/>
  <c r="E546" i="14"/>
  <c r="E12" i="14"/>
  <c r="E13" i="14"/>
  <c r="E16" i="14"/>
  <c r="E17" i="14"/>
  <c r="E20" i="14"/>
  <c r="E21" i="14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D20" i="14"/>
  <c r="D19" i="14"/>
  <c r="E19" i="14" s="1"/>
  <c r="D18" i="14"/>
  <c r="E18" i="14" s="1"/>
  <c r="D17" i="14"/>
  <c r="D16" i="14"/>
  <c r="D15" i="14"/>
  <c r="E15" i="14" s="1"/>
  <c r="D14" i="14"/>
  <c r="E14" i="14" s="1"/>
  <c r="D13" i="14"/>
  <c r="D12" i="14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7" i="15" l="1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F194" i="15"/>
  <c r="G192" i="15"/>
  <c r="H192" i="15" s="1"/>
  <c r="F191" i="15"/>
  <c r="G189" i="15"/>
  <c r="H189" i="15" s="1"/>
  <c r="F188" i="15"/>
  <c r="F185" i="15"/>
  <c r="G182" i="15"/>
  <c r="H182" i="15" s="1"/>
  <c r="G179" i="15"/>
  <c r="H179" i="15" s="1"/>
  <c r="F178" i="15"/>
  <c r="G176" i="15"/>
  <c r="H176" i="15" s="1"/>
  <c r="F175" i="15"/>
  <c r="G173" i="15"/>
  <c r="H173" i="15" s="1"/>
  <c r="F172" i="15"/>
  <c r="F169" i="15"/>
  <c r="G166" i="15"/>
  <c r="H166" i="15" s="1"/>
  <c r="G163" i="15"/>
  <c r="H163" i="15" s="1"/>
  <c r="F162" i="15"/>
  <c r="G160" i="15"/>
  <c r="H160" i="15" s="1"/>
  <c r="F159" i="15"/>
  <c r="G157" i="15"/>
  <c r="H157" i="15" s="1"/>
  <c r="F156" i="15"/>
  <c r="F153" i="15"/>
  <c r="G150" i="15"/>
  <c r="H150" i="15" s="1"/>
  <c r="G147" i="15"/>
  <c r="H147" i="15" s="1"/>
  <c r="F146" i="15"/>
  <c r="G144" i="15"/>
  <c r="H144" i="15" s="1"/>
  <c r="F143" i="15"/>
  <c r="G141" i="15"/>
  <c r="H141" i="15" s="1"/>
  <c r="F140" i="15"/>
  <c r="F137" i="15"/>
  <c r="G134" i="15"/>
  <c r="H134" i="15" s="1"/>
  <c r="G131" i="15"/>
  <c r="H131" i="15" s="1"/>
  <c r="F130" i="15"/>
  <c r="G128" i="15"/>
  <c r="H128" i="15" s="1"/>
  <c r="F127" i="15"/>
  <c r="G125" i="15"/>
  <c r="H125" i="15" s="1"/>
  <c r="F124" i="15"/>
  <c r="F121" i="15"/>
  <c r="G118" i="15"/>
  <c r="H118" i="15" s="1"/>
  <c r="G115" i="15"/>
  <c r="H115" i="15" s="1"/>
  <c r="F114" i="15"/>
  <c r="G112" i="15"/>
  <c r="H112" i="15" s="1"/>
  <c r="F111" i="15"/>
  <c r="G109" i="15"/>
  <c r="H109" i="15" s="1"/>
  <c r="F108" i="15"/>
  <c r="F105" i="15"/>
  <c r="G102" i="15"/>
  <c r="H102" i="15" s="1"/>
  <c r="G99" i="15"/>
  <c r="H99" i="15" s="1"/>
  <c r="F98" i="15"/>
  <c r="G96" i="15"/>
  <c r="H96" i="15" s="1"/>
  <c r="F95" i="15"/>
  <c r="G93" i="15"/>
  <c r="H93" i="15" s="1"/>
  <c r="F92" i="15"/>
  <c r="F89" i="15"/>
  <c r="G86" i="15"/>
  <c r="H86" i="15" s="1"/>
  <c r="G83" i="15"/>
  <c r="H83" i="15" s="1"/>
  <c r="G199" i="15"/>
  <c r="H199" i="15" s="1"/>
  <c r="F198" i="15"/>
  <c r="G196" i="15"/>
  <c r="H196" i="15" s="1"/>
  <c r="F195" i="15"/>
  <c r="G193" i="15"/>
  <c r="H193" i="15" s="1"/>
  <c r="F192" i="15"/>
  <c r="F189" i="15"/>
  <c r="G186" i="15"/>
  <c r="H186" i="15" s="1"/>
  <c r="G183" i="15"/>
  <c r="H183" i="15" s="1"/>
  <c r="F182" i="15"/>
  <c r="G180" i="15"/>
  <c r="H180" i="15" s="1"/>
  <c r="F179" i="15"/>
  <c r="G177" i="15"/>
  <c r="H177" i="15" s="1"/>
  <c r="F176" i="15"/>
  <c r="F173" i="15"/>
  <c r="G170" i="15"/>
  <c r="H170" i="15" s="1"/>
  <c r="G167" i="15"/>
  <c r="H167" i="15" s="1"/>
  <c r="F166" i="15"/>
  <c r="G164" i="15"/>
  <c r="H164" i="15" s="1"/>
  <c r="F163" i="15"/>
  <c r="G161" i="15"/>
  <c r="H161" i="15" s="1"/>
  <c r="F160" i="15"/>
  <c r="F157" i="15"/>
  <c r="G154" i="15"/>
  <c r="H154" i="15" s="1"/>
  <c r="G151" i="15"/>
  <c r="H151" i="15" s="1"/>
  <c r="F150" i="15"/>
  <c r="G148" i="15"/>
  <c r="H148" i="15" s="1"/>
  <c r="F147" i="15"/>
  <c r="G145" i="15"/>
  <c r="H145" i="15" s="1"/>
  <c r="F144" i="15"/>
  <c r="F141" i="15"/>
  <c r="G138" i="15"/>
  <c r="H138" i="15" s="1"/>
  <c r="G135" i="15"/>
  <c r="H135" i="15" s="1"/>
  <c r="F134" i="15"/>
  <c r="G132" i="15"/>
  <c r="H132" i="15" s="1"/>
  <c r="F131" i="15"/>
  <c r="G129" i="15"/>
  <c r="H129" i="15" s="1"/>
  <c r="F128" i="15"/>
  <c r="F125" i="15"/>
  <c r="G122" i="15"/>
  <c r="H122" i="15" s="1"/>
  <c r="G119" i="15"/>
  <c r="H119" i="15" s="1"/>
  <c r="F118" i="15"/>
  <c r="G116" i="15"/>
  <c r="H116" i="15" s="1"/>
  <c r="F115" i="15"/>
  <c r="G113" i="15"/>
  <c r="H113" i="15" s="1"/>
  <c r="F112" i="15"/>
  <c r="F109" i="15"/>
  <c r="G106" i="15"/>
  <c r="H106" i="15" s="1"/>
  <c r="G103" i="15"/>
  <c r="H103" i="15" s="1"/>
  <c r="F102" i="15"/>
  <c r="G100" i="15"/>
  <c r="H100" i="15" s="1"/>
  <c r="F99" i="15"/>
  <c r="G97" i="15"/>
  <c r="H97" i="15" s="1"/>
  <c r="F96" i="15"/>
  <c r="F93" i="15"/>
  <c r="G90" i="15"/>
  <c r="H90" i="15" s="1"/>
  <c r="G87" i="15"/>
  <c r="H87" i="15" s="1"/>
  <c r="F86" i="15"/>
  <c r="G84" i="15"/>
  <c r="H84" i="15" s="1"/>
  <c r="F83" i="15"/>
  <c r="G81" i="15"/>
  <c r="H81" i="15" s="1"/>
  <c r="F80" i="15"/>
  <c r="F77" i="15"/>
  <c r="F199" i="15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82" i="15"/>
  <c r="F79" i="15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G29" i="15"/>
  <c r="H29" i="15" s="1"/>
  <c r="F28" i="15"/>
  <c r="F25" i="15"/>
  <c r="G23" i="15"/>
  <c r="H23" i="15" s="1"/>
  <c r="F22" i="15"/>
  <c r="G20" i="15"/>
  <c r="H20" i="15" s="1"/>
  <c r="F19" i="15"/>
  <c r="G17" i="15"/>
  <c r="H17" i="15" s="1"/>
  <c r="F16" i="15"/>
  <c r="F14" i="15"/>
  <c r="G4" i="15"/>
  <c r="G8" i="15"/>
  <c r="F81" i="15"/>
  <c r="G78" i="15"/>
  <c r="H78" i="15" s="1"/>
  <c r="G74" i="15"/>
  <c r="H74" i="15" s="1"/>
  <c r="G71" i="15"/>
  <c r="H71" i="15" s="1"/>
  <c r="F70" i="15"/>
  <c r="G68" i="15"/>
  <c r="H68" i="15" s="1"/>
  <c r="F67" i="15"/>
  <c r="G65" i="15"/>
  <c r="H65" i="15" s="1"/>
  <c r="F64" i="15"/>
  <c r="F61" i="15"/>
  <c r="G58" i="15"/>
  <c r="H58" i="15" s="1"/>
  <c r="G55" i="15"/>
  <c r="H55" i="15" s="1"/>
  <c r="F54" i="15"/>
  <c r="G52" i="15"/>
  <c r="H52" i="15" s="1"/>
  <c r="F51" i="15"/>
  <c r="G49" i="15"/>
  <c r="H49" i="15" s="1"/>
  <c r="F48" i="15"/>
  <c r="F45" i="15"/>
  <c r="G42" i="15"/>
  <c r="H42" i="15" s="1"/>
  <c r="G39" i="15"/>
  <c r="H39" i="15" s="1"/>
  <c r="F38" i="15"/>
  <c r="G36" i="15"/>
  <c r="H36" i="15" s="1"/>
  <c r="F35" i="15"/>
  <c r="G33" i="15"/>
  <c r="H33" i="15" s="1"/>
  <c r="F32" i="15"/>
  <c r="F29" i="15"/>
  <c r="G26" i="15"/>
  <c r="H26" i="15" s="1"/>
  <c r="F23" i="15"/>
  <c r="G21" i="15"/>
  <c r="H21" i="15" s="1"/>
  <c r="F20" i="15"/>
  <c r="F17" i="15"/>
  <c r="G15" i="15"/>
  <c r="H15" i="15" s="1"/>
  <c r="G13" i="15"/>
  <c r="H13" i="15" s="1"/>
  <c r="G5" i="15"/>
  <c r="G9" i="15"/>
  <c r="F10" i="15"/>
  <c r="F6" i="15"/>
  <c r="F4" i="15"/>
  <c r="F3" i="15"/>
  <c r="F84" i="15"/>
  <c r="G80" i="15"/>
  <c r="H80" i="15" s="1"/>
  <c r="G77" i="15"/>
  <c r="H77" i="15" s="1"/>
  <c r="G75" i="15"/>
  <c r="H75" i="15" s="1"/>
  <c r="F74" i="15"/>
  <c r="G72" i="15"/>
  <c r="H72" i="15" s="1"/>
  <c r="F71" i="15"/>
  <c r="G69" i="15"/>
  <c r="H69" i="15" s="1"/>
  <c r="F68" i="15"/>
  <c r="F65" i="15"/>
  <c r="G62" i="15"/>
  <c r="H62" i="15" s="1"/>
  <c r="G59" i="15"/>
  <c r="H59" i="15" s="1"/>
  <c r="F58" i="15"/>
  <c r="G56" i="15"/>
  <c r="H56" i="15" s="1"/>
  <c r="F55" i="15"/>
  <c r="G53" i="15"/>
  <c r="H53" i="15" s="1"/>
  <c r="F52" i="15"/>
  <c r="F49" i="15"/>
  <c r="G46" i="15"/>
  <c r="H46" i="15" s="1"/>
  <c r="G43" i="15"/>
  <c r="H43" i="15" s="1"/>
  <c r="F42" i="15"/>
  <c r="G40" i="15"/>
  <c r="H40" i="15" s="1"/>
  <c r="F39" i="15"/>
  <c r="G37" i="15"/>
  <c r="H37" i="15" s="1"/>
  <c r="F36" i="15"/>
  <c r="F33" i="15"/>
  <c r="G30" i="15"/>
  <c r="H30" i="15" s="1"/>
  <c r="G27" i="15"/>
  <c r="H27" i="15" s="1"/>
  <c r="F26" i="15"/>
  <c r="G24" i="15"/>
  <c r="H24" i="15" s="1"/>
  <c r="F21" i="15"/>
  <c r="G18" i="15"/>
  <c r="H18" i="15" s="1"/>
  <c r="F15" i="15"/>
  <c r="F13" i="15"/>
  <c r="G6" i="15"/>
  <c r="G10" i="15"/>
  <c r="F9" i="15"/>
  <c r="F5" i="15"/>
  <c r="G11" i="15"/>
  <c r="F11" i="15"/>
  <c r="F75" i="15"/>
  <c r="G73" i="15"/>
  <c r="H73" i="15" s="1"/>
  <c r="F72" i="15"/>
  <c r="F69" i="15"/>
  <c r="G66" i="15"/>
  <c r="H66" i="15" s="1"/>
  <c r="G63" i="15"/>
  <c r="H63" i="15" s="1"/>
  <c r="F62" i="15"/>
  <c r="G60" i="15"/>
  <c r="H60" i="15" s="1"/>
  <c r="F59" i="15"/>
  <c r="G57" i="15"/>
  <c r="H57" i="15" s="1"/>
  <c r="F56" i="15"/>
  <c r="F53" i="15"/>
  <c r="G50" i="15"/>
  <c r="H50" i="15" s="1"/>
  <c r="G47" i="15"/>
  <c r="H47" i="15" s="1"/>
  <c r="F46" i="15"/>
  <c r="G44" i="15"/>
  <c r="H44" i="15" s="1"/>
  <c r="F43" i="15"/>
  <c r="G41" i="15"/>
  <c r="H41" i="15" s="1"/>
  <c r="F40" i="15"/>
  <c r="F37" i="15"/>
  <c r="G34" i="15"/>
  <c r="H34" i="15" s="1"/>
  <c r="G31" i="15"/>
  <c r="H31" i="15" s="1"/>
  <c r="F30" i="15"/>
  <c r="G28" i="15"/>
  <c r="H28" i="15" s="1"/>
  <c r="F27" i="15"/>
  <c r="G25" i="15"/>
  <c r="H25" i="15" s="1"/>
  <c r="F24" i="15"/>
  <c r="G22" i="15"/>
  <c r="H22" i="15" s="1"/>
  <c r="G19" i="15"/>
  <c r="H19" i="15" s="1"/>
  <c r="F18" i="15"/>
  <c r="G16" i="15"/>
  <c r="H16" i="15" s="1"/>
  <c r="G14" i="15"/>
  <c r="H14" i="15" s="1"/>
  <c r="G3" i="15"/>
  <c r="G7" i="15"/>
  <c r="F8" i="15"/>
  <c r="F7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H4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43" i="5"/>
  <c r="A13" i="5"/>
  <c r="A11" i="5"/>
  <c r="A2" i="5"/>
  <c r="A26" i="5"/>
  <c r="A15" i="5"/>
  <c r="A17" i="5"/>
  <c r="A9" i="5"/>
  <c r="A39" i="5"/>
  <c r="A30" i="5"/>
  <c r="A34" i="5"/>
  <c r="A37" i="5"/>
  <c r="A28" i="5"/>
  <c r="A16" i="5"/>
  <c r="A10" i="5"/>
  <c r="A3" i="5"/>
  <c r="A38" i="5"/>
  <c r="A5" i="5"/>
  <c r="A31" i="5"/>
  <c r="A19" i="5"/>
  <c r="A14" i="5"/>
  <c r="A8" i="5"/>
  <c r="A36" i="5"/>
  <c r="A44" i="5"/>
  <c r="A6" i="5"/>
  <c r="A24" i="5"/>
  <c r="A4" i="5"/>
  <c r="A35" i="5"/>
  <c r="A40" i="5"/>
  <c r="A32" i="5"/>
  <c r="A12" i="5"/>
  <c r="A41" i="5"/>
  <c r="A27" i="5"/>
  <c r="A7" i="5"/>
  <c r="A29" i="5"/>
  <c r="A33" i="5"/>
  <c r="A18" i="5"/>
  <c r="A25" i="5"/>
  <c r="A42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<sst xmlns="http://schemas.openxmlformats.org/spreadsheetml/2006/main" count="1325" uniqueCount="608">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</sst>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4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5" xfId="0" applyFill="1" applyBorder="1" applyAlignment="1" applyProtection="1">
      <alignment wrapText="1"/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5" fontId="0" fillId="2" borderId="10" xfId="0" applyNumberFormat="1" applyFill="1" applyBorder="1" applyAlignment="1" applyProtection="1">
      <alignment horizontal="center" vertical="center"/>
    </xf>
    <xf numFmtId="165" fontId="0" fillId="2" borderId="11" xfId="0" applyNumberFormat="1" applyFill="1" applyBorder="1" applyAlignment="1" applyProtection="1">
      <alignment horizontal="center" vertical="center"/>
    </xf>
    <xf numFmtId="165" fontId="0" fillId="2" borderId="8" xfId="0" applyNumberFormat="1" applyFill="1" applyBorder="1" applyAlignment="1" applyProtection="1">
      <alignment horizontal="center" vertical="center"/>
    </xf>
    <xf numFmtId="165" fontId="0" fillId="2" borderId="2" xfId="0" applyNumberFormat="1" applyFill="1" applyBorder="1" applyAlignment="1" applyProtection="1">
      <alignment horizontal="center" vertical="center"/>
    </xf>
    <xf numFmtId="165" fontId="0" fillId="2" borderId="35" xfId="0" applyNumberFormat="1" applyFill="1" applyBorder="1" applyAlignment="1" applyProtection="1">
      <alignment horizontal="center" vertical="center"/>
    </xf>
    <xf numFmtId="165" fontId="0" fillId="2" borderId="36" xfId="0" applyNumberFormat="1" applyFill="1" applyBorder="1" applyAlignment="1" applyProtection="1">
      <alignment horizontal="center" vertical="center"/>
    </xf>
    <xf numFmtId="165" fontId="0" fillId="2" borderId="12" xfId="0" applyNumberFormat="1" applyFill="1" applyBorder="1" applyAlignment="1" applyProtection="1">
      <alignment horizontal="center" vertical="center"/>
    </xf>
    <xf numFmtId="165" fontId="0" fillId="2" borderId="7" xfId="0" applyNumberFormat="1" applyFill="1" applyBorder="1" applyAlignment="1" applyProtection="1">
      <alignment horizontal="center" vertical="center"/>
    </xf>
    <xf numFmtId="165" fontId="0" fillId="2" borderId="4" xfId="0" applyNumberFormat="1" applyFill="1" applyBorder="1" applyAlignment="1" applyProtection="1">
      <alignment horizontal="center" vertical="center"/>
    </xf>
    <xf numFmtId="165" fontId="0" fillId="2" borderId="5" xfId="0" applyNumberFormat="1" applyFill="1" applyBorder="1" applyAlignment="1" applyProtection="1">
      <alignment horizontal="center" vertical="center"/>
    </xf>
    <xf numFmtId="165" fontId="0" fillId="7" borderId="10" xfId="0" applyNumberFormat="1" applyFill="1" applyBorder="1" applyAlignment="1" applyProtection="1">
      <alignment horizontal="center" vertical="center"/>
    </xf>
    <xf numFmtId="165" fontId="0" fillId="7" borderId="11" xfId="0" applyNumberFormat="1" applyFill="1" applyBorder="1" applyAlignment="1" applyProtection="1">
      <alignment horizontal="center" vertical="center"/>
    </xf>
    <xf numFmtId="165" fontId="0" fillId="7" borderId="8" xfId="0" applyNumberFormat="1" applyFill="1" applyBorder="1" applyAlignment="1" applyProtection="1">
      <alignment horizontal="center" vertical="center"/>
    </xf>
    <xf numFmtId="165" fontId="0" fillId="7" borderId="2" xfId="0" applyNumberFormat="1" applyFill="1" applyBorder="1" applyAlignment="1" applyProtection="1">
      <alignment horizontal="center" vertical="center"/>
    </xf>
    <xf numFmtId="165" fontId="0" fillId="7" borderId="12" xfId="0" applyNumberFormat="1" applyFill="1" applyBorder="1" applyAlignment="1" applyProtection="1">
      <alignment horizontal="center" vertical="center"/>
    </xf>
    <xf numFmtId="165" fontId="0" fillId="7" borderId="7" xfId="0" applyNumberFormat="1" applyFill="1" applyBorder="1" applyAlignment="1" applyProtection="1">
      <alignment horizontal="center" vertical="center"/>
    </xf>
    <xf numFmtId="165" fontId="0" fillId="2" borderId="0" xfId="0" applyNumberFormat="1" applyFill="1"/>
    <xf numFmtId="165" fontId="0" fillId="2" borderId="9" xfId="0" applyNumberFormat="1" applyFill="1" applyBorder="1" applyAlignment="1" applyProtection="1">
      <alignment horizontal="center" vertical="center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 applyProtection="1">
      <alignment horizontal="center" vertical="center"/>
    </xf>
    <xf numFmtId="165" fontId="0" fillId="7" borderId="1" xfId="0" applyNumberFormat="1" applyFill="1" applyBorder="1" applyAlignment="1" applyProtection="1">
      <alignment horizontal="center" vertical="center"/>
    </xf>
    <xf numFmtId="165" fontId="0" fillId="2" borderId="6" xfId="0" applyNumberFormat="1" applyFill="1" applyBorder="1" applyAlignment="1" applyProtection="1">
      <alignment horizontal="center" vertical="center"/>
    </xf>
    <xf numFmtId="165" fontId="0" fillId="7" borderId="6" xfId="0" applyNumberForma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7" borderId="39" xfId="0" applyNumberFormat="1" applyFill="1" applyBorder="1" applyAlignment="1" applyProtection="1">
      <alignment horizontal="center" vertical="center"/>
    </xf>
    <xf numFmtId="165" fontId="0" fillId="7" borderId="31" xfId="0" applyNumberFormat="1" applyFill="1" applyBorder="1" applyAlignment="1" applyProtection="1">
      <alignment horizontal="center" vertical="center"/>
    </xf>
    <xf numFmtId="165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5" fontId="0" fillId="7" borderId="37" xfId="0" applyNumberFormat="1" applyFill="1" applyBorder="1" applyAlignment="1" applyProtection="1">
      <alignment horizontal="center" vertical="center"/>
    </xf>
    <xf numFmtId="165" fontId="0" fillId="7" borderId="41" xfId="0" applyNumberFormat="1" applyFill="1" applyBorder="1" applyAlignment="1" applyProtection="1">
      <alignment horizontal="center" vertical="center"/>
    </xf>
    <xf numFmtId="165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5" fontId="0" fillId="0" borderId="9" xfId="0" applyNumberFormat="1" applyFill="1" applyBorder="1" applyAlignment="1" applyProtection="1">
      <alignment horizontal="center" vertical="center"/>
    </xf>
    <xf numFmtId="165" fontId="0" fillId="0" borderId="10" xfId="0" applyNumberFormat="1" applyFill="1" applyBorder="1" applyAlignment="1" applyProtection="1">
      <alignment horizontal="center" vertical="center"/>
    </xf>
    <xf numFmtId="165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5" fontId="0" fillId="0" borderId="1" xfId="0" applyNumberFormat="1" applyFill="1" applyBorder="1" applyAlignment="1" applyProtection="1">
      <alignment horizontal="center" vertical="center"/>
    </xf>
    <xf numFmtId="165" fontId="0" fillId="0" borderId="8" xfId="0" applyNumberFormat="1" applyFill="1" applyBorder="1" applyAlignment="1" applyProtection="1">
      <alignment horizontal="center" vertical="center"/>
    </xf>
    <xf numFmtId="165" fontId="0" fillId="0" borderId="2" xfId="0" applyNumberFormat="1" applyFill="1" applyBorder="1" applyAlignment="1" applyProtection="1">
      <alignment horizontal="center" vertical="center"/>
    </xf>
    <xf numFmtId="165" fontId="0" fillId="0" borderId="4" xfId="0" applyNumberFormat="1" applyFill="1" applyBorder="1" applyAlignment="1" applyProtection="1">
      <alignment horizontal="center" vertical="center"/>
    </xf>
    <xf numFmtId="165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5" fontId="0" fillId="0" borderId="6" xfId="0" applyNumberFormat="1" applyFill="1" applyBorder="1" applyAlignment="1" applyProtection="1">
      <alignment horizontal="center" vertical="center"/>
    </xf>
    <xf numFmtId="165" fontId="0" fillId="0" borderId="12" xfId="0" applyNumberFormat="1" applyFill="1" applyBorder="1" applyAlignment="1" applyProtection="1">
      <alignment horizontal="center" vertical="center"/>
    </xf>
    <xf numFmtId="165" fontId="0" fillId="0" borderId="7" xfId="0" applyNumberFormat="1" applyFill="1" applyBorder="1" applyAlignment="1" applyProtection="1">
      <alignment horizontal="center" vertical="center"/>
    </xf>
    <xf numFmtId="165" fontId="0" fillId="7" borderId="4" xfId="0" applyNumberFormat="1" applyFill="1" applyBorder="1" applyAlignment="1" applyProtection="1">
      <alignment horizontal="center" vertical="center"/>
    </xf>
    <xf numFmtId="165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5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55" xfId="0" applyFill="1" applyBorder="1" applyAlignment="1" applyProtection="1">
      <alignment horizontal="center" vertical="center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7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/>
    </xf>
    <xf numFmtId="0" fontId="0" fillId="2" borderId="8" xfId="0" quotePrefix="1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5"/>
  <sheetViews>
    <sheetView showGridLines="0" workbookViewId="0"/>
  </sheetViews>
  <sheetFormatPr defaultRowHeight="15" x14ac:dyDescent="0.25"/>
  <cols>
    <col min="1" max="3" width="9.140625" style="57"/>
    <col min="4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06" t="s">
        <v>529</v>
      </c>
      <c r="E10" s="206"/>
      <c r="F10" s="206"/>
      <c r="G10" s="206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5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showGridLines="0" topLeftCell="A106" workbookViewId="0">
      <selection activeCell="C106" sqref="C106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07" t="s">
        <v>537</v>
      </c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18"/>
  <sheetViews>
    <sheetView topLeftCell="A30" zoomScale="80" zoomScaleNormal="80" workbookViewId="0">
      <selection activeCell="J38" sqref="J38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236" t="s">
        <v>50</v>
      </c>
      <c r="C3" s="237"/>
      <c r="D3" s="238"/>
      <c r="E3" s="149"/>
      <c r="F3" s="150"/>
      <c r="G3" s="150"/>
      <c r="H3" s="151"/>
      <c r="I3" s="250" t="s">
        <v>31</v>
      </c>
      <c r="J3" s="251"/>
      <c r="K3" s="251"/>
      <c r="L3" s="252"/>
      <c r="M3" s="239" t="s">
        <v>49</v>
      </c>
      <c r="N3" s="62"/>
      <c r="O3" s="241" t="s">
        <v>60</v>
      </c>
      <c r="P3" s="242"/>
      <c r="Q3" s="242"/>
      <c r="R3" s="242"/>
      <c r="S3" s="242"/>
      <c r="T3" s="242"/>
      <c r="U3" s="243"/>
    </row>
    <row r="4" spans="2:21" ht="15.75" thickBot="1" x14ac:dyDescent="0.3">
      <c r="B4" s="152" t="s">
        <v>0</v>
      </c>
      <c r="C4" s="160" t="s">
        <v>606</v>
      </c>
      <c r="D4" s="173" t="s">
        <v>30</v>
      </c>
      <c r="E4" s="153" t="s">
        <v>71</v>
      </c>
      <c r="F4" s="154" t="s">
        <v>84</v>
      </c>
      <c r="G4" s="155" t="s">
        <v>85</v>
      </c>
      <c r="H4" s="156" t="s">
        <v>86</v>
      </c>
      <c r="I4" s="157" t="s">
        <v>572</v>
      </c>
      <c r="J4" s="158" t="s">
        <v>573</v>
      </c>
      <c r="K4" s="158" t="s">
        <v>1</v>
      </c>
      <c r="L4" s="159" t="s">
        <v>51</v>
      </c>
      <c r="M4" s="240"/>
      <c r="N4" s="62"/>
      <c r="O4" s="244" t="s">
        <v>54</v>
      </c>
      <c r="P4" s="245"/>
      <c r="Q4" s="245"/>
      <c r="R4" s="245"/>
      <c r="S4" s="245"/>
      <c r="T4" s="245"/>
      <c r="U4" s="246"/>
    </row>
    <row r="5" spans="2:21" x14ac:dyDescent="0.25">
      <c r="B5" s="222" t="s">
        <v>2</v>
      </c>
      <c r="C5" s="161" t="str">
        <f>B5&amp;"f1"</f>
        <v>PLANO VOZ - CONTAf1</v>
      </c>
      <c r="D5" s="174" t="s">
        <v>90</v>
      </c>
      <c r="E5" s="106">
        <f t="shared" ref="E5" si="0">VALUE(MID(D5,3,3))</f>
        <v>2</v>
      </c>
      <c r="F5" s="131">
        <v>0</v>
      </c>
      <c r="G5" s="114">
        <v>0</v>
      </c>
      <c r="H5" s="115">
        <v>0</v>
      </c>
      <c r="I5" s="226">
        <v>40</v>
      </c>
      <c r="J5" s="114">
        <v>18</v>
      </c>
      <c r="K5" s="114">
        <v>18</v>
      </c>
      <c r="L5" s="115">
        <v>23</v>
      </c>
      <c r="M5" s="223" t="s">
        <v>36</v>
      </c>
      <c r="N5" s="62"/>
      <c r="O5" s="247" t="s">
        <v>55</v>
      </c>
      <c r="P5" s="248"/>
      <c r="Q5" s="248"/>
      <c r="R5" s="248"/>
      <c r="S5" s="248"/>
      <c r="T5" s="248"/>
      <c r="U5" s="249"/>
    </row>
    <row r="6" spans="2:21" x14ac:dyDescent="0.25">
      <c r="B6" s="212"/>
      <c r="C6" s="162" t="str">
        <f>B5&amp;"f2"</f>
        <v>PLANO VOZ - CONTAf2</v>
      </c>
      <c r="D6" s="175" t="s">
        <v>91</v>
      </c>
      <c r="E6" s="107">
        <v>9999999999999</v>
      </c>
      <c r="F6" s="132">
        <f>(J5-J6)*$E5</f>
        <v>26</v>
      </c>
      <c r="G6" s="116">
        <f>(K5-K6)*$E5</f>
        <v>26</v>
      </c>
      <c r="H6" s="117">
        <f>(L5-L6)*$E5</f>
        <v>30</v>
      </c>
      <c r="I6" s="214"/>
      <c r="J6" s="116">
        <v>5</v>
      </c>
      <c r="K6" s="116">
        <v>5</v>
      </c>
      <c r="L6" s="117">
        <v>8</v>
      </c>
      <c r="M6" s="221"/>
      <c r="N6" s="62"/>
      <c r="O6" s="247" t="s">
        <v>56</v>
      </c>
      <c r="P6" s="248"/>
      <c r="Q6" s="248"/>
      <c r="R6" s="248"/>
      <c r="S6" s="248"/>
      <c r="T6" s="248"/>
      <c r="U6" s="249"/>
    </row>
    <row r="7" spans="2:21" x14ac:dyDescent="0.25">
      <c r="B7" s="212" t="s">
        <v>3</v>
      </c>
      <c r="C7" s="162" t="str">
        <f>B7&amp;"f1"</f>
        <v>PLANO VOZ - CONTA CONVERGENTEf1</v>
      </c>
      <c r="D7" s="175" t="s">
        <v>90</v>
      </c>
      <c r="E7" s="107">
        <f t="shared" ref="E7" si="1">VALUE(MID(D7,3,3))</f>
        <v>2</v>
      </c>
      <c r="F7" s="132">
        <v>0</v>
      </c>
      <c r="G7" s="116">
        <v>0</v>
      </c>
      <c r="H7" s="117">
        <v>0</v>
      </c>
      <c r="I7" s="214">
        <v>60</v>
      </c>
      <c r="J7" s="116">
        <v>23</v>
      </c>
      <c r="K7" s="116">
        <v>23</v>
      </c>
      <c r="L7" s="117">
        <v>29</v>
      </c>
      <c r="M7" s="221" t="s">
        <v>36</v>
      </c>
      <c r="N7" s="62"/>
      <c r="O7" s="247" t="s">
        <v>57</v>
      </c>
      <c r="P7" s="248"/>
      <c r="Q7" s="248"/>
      <c r="R7" s="248"/>
      <c r="S7" s="248"/>
      <c r="T7" s="248"/>
      <c r="U7" s="249"/>
    </row>
    <row r="8" spans="2:21" x14ac:dyDescent="0.25">
      <c r="B8" s="212"/>
      <c r="C8" s="162" t="str">
        <f>B7&amp;"f2"</f>
        <v>PLANO VOZ - CONTA CONVERGENTEf2</v>
      </c>
      <c r="D8" s="175" t="s">
        <v>91</v>
      </c>
      <c r="E8" s="107">
        <v>9999999999999</v>
      </c>
      <c r="F8" s="132">
        <f>(J7-J8)*$E7</f>
        <v>30</v>
      </c>
      <c r="G8" s="116">
        <f>(K7-K8)*$E7</f>
        <v>30</v>
      </c>
      <c r="H8" s="117">
        <f>(L7-L8)*$E7</f>
        <v>40</v>
      </c>
      <c r="I8" s="214"/>
      <c r="J8" s="116">
        <v>8</v>
      </c>
      <c r="K8" s="116">
        <v>8</v>
      </c>
      <c r="L8" s="117">
        <v>9</v>
      </c>
      <c r="M8" s="221"/>
      <c r="N8" s="62"/>
      <c r="O8" s="247" t="s">
        <v>58</v>
      </c>
      <c r="P8" s="248"/>
      <c r="Q8" s="248"/>
      <c r="R8" s="248"/>
      <c r="S8" s="248"/>
      <c r="T8" s="248"/>
      <c r="U8" s="249"/>
    </row>
    <row r="9" spans="2:21" ht="15.75" thickBot="1" x14ac:dyDescent="0.3">
      <c r="B9" s="212" t="s">
        <v>4</v>
      </c>
      <c r="C9" s="162" t="str">
        <f>B9&amp;"f1"</f>
        <v>PLANO VOZ - INSTANCIAf1</v>
      </c>
      <c r="D9" s="175" t="s">
        <v>90</v>
      </c>
      <c r="E9" s="107">
        <f t="shared" ref="E9" si="2">VALUE(MID(D9,3,3))</f>
        <v>2</v>
      </c>
      <c r="F9" s="132">
        <v>0</v>
      </c>
      <c r="G9" s="116">
        <v>0</v>
      </c>
      <c r="H9" s="117">
        <v>0</v>
      </c>
      <c r="I9" s="214">
        <v>24</v>
      </c>
      <c r="J9" s="116">
        <v>14</v>
      </c>
      <c r="K9" s="116">
        <v>14</v>
      </c>
      <c r="L9" s="117">
        <v>18</v>
      </c>
      <c r="M9" s="221" t="s">
        <v>36</v>
      </c>
      <c r="N9" s="62"/>
      <c r="O9" s="253" t="s">
        <v>59</v>
      </c>
      <c r="P9" s="254"/>
      <c r="Q9" s="254"/>
      <c r="R9" s="254"/>
      <c r="S9" s="254"/>
      <c r="T9" s="254"/>
      <c r="U9" s="255"/>
    </row>
    <row r="10" spans="2:21" ht="15.75" thickBot="1" x14ac:dyDescent="0.3">
      <c r="B10" s="212"/>
      <c r="C10" s="162" t="str">
        <f>B9&amp;"f2"</f>
        <v>PLANO VOZ - INSTANCIAf2</v>
      </c>
      <c r="D10" s="175" t="s">
        <v>91</v>
      </c>
      <c r="E10" s="107">
        <v>9999999999999</v>
      </c>
      <c r="F10" s="132">
        <f>(J9-J10)*$E9</f>
        <v>22</v>
      </c>
      <c r="G10" s="116">
        <f>(K9-K10)*$E9</f>
        <v>22</v>
      </c>
      <c r="H10" s="117">
        <f>(L9-L10)*$E9</f>
        <v>26</v>
      </c>
      <c r="I10" s="214"/>
      <c r="J10" s="116">
        <v>3</v>
      </c>
      <c r="K10" s="116">
        <v>3</v>
      </c>
      <c r="L10" s="117">
        <v>5</v>
      </c>
      <c r="M10" s="221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12" t="s">
        <v>5</v>
      </c>
      <c r="C11" s="162" t="str">
        <f>B11&amp;"f1"</f>
        <v>PLANO VOZ - INSTANCIA CONVERGENTEf1</v>
      </c>
      <c r="D11" s="175" t="s">
        <v>90</v>
      </c>
      <c r="E11" s="107">
        <f t="shared" ref="E11" si="3">VALUE(MID(D11,3,3))</f>
        <v>2</v>
      </c>
      <c r="F11" s="132">
        <v>0</v>
      </c>
      <c r="G11" s="116">
        <v>0</v>
      </c>
      <c r="H11" s="117">
        <v>0</v>
      </c>
      <c r="I11" s="214">
        <v>36</v>
      </c>
      <c r="J11" s="116">
        <v>17</v>
      </c>
      <c r="K11" s="116">
        <v>17</v>
      </c>
      <c r="L11" s="117">
        <v>21</v>
      </c>
      <c r="M11" s="221" t="s">
        <v>36</v>
      </c>
      <c r="N11" s="62"/>
      <c r="O11" s="259" t="s">
        <v>68</v>
      </c>
      <c r="P11" s="260"/>
      <c r="Q11" s="62"/>
      <c r="R11" s="62"/>
      <c r="S11" s="62"/>
      <c r="T11" s="62"/>
      <c r="U11" s="62"/>
    </row>
    <row r="12" spans="2:21" ht="15.75" thickBot="1" x14ac:dyDescent="0.3">
      <c r="B12" s="212"/>
      <c r="C12" s="162" t="str">
        <f>B11&amp;"f2"</f>
        <v>PLANO VOZ - INSTANCIA CONVERGENTEf2</v>
      </c>
      <c r="D12" s="175" t="s">
        <v>91</v>
      </c>
      <c r="E12" s="107">
        <v>9999999999999</v>
      </c>
      <c r="F12" s="132">
        <f>(J11-J12)*$E11</f>
        <v>28</v>
      </c>
      <c r="G12" s="116">
        <f>(K11-K12)*$E11</f>
        <v>28</v>
      </c>
      <c r="H12" s="117">
        <f>(L11-L12)*$E11</f>
        <v>26</v>
      </c>
      <c r="I12" s="214"/>
      <c r="J12" s="116">
        <v>3</v>
      </c>
      <c r="K12" s="116">
        <v>3</v>
      </c>
      <c r="L12" s="117">
        <v>8</v>
      </c>
      <c r="M12" s="221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12" t="s">
        <v>6</v>
      </c>
      <c r="C13" s="162" t="str">
        <f>B13&amp;"f1"</f>
        <v>PLANO DADOS/SMS - CONTAf1</v>
      </c>
      <c r="D13" s="175" t="s">
        <v>90</v>
      </c>
      <c r="E13" s="107">
        <f t="shared" ref="E13" si="4">VALUE(MID(D13,3,3))</f>
        <v>2</v>
      </c>
      <c r="F13" s="132">
        <v>0</v>
      </c>
      <c r="G13" s="116">
        <v>0</v>
      </c>
      <c r="H13" s="117">
        <v>0</v>
      </c>
      <c r="I13" s="214">
        <v>24</v>
      </c>
      <c r="J13" s="116">
        <v>18</v>
      </c>
      <c r="K13" s="116">
        <v>18</v>
      </c>
      <c r="L13" s="117">
        <v>23</v>
      </c>
      <c r="M13" s="221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12"/>
      <c r="C14" s="162" t="str">
        <f>B13&amp;"f2"</f>
        <v>PLANO DADOS/SMS - CONTAf2</v>
      </c>
      <c r="D14" s="175" t="s">
        <v>91</v>
      </c>
      <c r="E14" s="107">
        <v>9999999999999</v>
      </c>
      <c r="F14" s="132">
        <f>(J13-J14)*$E13</f>
        <v>26</v>
      </c>
      <c r="G14" s="116">
        <f>(K13-K14)*$E13</f>
        <v>26</v>
      </c>
      <c r="H14" s="117">
        <f>(L13-L14)*$E13</f>
        <v>30</v>
      </c>
      <c r="I14" s="214"/>
      <c r="J14" s="116">
        <v>5</v>
      </c>
      <c r="K14" s="116">
        <v>5</v>
      </c>
      <c r="L14" s="117">
        <v>8</v>
      </c>
      <c r="M14" s="221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12" t="s">
        <v>7</v>
      </c>
      <c r="C15" s="162" t="str">
        <f>B15&amp;"f1"</f>
        <v>PLANO DADOS/SMS - INSTANCIAf1</v>
      </c>
      <c r="D15" s="175" t="s">
        <v>90</v>
      </c>
      <c r="E15" s="107">
        <f t="shared" ref="E15" si="5">VALUE(MID(D15,3,3))</f>
        <v>2</v>
      </c>
      <c r="F15" s="132">
        <v>0</v>
      </c>
      <c r="G15" s="116">
        <v>0</v>
      </c>
      <c r="H15" s="117">
        <v>0</v>
      </c>
      <c r="I15" s="214">
        <v>16</v>
      </c>
      <c r="J15" s="116">
        <v>14</v>
      </c>
      <c r="K15" s="116">
        <v>14</v>
      </c>
      <c r="L15" s="117">
        <v>18</v>
      </c>
      <c r="M15" s="221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256"/>
      <c r="C16" s="163" t="str">
        <f>B15&amp;"f2"</f>
        <v>PLANO DADOS/SMS - INSTANCIAf2</v>
      </c>
      <c r="D16" s="176" t="s">
        <v>91</v>
      </c>
      <c r="E16" s="108">
        <v>9999999999999</v>
      </c>
      <c r="F16" s="135">
        <f>(J15-J16)*$E15</f>
        <v>22</v>
      </c>
      <c r="G16" s="120">
        <f>(K15-K16)*$E15</f>
        <v>22</v>
      </c>
      <c r="H16" s="121">
        <f>(L15-L16)*$E15</f>
        <v>26</v>
      </c>
      <c r="I16" s="258"/>
      <c r="J16" s="118">
        <v>3</v>
      </c>
      <c r="K16" s="118">
        <v>3</v>
      </c>
      <c r="L16" s="119">
        <v>5</v>
      </c>
      <c r="M16" s="257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22" t="s">
        <v>8</v>
      </c>
      <c r="C17" s="161" t="str">
        <f>B17&amp;"f1"</f>
        <v>PLANO FLEX - CONTAf1</v>
      </c>
      <c r="D17" s="174" t="s">
        <v>87</v>
      </c>
      <c r="E17" s="106">
        <f t="shared" ref="E17:E30" si="6">VALUE(MID(D17,FIND(" ",D17,LEN(D17)-3),5))</f>
        <v>3</v>
      </c>
      <c r="F17" s="131">
        <v>0</v>
      </c>
      <c r="G17" s="114">
        <v>0</v>
      </c>
      <c r="H17" s="115">
        <v>0</v>
      </c>
      <c r="I17" s="226">
        <v>16</v>
      </c>
      <c r="J17" s="114">
        <v>8</v>
      </c>
      <c r="K17" s="114">
        <v>8</v>
      </c>
      <c r="L17" s="115">
        <v>13</v>
      </c>
      <c r="M17" s="261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12"/>
      <c r="C18" s="162" t="str">
        <f>B17&amp;"f2"</f>
        <v>PLANO FLEX - CONTAf2</v>
      </c>
      <c r="D18" s="175" t="s">
        <v>89</v>
      </c>
      <c r="E18" s="107">
        <f t="shared" si="6"/>
        <v>100</v>
      </c>
      <c r="F18" s="132">
        <f>(J17-J18)*$E17</f>
        <v>21</v>
      </c>
      <c r="G18" s="116">
        <f>(K17-K18)*$E17</f>
        <v>21</v>
      </c>
      <c r="H18" s="117">
        <f>(L17-L18)*$E17</f>
        <v>30</v>
      </c>
      <c r="I18" s="214"/>
      <c r="J18" s="116">
        <v>1</v>
      </c>
      <c r="K18" s="116">
        <v>1</v>
      </c>
      <c r="L18" s="117">
        <v>3</v>
      </c>
      <c r="M18" s="216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12"/>
      <c r="C19" s="162" t="str">
        <f>B17&amp;"f3"</f>
        <v>PLANO FLEX - CONTAf3</v>
      </c>
      <c r="D19" s="175" t="s">
        <v>88</v>
      </c>
      <c r="E19" s="107">
        <v>9999999999999</v>
      </c>
      <c r="F19" s="132">
        <f>((J18-J19)*($E18-$E17-1))+($E17*(J17-J19))</f>
        <v>100.20000000000002</v>
      </c>
      <c r="G19" s="116">
        <f>((K18-K19)*($E18-$E17-1))+($E17*(K17-K19))</f>
        <v>100.20000000000002</v>
      </c>
      <c r="H19" s="117">
        <f>((L18-L19)*($E18-$E17-1))+($E17*(L17-L19))</f>
        <v>297.30000000000007</v>
      </c>
      <c r="I19" s="214"/>
      <c r="J19" s="116">
        <v>0.2</v>
      </c>
      <c r="K19" s="116">
        <v>0.2</v>
      </c>
      <c r="L19" s="117">
        <v>0.3</v>
      </c>
      <c r="M19" s="216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12" t="s">
        <v>9</v>
      </c>
      <c r="C20" s="162" t="str">
        <f>B20&amp;"f1"</f>
        <v>PLANO FLEX - CONTA CONVERGENTEf1</v>
      </c>
      <c r="D20" s="175" t="s">
        <v>87</v>
      </c>
      <c r="E20" s="107">
        <f t="shared" si="6"/>
        <v>3</v>
      </c>
      <c r="F20" s="132">
        <v>0</v>
      </c>
      <c r="G20" s="116">
        <v>0</v>
      </c>
      <c r="H20" s="117">
        <v>0</v>
      </c>
      <c r="I20" s="214">
        <v>24</v>
      </c>
      <c r="J20" s="116">
        <v>10</v>
      </c>
      <c r="K20" s="116">
        <v>10</v>
      </c>
      <c r="L20" s="117">
        <v>17</v>
      </c>
      <c r="M20" s="216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12"/>
      <c r="C21" s="162" t="str">
        <f>B20&amp;"f2"</f>
        <v>PLANO FLEX - CONTA CONVERGENTEf2</v>
      </c>
      <c r="D21" s="175" t="s">
        <v>89</v>
      </c>
      <c r="E21" s="107">
        <f t="shared" si="6"/>
        <v>100</v>
      </c>
      <c r="F21" s="132">
        <f>(J20-J21)*$E20</f>
        <v>21</v>
      </c>
      <c r="G21" s="116">
        <f>(K20-K21)*$E20</f>
        <v>21</v>
      </c>
      <c r="H21" s="117">
        <f>(L20-L21)*$E20</f>
        <v>30</v>
      </c>
      <c r="I21" s="214"/>
      <c r="J21" s="116">
        <v>3</v>
      </c>
      <c r="K21" s="116">
        <v>3</v>
      </c>
      <c r="L21" s="117">
        <v>7</v>
      </c>
      <c r="M21" s="216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12"/>
      <c r="C22" s="162" t="str">
        <f>B20&amp;"f3"</f>
        <v>PLANO FLEX - CONTA CONVERGENTEf3</v>
      </c>
      <c r="D22" s="175" t="s">
        <v>88</v>
      </c>
      <c r="E22" s="107">
        <v>9999999999999</v>
      </c>
      <c r="F22" s="132">
        <f>((J21-J22)*($E21-$E20-1))+($E20*(J20-J22))</f>
        <v>288.30000000000007</v>
      </c>
      <c r="G22" s="116">
        <f>((K21-K22)*($E21-$E20-1))+($E20*(K20-K22))</f>
        <v>288.30000000000007</v>
      </c>
      <c r="H22" s="117">
        <f>((L21-L22)*($E21-$E20-1))+($E20*(L20-L22))</f>
        <v>683.39999999999986</v>
      </c>
      <c r="I22" s="214"/>
      <c r="J22" s="116">
        <v>0.3</v>
      </c>
      <c r="K22" s="116">
        <v>0.3</v>
      </c>
      <c r="L22" s="117">
        <v>0.4</v>
      </c>
      <c r="M22" s="216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12" t="s">
        <v>10</v>
      </c>
      <c r="C23" s="162" t="str">
        <f>B23&amp;"f1"</f>
        <v>PLANO FLEX - INSTANCIAf1</v>
      </c>
      <c r="D23" s="175" t="s">
        <v>87</v>
      </c>
      <c r="E23" s="107">
        <f t="shared" si="6"/>
        <v>3</v>
      </c>
      <c r="F23" s="132">
        <v>0</v>
      </c>
      <c r="G23" s="116">
        <v>0</v>
      </c>
      <c r="H23" s="117">
        <v>0</v>
      </c>
      <c r="I23" s="214">
        <v>16</v>
      </c>
      <c r="J23" s="116">
        <v>4</v>
      </c>
      <c r="K23" s="116">
        <v>4</v>
      </c>
      <c r="L23" s="117">
        <v>7</v>
      </c>
      <c r="M23" s="216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12"/>
      <c r="C24" s="162" t="str">
        <f>B23&amp;"f2"</f>
        <v>PLANO FLEX - INSTANCIAf2</v>
      </c>
      <c r="D24" s="175" t="s">
        <v>89</v>
      </c>
      <c r="E24" s="107">
        <f t="shared" si="6"/>
        <v>100</v>
      </c>
      <c r="F24" s="132">
        <f>(J23-J24)*$E23</f>
        <v>9</v>
      </c>
      <c r="G24" s="116">
        <f>(K23-K24)*$E23</f>
        <v>9</v>
      </c>
      <c r="H24" s="117">
        <f>(L23-L24)*$E23</f>
        <v>12</v>
      </c>
      <c r="I24" s="214"/>
      <c r="J24" s="116">
        <v>1</v>
      </c>
      <c r="K24" s="116">
        <v>1</v>
      </c>
      <c r="L24" s="117">
        <v>3</v>
      </c>
      <c r="M24" s="216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12"/>
      <c r="C25" s="162" t="str">
        <f>B23&amp;"f3"</f>
        <v>PLANO FLEX - INSTANCIAf3</v>
      </c>
      <c r="D25" s="175" t="s">
        <v>88</v>
      </c>
      <c r="E25" s="107">
        <v>9999999999999</v>
      </c>
      <c r="F25" s="132">
        <f>((J24-J25)*($E24-$E23-1))+($E23*(J23-J25))</f>
        <v>98.100000000000009</v>
      </c>
      <c r="G25" s="116">
        <f>((K24-K25)*($E24-$E23-1))+($E23*(K23-K25))</f>
        <v>98.100000000000009</v>
      </c>
      <c r="H25" s="117">
        <f>((L24-L25)*($E24-$E23-1))+($E23*(L23-L25))</f>
        <v>289.19999999999993</v>
      </c>
      <c r="I25" s="214"/>
      <c r="J25" s="116">
        <v>0.1</v>
      </c>
      <c r="K25" s="116">
        <v>0.1</v>
      </c>
      <c r="L25" s="117">
        <v>0.2</v>
      </c>
      <c r="M25" s="216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12" t="s">
        <v>11</v>
      </c>
      <c r="C26" s="162" t="str">
        <f>B26&amp;"f1"</f>
        <v>PLANO FLEX - INSTANCIA CONVERGENTEf1</v>
      </c>
      <c r="D26" s="175" t="s">
        <v>87</v>
      </c>
      <c r="E26" s="107">
        <f t="shared" si="6"/>
        <v>3</v>
      </c>
      <c r="F26" s="132">
        <v>0</v>
      </c>
      <c r="G26" s="116">
        <v>0</v>
      </c>
      <c r="H26" s="117">
        <v>0</v>
      </c>
      <c r="I26" s="214">
        <v>24</v>
      </c>
      <c r="J26" s="116">
        <v>7</v>
      </c>
      <c r="K26" s="116">
        <v>7</v>
      </c>
      <c r="L26" s="117">
        <v>10</v>
      </c>
      <c r="M26" s="216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12"/>
      <c r="C27" s="162" t="str">
        <f>B26&amp;"f2"</f>
        <v>PLANO FLEX - INSTANCIA CONVERGENTEf2</v>
      </c>
      <c r="D27" s="175" t="s">
        <v>89</v>
      </c>
      <c r="E27" s="107">
        <f t="shared" si="6"/>
        <v>100</v>
      </c>
      <c r="F27" s="132">
        <f>(J26-J27)*$E26</f>
        <v>18</v>
      </c>
      <c r="G27" s="116">
        <f>(K26-K27)*$E26</f>
        <v>18</v>
      </c>
      <c r="H27" s="117">
        <f>(L26-L27)*$E26</f>
        <v>21</v>
      </c>
      <c r="I27" s="214"/>
      <c r="J27" s="116">
        <v>1</v>
      </c>
      <c r="K27" s="116">
        <v>1</v>
      </c>
      <c r="L27" s="117">
        <v>3</v>
      </c>
      <c r="M27" s="216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12"/>
      <c r="C28" s="162" t="str">
        <f>B26&amp;"f3"</f>
        <v>PLANO FLEX - INSTANCIA CONVERGENTEf3</v>
      </c>
      <c r="D28" s="175" t="s">
        <v>88</v>
      </c>
      <c r="E28" s="107">
        <v>9999999999999</v>
      </c>
      <c r="F28" s="132">
        <f>((J27-J28)*($E27-$E26-1))+($E26*(J26-J28))</f>
        <v>97.200000000000017</v>
      </c>
      <c r="G28" s="116">
        <f>((K27-K28)*($E27-$E26-1))+($E26*(K26-K28))</f>
        <v>97.200000000000017</v>
      </c>
      <c r="H28" s="117">
        <f>((L27-L28)*($E27-$E26-1))+($E26*(L26-L28))</f>
        <v>288.30000000000007</v>
      </c>
      <c r="I28" s="214"/>
      <c r="J28" s="116">
        <v>0.2</v>
      </c>
      <c r="K28" s="116">
        <v>0.2</v>
      </c>
      <c r="L28" s="117">
        <v>0.3</v>
      </c>
      <c r="M28" s="216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12" t="s">
        <v>161</v>
      </c>
      <c r="C29" s="162" t="str">
        <f>B29&amp;"f1"</f>
        <v>COMPONENTE AVULSOf1</v>
      </c>
      <c r="D29" s="175" t="s">
        <v>87</v>
      </c>
      <c r="E29" s="107">
        <f t="shared" si="6"/>
        <v>3</v>
      </c>
      <c r="F29" s="132">
        <v>0</v>
      </c>
      <c r="G29" s="116">
        <v>0</v>
      </c>
      <c r="H29" s="117">
        <v>0</v>
      </c>
      <c r="I29" s="214">
        <v>10</v>
      </c>
      <c r="J29" s="116">
        <v>5</v>
      </c>
      <c r="K29" s="116">
        <v>5</v>
      </c>
      <c r="L29" s="117">
        <v>7</v>
      </c>
      <c r="M29" s="216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12"/>
      <c r="C30" s="162" t="str">
        <f>B29&amp;"f2"</f>
        <v>COMPONENTE AVULSOf2</v>
      </c>
      <c r="D30" s="175" t="s">
        <v>89</v>
      </c>
      <c r="E30" s="107">
        <f t="shared" si="6"/>
        <v>100</v>
      </c>
      <c r="F30" s="132">
        <f>(J29-J30)*$E29</f>
        <v>12.600000000000001</v>
      </c>
      <c r="G30" s="116">
        <f>(K29-K30)*$E29</f>
        <v>12.600000000000001</v>
      </c>
      <c r="H30" s="117">
        <f>(L29-L30)*$E29</f>
        <v>13.5</v>
      </c>
      <c r="I30" s="214"/>
      <c r="J30" s="116">
        <v>0.8</v>
      </c>
      <c r="K30" s="116">
        <v>0.8</v>
      </c>
      <c r="L30" s="117">
        <v>2.5</v>
      </c>
      <c r="M30" s="216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213"/>
      <c r="C31" s="164" t="str">
        <f>B29&amp;"f3"</f>
        <v>COMPONENTE AVULSOf3</v>
      </c>
      <c r="D31" s="177" t="s">
        <v>88</v>
      </c>
      <c r="E31" s="109">
        <v>9999999999999</v>
      </c>
      <c r="F31" s="135">
        <f>((J30-J31)*($E30-$E29-1))+($E29*(J29-J31))</f>
        <v>81.900000000000006</v>
      </c>
      <c r="G31" s="120">
        <f>((K30-K31)*($E30-$E29-1))+($E29*(K29-K31))</f>
        <v>81.900000000000006</v>
      </c>
      <c r="H31" s="121">
        <f>((L30-L31)*($E30-$E29-1))+($E29*(L29-L31))</f>
        <v>241.2</v>
      </c>
      <c r="I31" s="215"/>
      <c r="J31" s="120">
        <v>0.1</v>
      </c>
      <c r="K31" s="120">
        <v>0.1</v>
      </c>
      <c r="L31" s="121">
        <v>0.2</v>
      </c>
      <c r="M31" s="217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218" t="s">
        <v>163</v>
      </c>
      <c r="C32" s="165" t="str">
        <f>B32&amp;"f1"</f>
        <v>PLANO ADD-ON - CONTAf1</v>
      </c>
      <c r="D32" s="178" t="s">
        <v>90</v>
      </c>
      <c r="E32" s="110">
        <f t="shared" ref="E32" si="7">VALUE(MID(D32,3,3))</f>
        <v>2</v>
      </c>
      <c r="F32" s="131">
        <v>0</v>
      </c>
      <c r="G32" s="114">
        <v>0</v>
      </c>
      <c r="H32" s="115">
        <v>0</v>
      </c>
      <c r="I32" s="219">
        <v>14</v>
      </c>
      <c r="J32" s="122">
        <v>18</v>
      </c>
      <c r="K32" s="122">
        <v>18</v>
      </c>
      <c r="L32" s="123">
        <v>30</v>
      </c>
      <c r="M32" s="220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12"/>
      <c r="C33" s="162" t="str">
        <f>B32&amp;"f2"</f>
        <v>PLANO ADD-ON - CONTAf2</v>
      </c>
      <c r="D33" s="175" t="s">
        <v>91</v>
      </c>
      <c r="E33" s="107">
        <v>9999999999999</v>
      </c>
      <c r="F33" s="132">
        <f>(J32-J33)*$E32</f>
        <v>30</v>
      </c>
      <c r="G33" s="116">
        <f>(K32-K33)*$E32</f>
        <v>30</v>
      </c>
      <c r="H33" s="117">
        <f>(L32-L33)*$E32</f>
        <v>50</v>
      </c>
      <c r="I33" s="214"/>
      <c r="J33" s="116">
        <v>3</v>
      </c>
      <c r="K33" s="116">
        <v>3</v>
      </c>
      <c r="L33" s="117">
        <v>5</v>
      </c>
      <c r="M33" s="221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218" t="s">
        <v>164</v>
      </c>
      <c r="C34" s="162" t="str">
        <f>B34&amp;"f1"</f>
        <v>PLANO ADD-ON - INSTANCIAf1</v>
      </c>
      <c r="D34" s="175" t="s">
        <v>90</v>
      </c>
      <c r="E34" s="107">
        <f t="shared" ref="E34" si="8">VALUE(MID(D34,3,3))</f>
        <v>2</v>
      </c>
      <c r="F34" s="132">
        <v>0</v>
      </c>
      <c r="G34" s="116">
        <v>0</v>
      </c>
      <c r="H34" s="117">
        <v>0</v>
      </c>
      <c r="I34" s="214">
        <v>12</v>
      </c>
      <c r="J34" s="116">
        <v>15</v>
      </c>
      <c r="K34" s="116">
        <v>15</v>
      </c>
      <c r="L34" s="117">
        <v>18</v>
      </c>
      <c r="M34" s="216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12"/>
      <c r="C35" s="162" t="str">
        <f>B34&amp;"f2"</f>
        <v>PLANO ADD-ON - INSTANCIAf2</v>
      </c>
      <c r="D35" s="175" t="s">
        <v>91</v>
      </c>
      <c r="E35" s="107">
        <v>9999999999999</v>
      </c>
      <c r="F35" s="132">
        <f>(J34-J35)*$E34</f>
        <v>26</v>
      </c>
      <c r="G35" s="116">
        <f>(K34-K35)*$E34</f>
        <v>26</v>
      </c>
      <c r="H35" s="117">
        <f>(L34-L35)*$E34</f>
        <v>30</v>
      </c>
      <c r="I35" s="214"/>
      <c r="J35" s="116">
        <v>2</v>
      </c>
      <c r="K35" s="116">
        <v>2</v>
      </c>
      <c r="L35" s="117">
        <v>3</v>
      </c>
      <c r="M35" s="221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218" t="s">
        <v>32</v>
      </c>
      <c r="C36" s="165" t="str">
        <f>B36&amp;"f1"</f>
        <v>PLANO DE VOZ - SEM TARIFA DE USOSf1</v>
      </c>
      <c r="D36" s="178" t="s">
        <v>90</v>
      </c>
      <c r="E36" s="110">
        <f t="shared" ref="E36" si="9">VALUE(MID(D36,3,3))</f>
        <v>2</v>
      </c>
      <c r="F36" s="132">
        <v>0</v>
      </c>
      <c r="G36" s="116">
        <v>0</v>
      </c>
      <c r="H36" s="117">
        <v>0</v>
      </c>
      <c r="I36" s="219">
        <v>16</v>
      </c>
      <c r="J36" s="122">
        <v>21</v>
      </c>
      <c r="K36" s="122">
        <v>21</v>
      </c>
      <c r="L36" s="123">
        <v>33</v>
      </c>
      <c r="M36" s="224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213"/>
      <c r="C37" s="164" t="str">
        <f>B36&amp;"f2"</f>
        <v>PLANO DE VOZ - SEM TARIFA DE USOSf2</v>
      </c>
      <c r="D37" s="177" t="s">
        <v>91</v>
      </c>
      <c r="E37" s="109">
        <v>9999999999999</v>
      </c>
      <c r="F37" s="135">
        <f>(J36-J37)*$E36</f>
        <v>32</v>
      </c>
      <c r="G37" s="120">
        <f>(K36-K37)*$E36</f>
        <v>32</v>
      </c>
      <c r="H37" s="121">
        <f>(L36-L37)*$E36</f>
        <v>52</v>
      </c>
      <c r="I37" s="215"/>
      <c r="J37" s="120">
        <v>5</v>
      </c>
      <c r="K37" s="120">
        <v>5</v>
      </c>
      <c r="L37" s="121">
        <v>7</v>
      </c>
      <c r="M37" s="225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22" t="s">
        <v>12</v>
      </c>
      <c r="C38" s="161" t="str">
        <f>B38&amp;"f1"</f>
        <v>MULTAf1</v>
      </c>
      <c r="D38" s="174" t="s">
        <v>90</v>
      </c>
      <c r="E38" s="106">
        <f t="shared" ref="E38" si="10">VALUE(MID(D38,3,3))</f>
        <v>2</v>
      </c>
      <c r="F38" s="131">
        <v>0</v>
      </c>
      <c r="G38" s="114">
        <v>0</v>
      </c>
      <c r="H38" s="115">
        <v>0</v>
      </c>
      <c r="I38" s="226">
        <v>16</v>
      </c>
      <c r="J38" s="114">
        <v>21</v>
      </c>
      <c r="K38" s="114">
        <v>21</v>
      </c>
      <c r="L38" s="115">
        <v>33</v>
      </c>
      <c r="M38" s="223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12"/>
      <c r="C39" s="162" t="str">
        <f>B38&amp;"f2"</f>
        <v>MULTAf2</v>
      </c>
      <c r="D39" s="175" t="s">
        <v>91</v>
      </c>
      <c r="E39" s="107">
        <v>9999999999999</v>
      </c>
      <c r="F39" s="132">
        <f>(J38-J39)*$E38</f>
        <v>32</v>
      </c>
      <c r="G39" s="116">
        <f>(K38-K39)*$E38</f>
        <v>32</v>
      </c>
      <c r="H39" s="117">
        <f>(L38-L39)*$E38</f>
        <v>52</v>
      </c>
      <c r="I39" s="214"/>
      <c r="J39" s="116">
        <v>5</v>
      </c>
      <c r="K39" s="116">
        <v>5</v>
      </c>
      <c r="L39" s="117">
        <v>7</v>
      </c>
      <c r="M39" s="221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12" t="s">
        <v>33</v>
      </c>
      <c r="C40" s="162" t="str">
        <f>B40&amp;"f1"</f>
        <v>DESCONTO/BONUS - CONTA TOTALf1</v>
      </c>
      <c r="D40" s="175" t="s">
        <v>90</v>
      </c>
      <c r="E40" s="107">
        <f t="shared" ref="E40" si="11">VALUE(MID(D40,3,3))</f>
        <v>2</v>
      </c>
      <c r="F40" s="132">
        <v>0</v>
      </c>
      <c r="G40" s="116">
        <v>0</v>
      </c>
      <c r="H40" s="117">
        <v>0</v>
      </c>
      <c r="I40" s="214">
        <v>24</v>
      </c>
      <c r="J40" s="116">
        <v>33</v>
      </c>
      <c r="K40" s="116">
        <v>33</v>
      </c>
      <c r="L40" s="117">
        <v>47</v>
      </c>
      <c r="M40" s="221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12"/>
      <c r="C41" s="162" t="str">
        <f>B40&amp;"f2"</f>
        <v>DESCONTO/BONUS - CONTA TOTALf2</v>
      </c>
      <c r="D41" s="175" t="s">
        <v>91</v>
      </c>
      <c r="E41" s="107">
        <v>9999999999999</v>
      </c>
      <c r="F41" s="132">
        <f>(J40-J41)*$E40</f>
        <v>52</v>
      </c>
      <c r="G41" s="116">
        <f>(K40-K41)*$E40</f>
        <v>52</v>
      </c>
      <c r="H41" s="117">
        <f>(L40-L41)*$E40</f>
        <v>60</v>
      </c>
      <c r="I41" s="214"/>
      <c r="J41" s="116">
        <v>7</v>
      </c>
      <c r="K41" s="116">
        <v>7</v>
      </c>
      <c r="L41" s="117">
        <v>17</v>
      </c>
      <c r="M41" s="221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12" t="s">
        <v>34</v>
      </c>
      <c r="C42" s="162" t="str">
        <f>B42&amp;"f1"</f>
        <v>DESCONTO/BONUS - CONTAf1</v>
      </c>
      <c r="D42" s="175" t="s">
        <v>90</v>
      </c>
      <c r="E42" s="107">
        <f t="shared" ref="E42" si="12">VALUE(MID(D42,3,3))</f>
        <v>2</v>
      </c>
      <c r="F42" s="132">
        <v>0</v>
      </c>
      <c r="G42" s="116">
        <v>0</v>
      </c>
      <c r="H42" s="117">
        <v>0</v>
      </c>
      <c r="I42" s="214">
        <v>16</v>
      </c>
      <c r="J42" s="116">
        <v>26</v>
      </c>
      <c r="K42" s="116">
        <v>26</v>
      </c>
      <c r="L42" s="117">
        <v>42</v>
      </c>
      <c r="M42" s="221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12"/>
      <c r="C43" s="162" t="str">
        <f>B42&amp;"f2"</f>
        <v>DESCONTO/BONUS - CONTAf2</v>
      </c>
      <c r="D43" s="175" t="s">
        <v>91</v>
      </c>
      <c r="E43" s="107">
        <v>9999999999999</v>
      </c>
      <c r="F43" s="132">
        <f>(J42-J43)*$E42</f>
        <v>42</v>
      </c>
      <c r="G43" s="116">
        <f>(K42-K43)*$E42</f>
        <v>42</v>
      </c>
      <c r="H43" s="117">
        <f>(L42-L43)*$E42</f>
        <v>60</v>
      </c>
      <c r="I43" s="214"/>
      <c r="J43" s="116">
        <v>5</v>
      </c>
      <c r="K43" s="116">
        <v>5</v>
      </c>
      <c r="L43" s="117">
        <v>12</v>
      </c>
      <c r="M43" s="221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12" t="s">
        <v>35</v>
      </c>
      <c r="C44" s="162" t="str">
        <f>B44&amp;"f1"</f>
        <v>DESCONTO/BONUS - INSTANCIAf1</v>
      </c>
      <c r="D44" s="175" t="s">
        <v>90</v>
      </c>
      <c r="E44" s="107">
        <f t="shared" ref="E44" si="13">VALUE(MID(D44,3,3))</f>
        <v>2</v>
      </c>
      <c r="F44" s="132">
        <v>0</v>
      </c>
      <c r="G44" s="116">
        <v>0</v>
      </c>
      <c r="H44" s="117">
        <v>0</v>
      </c>
      <c r="I44" s="214">
        <v>8</v>
      </c>
      <c r="J44" s="116">
        <v>21</v>
      </c>
      <c r="K44" s="116">
        <v>21</v>
      </c>
      <c r="L44" s="117">
        <v>33</v>
      </c>
      <c r="M44" s="221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213"/>
      <c r="C45" s="164" t="str">
        <f>B44&amp;"f2"</f>
        <v>DESCONTO/BONUS - INSTANCIAf2</v>
      </c>
      <c r="D45" s="177" t="s">
        <v>91</v>
      </c>
      <c r="E45" s="109">
        <v>9999999999999</v>
      </c>
      <c r="F45" s="135">
        <f>(J44-J45)*$E44</f>
        <v>32</v>
      </c>
      <c r="G45" s="120">
        <f>(K44-K45)*$E44</f>
        <v>32</v>
      </c>
      <c r="H45" s="121">
        <f>(L44-L45)*$E44</f>
        <v>52</v>
      </c>
      <c r="I45" s="215"/>
      <c r="J45" s="120">
        <v>5</v>
      </c>
      <c r="K45" s="120">
        <v>5</v>
      </c>
      <c r="L45" s="121">
        <v>7</v>
      </c>
      <c r="M45" s="225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305" t="s">
        <v>53</v>
      </c>
      <c r="C46" s="166" t="str">
        <f>B46&amp;"f1"</f>
        <v>VAS - USOS X PROVEDOR (JÁ EXISTENTES)f1</v>
      </c>
      <c r="D46" s="179" t="s">
        <v>90</v>
      </c>
      <c r="E46" s="111">
        <f t="shared" ref="E46:E50" si="14">VALUE(MID(D46,3,3))</f>
        <v>2</v>
      </c>
      <c r="F46" s="133">
        <v>0</v>
      </c>
      <c r="G46" s="124">
        <v>0</v>
      </c>
      <c r="H46" s="125">
        <v>0</v>
      </c>
      <c r="I46" s="227">
        <v>8</v>
      </c>
      <c r="J46" s="124">
        <v>4</v>
      </c>
      <c r="K46" s="124">
        <v>4</v>
      </c>
      <c r="L46" s="125">
        <v>12</v>
      </c>
      <c r="M46" s="306" t="s">
        <v>37</v>
      </c>
      <c r="N46" s="230" t="s">
        <v>574</v>
      </c>
      <c r="O46" s="231"/>
      <c r="P46" s="62"/>
      <c r="Q46" s="62"/>
      <c r="R46" s="62"/>
      <c r="S46" s="62"/>
      <c r="T46" s="62"/>
      <c r="U46" s="62"/>
    </row>
    <row r="47" spans="2:21" x14ac:dyDescent="0.25">
      <c r="B47" s="265"/>
      <c r="C47" s="167" t="str">
        <f>B46&amp;"f2"</f>
        <v>VAS - USOS X PROVEDOR (JÁ EXISTENTES)f2</v>
      </c>
      <c r="D47" s="180" t="s">
        <v>581</v>
      </c>
      <c r="E47" s="112">
        <f t="shared" ref="E47:E48" si="15">VALUE(MID(D47,FIND(" ",D47,LEN(D47)-3),5))</f>
        <v>100</v>
      </c>
      <c r="F47" s="134">
        <f>(J46-J47)*$E46</f>
        <v>7.4</v>
      </c>
      <c r="G47" s="126">
        <f>(K46-K47)*$E46</f>
        <v>7.4</v>
      </c>
      <c r="H47" s="127">
        <f>(L46-L47)*$E46</f>
        <v>23</v>
      </c>
      <c r="I47" s="228"/>
      <c r="J47" s="199">
        <v>0.3</v>
      </c>
      <c r="K47" s="199">
        <v>0.3</v>
      </c>
      <c r="L47" s="200">
        <v>0.5</v>
      </c>
      <c r="M47" s="307"/>
      <c r="N47" s="232"/>
      <c r="O47" s="233"/>
      <c r="P47" s="62"/>
      <c r="Q47" s="62"/>
      <c r="R47" s="103"/>
      <c r="S47" s="62"/>
      <c r="T47" s="62"/>
      <c r="U47" s="62"/>
    </row>
    <row r="48" spans="2:21" x14ac:dyDescent="0.25">
      <c r="B48" s="265"/>
      <c r="C48" s="168" t="str">
        <f>B46&amp;"f3"</f>
        <v>VAS - USOS X PROVEDOR (JÁ EXISTENTES)f3</v>
      </c>
      <c r="D48" s="180" t="s">
        <v>587</v>
      </c>
      <c r="E48" s="112">
        <f t="shared" si="15"/>
        <v>999</v>
      </c>
      <c r="F48" s="134">
        <f>((J47-J48)*($E47-$E46-1))+($E46*(J46-J48))</f>
        <v>32.15</v>
      </c>
      <c r="G48" s="126">
        <f>((K47-K48)*($E47-$E46-1))+($E46*(K46-K48))</f>
        <v>32.15</v>
      </c>
      <c r="H48" s="127">
        <f>((L47-L48)*($E47-$E46-1))+($E46*(L46-L48))</f>
        <v>65.569999999999993</v>
      </c>
      <c r="I48" s="228"/>
      <c r="J48" s="126">
        <v>0.05</v>
      </c>
      <c r="K48" s="126">
        <v>0.05</v>
      </c>
      <c r="L48" s="127">
        <v>7.0000000000000007E-2</v>
      </c>
      <c r="M48" s="307"/>
      <c r="N48" s="232"/>
      <c r="O48" s="233"/>
      <c r="P48" s="62"/>
      <c r="Q48" s="62"/>
      <c r="R48" s="103"/>
      <c r="S48" s="62"/>
      <c r="T48" s="62"/>
      <c r="U48" s="62"/>
    </row>
    <row r="49" spans="2:21" x14ac:dyDescent="0.25">
      <c r="B49" s="266"/>
      <c r="C49" s="168" t="str">
        <f>B46&amp;"f4"</f>
        <v>VAS - USOS X PROVEDOR (JÁ EXISTENTES)f4</v>
      </c>
      <c r="D49" s="180" t="s">
        <v>593</v>
      </c>
      <c r="E49" s="112">
        <v>9999999999999</v>
      </c>
      <c r="F49" s="134">
        <f>(J46-J49)*$E46+(J47-J49)*($E47-$E46-1)+(J48-J49)*($E48-$E47)</f>
        <v>78.057999999999993</v>
      </c>
      <c r="G49" s="126">
        <f>(K46-K49)*$E46+(K47-K49)*($E47-$E46-1)+(K48-K49)*($E48-$E47)</f>
        <v>78.057999999999993</v>
      </c>
      <c r="H49" s="127">
        <f>(L46-L49)*$E46+(L47-L49)*($E47-$E46-1)+(L48-L49)*($E48-$E47)</f>
        <v>130.44</v>
      </c>
      <c r="I49" s="229"/>
      <c r="J49" s="126">
        <v>4.0000000000000001E-3</v>
      </c>
      <c r="K49" s="126">
        <v>4.0000000000000001E-3</v>
      </c>
      <c r="L49" s="126">
        <v>5.0000000000000001E-3</v>
      </c>
      <c r="M49" s="308"/>
      <c r="N49" s="232"/>
      <c r="O49" s="233"/>
      <c r="P49" s="62"/>
      <c r="Q49" s="62"/>
      <c r="R49" s="103"/>
      <c r="S49" s="62"/>
      <c r="T49" s="62"/>
      <c r="U49" s="62"/>
    </row>
    <row r="50" spans="2:21" x14ac:dyDescent="0.25">
      <c r="B50" s="264" t="s">
        <v>13</v>
      </c>
      <c r="C50" s="168" t="str">
        <f>B50&amp;"f1"</f>
        <v>VAS - NOVOS PROVEDORESf1</v>
      </c>
      <c r="D50" s="180" t="s">
        <v>90</v>
      </c>
      <c r="E50" s="111">
        <f t="shared" si="14"/>
        <v>2</v>
      </c>
      <c r="F50" s="134">
        <v>0</v>
      </c>
      <c r="G50" s="126">
        <v>0</v>
      </c>
      <c r="H50" s="127">
        <v>0</v>
      </c>
      <c r="I50" s="267">
        <v>8</v>
      </c>
      <c r="J50" s="126">
        <v>6</v>
      </c>
      <c r="K50" s="126">
        <v>6</v>
      </c>
      <c r="L50" s="127">
        <v>12</v>
      </c>
      <c r="M50" s="270" t="s">
        <v>39</v>
      </c>
      <c r="N50" s="232"/>
      <c r="O50" s="233"/>
      <c r="P50" s="62"/>
      <c r="Q50" s="62"/>
      <c r="R50" s="62"/>
      <c r="S50" s="62"/>
      <c r="T50" s="62"/>
      <c r="U50" s="62"/>
    </row>
    <row r="51" spans="2:21" x14ac:dyDescent="0.25">
      <c r="B51" s="265"/>
      <c r="C51" s="168" t="str">
        <f>B50&amp;"f2"</f>
        <v>VAS - NOVOS PROVEDORESf2</v>
      </c>
      <c r="D51" s="180" t="s">
        <v>159</v>
      </c>
      <c r="E51" s="112">
        <f t="shared" ref="E51:E56" si="16">VALUE(MID(D51,FIND(" ",D51,LEN(D51)-3),5))</f>
        <v>41</v>
      </c>
      <c r="F51" s="134">
        <f>(J50-J51)*$E50</f>
        <v>10</v>
      </c>
      <c r="G51" s="126">
        <f>(K50-K51)*$E50</f>
        <v>10</v>
      </c>
      <c r="H51" s="127">
        <f>(L50-L51)*$E50</f>
        <v>20</v>
      </c>
      <c r="I51" s="268"/>
      <c r="J51" s="126">
        <v>1</v>
      </c>
      <c r="K51" s="126">
        <v>1</v>
      </c>
      <c r="L51" s="127">
        <v>2</v>
      </c>
      <c r="M51" s="271"/>
      <c r="N51" s="232"/>
      <c r="O51" s="233"/>
      <c r="P51" s="62"/>
      <c r="Q51" s="62"/>
      <c r="R51" s="62"/>
      <c r="S51" s="62"/>
      <c r="T51" s="62"/>
      <c r="U51" s="62"/>
    </row>
    <row r="52" spans="2:21" x14ac:dyDescent="0.25">
      <c r="B52" s="266"/>
      <c r="C52" s="168" t="str">
        <f>B50&amp;"f3"</f>
        <v>VAS - NOVOS PROVEDORESf3</v>
      </c>
      <c r="D52" s="180" t="s">
        <v>160</v>
      </c>
      <c r="E52" s="112">
        <v>9999999999999</v>
      </c>
      <c r="F52" s="134">
        <f>((J51-J52)*($E51-$E50-1))+($E50*(J50-J52))</f>
        <v>48</v>
      </c>
      <c r="G52" s="126">
        <f>((K51-K52)*($E51-$E50-1))+($E50*(K50-K52))</f>
        <v>48</v>
      </c>
      <c r="H52" s="127">
        <f>((L51-L52)*($E51-$E50-1))+($E50*(L50-L52))</f>
        <v>96</v>
      </c>
      <c r="I52" s="269"/>
      <c r="J52" s="126">
        <v>0.05</v>
      </c>
      <c r="K52" s="126">
        <v>0.05</v>
      </c>
      <c r="L52" s="127">
        <v>0.1</v>
      </c>
      <c r="M52" s="272"/>
      <c r="N52" s="232"/>
      <c r="O52" s="233"/>
      <c r="P52" s="62"/>
      <c r="Q52" s="62"/>
      <c r="R52" s="62"/>
      <c r="S52" s="62"/>
      <c r="T52" s="62"/>
      <c r="U52" s="62"/>
    </row>
    <row r="53" spans="2:21" x14ac:dyDescent="0.25">
      <c r="B53" s="264" t="s">
        <v>14</v>
      </c>
      <c r="C53" s="168" t="str">
        <f>B53&amp;"f1"</f>
        <v>VAS - NOVOS USOSf1</v>
      </c>
      <c r="D53" s="180" t="s">
        <v>90</v>
      </c>
      <c r="E53" s="112">
        <f t="shared" si="16"/>
        <v>2</v>
      </c>
      <c r="F53" s="134">
        <v>0</v>
      </c>
      <c r="G53" s="126">
        <v>0</v>
      </c>
      <c r="H53" s="127">
        <v>0</v>
      </c>
      <c r="I53" s="267">
        <v>8</v>
      </c>
      <c r="J53" s="126">
        <v>7</v>
      </c>
      <c r="K53" s="126">
        <v>7</v>
      </c>
      <c r="L53" s="127">
        <v>16</v>
      </c>
      <c r="M53" s="270" t="s">
        <v>40</v>
      </c>
      <c r="N53" s="232"/>
      <c r="O53" s="233"/>
      <c r="P53" s="62"/>
      <c r="Q53" s="62"/>
      <c r="R53" s="62"/>
      <c r="S53" s="62"/>
      <c r="T53" s="62"/>
      <c r="U53" s="62"/>
    </row>
    <row r="54" spans="2:21" x14ac:dyDescent="0.25">
      <c r="B54" s="265"/>
      <c r="C54" s="168" t="str">
        <f>B53&amp;"f2"</f>
        <v>VAS - NOVOS USOSf2</v>
      </c>
      <c r="D54" s="180" t="s">
        <v>159</v>
      </c>
      <c r="E54" s="112">
        <f t="shared" si="16"/>
        <v>41</v>
      </c>
      <c r="F54" s="134">
        <f>(J53-J54)*$E53</f>
        <v>12</v>
      </c>
      <c r="G54" s="126">
        <f>(K53-K54)*$E53</f>
        <v>12</v>
      </c>
      <c r="H54" s="127">
        <f>(L53-L54)*$E53</f>
        <v>20</v>
      </c>
      <c r="I54" s="268"/>
      <c r="J54" s="126">
        <v>1</v>
      </c>
      <c r="K54" s="126">
        <v>1</v>
      </c>
      <c r="L54" s="127">
        <v>6</v>
      </c>
      <c r="M54" s="271"/>
      <c r="N54" s="232"/>
      <c r="O54" s="233"/>
      <c r="P54" s="62"/>
      <c r="Q54" s="62"/>
      <c r="R54" s="62"/>
      <c r="S54" s="62"/>
      <c r="T54" s="62"/>
      <c r="U54" s="62"/>
    </row>
    <row r="55" spans="2:21" x14ac:dyDescent="0.25">
      <c r="B55" s="266"/>
      <c r="C55" s="168" t="str">
        <f>B53&amp;"f3"</f>
        <v>VAS - NOVOS USOSf3</v>
      </c>
      <c r="D55" s="180" t="s">
        <v>160</v>
      </c>
      <c r="E55" s="112">
        <v>9999999999999</v>
      </c>
      <c r="F55" s="134">
        <f>((J54-J55)*($E54-$E53-1))+($E53*(J53-J55))</f>
        <v>48</v>
      </c>
      <c r="G55" s="126">
        <f>((K54-K55)*($E54-$E53-1))+($E53*(K53-K55))</f>
        <v>48</v>
      </c>
      <c r="H55" s="127">
        <f>((L54-L55)*($E54-$E53-1))+($E53*(L53-L55))</f>
        <v>248</v>
      </c>
      <c r="I55" s="269"/>
      <c r="J55" s="126">
        <v>0.1</v>
      </c>
      <c r="K55" s="126">
        <v>0.1</v>
      </c>
      <c r="L55" s="127">
        <v>0.3</v>
      </c>
      <c r="M55" s="272"/>
      <c r="N55" s="232"/>
      <c r="O55" s="233"/>
      <c r="P55" s="62"/>
      <c r="Q55" s="62"/>
      <c r="R55" s="62"/>
      <c r="S55" s="62"/>
      <c r="T55" s="62"/>
      <c r="U55" s="62"/>
    </row>
    <row r="56" spans="2:21" x14ac:dyDescent="0.25">
      <c r="B56" s="284" t="s">
        <v>52</v>
      </c>
      <c r="C56" s="168" t="str">
        <f>B56&amp;"f1"</f>
        <v>VAS - NOVA SEÇÃO COPIA EXISTENTE (BIF) f1</v>
      </c>
      <c r="D56" s="180" t="s">
        <v>92</v>
      </c>
      <c r="E56" s="112">
        <f t="shared" si="16"/>
        <v>1</v>
      </c>
      <c r="F56" s="134">
        <v>0</v>
      </c>
      <c r="G56" s="126">
        <v>0</v>
      </c>
      <c r="H56" s="127">
        <v>0</v>
      </c>
      <c r="I56" s="273">
        <v>8</v>
      </c>
      <c r="J56" s="126">
        <v>6</v>
      </c>
      <c r="K56" s="126">
        <v>6</v>
      </c>
      <c r="L56" s="127">
        <v>20</v>
      </c>
      <c r="M56" s="286" t="s">
        <v>41</v>
      </c>
      <c r="N56" s="232"/>
      <c r="O56" s="233"/>
      <c r="P56" s="62"/>
      <c r="Q56" s="62"/>
      <c r="R56" s="62"/>
      <c r="S56" s="62"/>
      <c r="T56" s="62"/>
      <c r="U56" s="62"/>
    </row>
    <row r="57" spans="2:21" ht="15.75" thickBot="1" x14ac:dyDescent="0.3">
      <c r="B57" s="285"/>
      <c r="C57" s="169" t="str">
        <f>B56&amp;"f2"</f>
        <v>VAS - NOVA SEÇÃO COPIA EXISTENTE (BIF) f2</v>
      </c>
      <c r="D57" s="181" t="s">
        <v>93</v>
      </c>
      <c r="E57" s="113">
        <v>9999999999999</v>
      </c>
      <c r="F57" s="136">
        <f>(J56-J57)*$E56</f>
        <v>4</v>
      </c>
      <c r="G57" s="128">
        <f>(K56-K57)*$E56</f>
        <v>4</v>
      </c>
      <c r="H57" s="129">
        <f>(L56-L57)*$E56</f>
        <v>8</v>
      </c>
      <c r="I57" s="274"/>
      <c r="J57" s="128">
        <v>2</v>
      </c>
      <c r="K57" s="128">
        <v>2</v>
      </c>
      <c r="L57" s="129">
        <v>12</v>
      </c>
      <c r="M57" s="287"/>
      <c r="N57" s="234"/>
      <c r="O57" s="235"/>
      <c r="P57" s="62"/>
      <c r="Q57" s="62"/>
      <c r="R57" s="62"/>
      <c r="S57" s="62"/>
      <c r="T57" s="62"/>
      <c r="U57" s="62"/>
    </row>
    <row r="58" spans="2:21" x14ac:dyDescent="0.25">
      <c r="B58" s="309" t="s">
        <v>596</v>
      </c>
      <c r="C58" s="170" t="str">
        <f>B58&amp;"f1"</f>
        <v>[NOVA] USOS X PROVEDOR (JÁ EXISTENTES)f1</v>
      </c>
      <c r="D58" s="182" t="s">
        <v>96</v>
      </c>
      <c r="E58" s="201">
        <f t="shared" ref="E58" si="17">VALUE(MID(D58,3,3))</f>
        <v>4</v>
      </c>
      <c r="F58" s="184">
        <v>0</v>
      </c>
      <c r="G58" s="185">
        <v>0</v>
      </c>
      <c r="H58" s="186">
        <v>0</v>
      </c>
      <c r="I58" s="311">
        <v>8</v>
      </c>
      <c r="J58" s="185">
        <v>5</v>
      </c>
      <c r="K58" s="185">
        <v>5</v>
      </c>
      <c r="L58" s="186">
        <v>14</v>
      </c>
      <c r="M58" s="310" t="s">
        <v>37</v>
      </c>
      <c r="N58" s="62"/>
      <c r="O58" s="94"/>
      <c r="P58" s="62"/>
      <c r="Q58" s="62"/>
      <c r="R58" s="62"/>
      <c r="S58" s="62"/>
      <c r="T58" s="62"/>
      <c r="U58" s="62"/>
    </row>
    <row r="59" spans="2:21" x14ac:dyDescent="0.25">
      <c r="B59" s="276"/>
      <c r="C59" s="171" t="str">
        <f>B58&amp;"f2"</f>
        <v>[NOVA] USOS X PROVEDOR (JÁ EXISTENTES)f2</v>
      </c>
      <c r="D59" s="187" t="s">
        <v>580</v>
      </c>
      <c r="E59" s="188">
        <f t="shared" ref="E59:E60" si="18">VALUE(MID(D59,FIND(" ",D59,LEN(D59)-3),5))</f>
        <v>100</v>
      </c>
      <c r="F59" s="189">
        <f>(J58-J59)*$E58</f>
        <v>16</v>
      </c>
      <c r="G59" s="190">
        <f>(K58-K59)*$E58</f>
        <v>16</v>
      </c>
      <c r="H59" s="191">
        <f>(L58-L59)*$E58</f>
        <v>48</v>
      </c>
      <c r="I59" s="293"/>
      <c r="J59" s="190">
        <v>1</v>
      </c>
      <c r="K59" s="190">
        <v>1</v>
      </c>
      <c r="L59" s="191">
        <v>2</v>
      </c>
      <c r="M59" s="294"/>
      <c r="N59" s="62"/>
      <c r="O59" s="94"/>
      <c r="P59" s="62"/>
      <c r="Q59" s="62"/>
      <c r="R59" s="62"/>
      <c r="S59" s="62"/>
      <c r="T59" s="62"/>
      <c r="U59" s="62"/>
    </row>
    <row r="60" spans="2:21" x14ac:dyDescent="0.25">
      <c r="B60" s="276"/>
      <c r="C60" s="171" t="str">
        <f>B58&amp;"f3"</f>
        <v>[NOVA] USOS X PROVEDOR (JÁ EXISTENTES)f3</v>
      </c>
      <c r="D60" s="187" t="s">
        <v>587</v>
      </c>
      <c r="E60" s="188">
        <f t="shared" si="18"/>
        <v>999</v>
      </c>
      <c r="F60" s="189">
        <f>((J59-J60)*($E59-$E58-1))+($E58*(J58-J60))</f>
        <v>95.2</v>
      </c>
      <c r="G60" s="190">
        <f>((K59-K60)*($E59-$E58-1))+($E58*(K58-K60))</f>
        <v>95.2</v>
      </c>
      <c r="H60" s="191">
        <f>((L59-L60)*($E59-$E58-1))+($E58*(L58-L60))</f>
        <v>206.4</v>
      </c>
      <c r="I60" s="293"/>
      <c r="J60" s="190">
        <v>0.2</v>
      </c>
      <c r="K60" s="190">
        <v>0.2</v>
      </c>
      <c r="L60" s="191">
        <v>0.4</v>
      </c>
      <c r="M60" s="294"/>
      <c r="N60" s="62"/>
      <c r="O60" s="94"/>
      <c r="P60" s="62"/>
      <c r="Q60" s="62"/>
      <c r="R60" s="62"/>
      <c r="S60" s="62"/>
      <c r="T60" s="62"/>
      <c r="U60" s="62"/>
    </row>
    <row r="61" spans="2:21" x14ac:dyDescent="0.25">
      <c r="B61" s="277"/>
      <c r="C61" s="171" t="str">
        <f>B58&amp;"f4"</f>
        <v>[NOVA] USOS X PROVEDOR (JÁ EXISTENTES)f4</v>
      </c>
      <c r="D61" s="187" t="s">
        <v>588</v>
      </c>
      <c r="E61" s="188">
        <v>9999999999999</v>
      </c>
      <c r="F61" s="189">
        <f>(J58-J61)*$E58+(J59-J61)*($E59-$E58-1)+(J60-J61)*($E60-$E59)</f>
        <v>195</v>
      </c>
      <c r="G61" s="190">
        <f>(K58-K61)*$E58+(K59-K61)*($E59-$E58-1)+(K60-K61)*($E60-$E59)</f>
        <v>195</v>
      </c>
      <c r="H61" s="191">
        <f>(L58-L61)*$E58+(L59-L61)*($E59-$E58-1)+(L60-L61)*($E60-$E59)</f>
        <v>406</v>
      </c>
      <c r="I61" s="288"/>
      <c r="J61" s="190">
        <v>0.1</v>
      </c>
      <c r="K61" s="190">
        <v>0.1</v>
      </c>
      <c r="L61" s="191">
        <v>0.2</v>
      </c>
      <c r="M61" s="295"/>
      <c r="N61" s="62"/>
      <c r="O61" s="94"/>
      <c r="P61" s="62"/>
      <c r="Q61" s="62"/>
      <c r="R61" s="62"/>
      <c r="S61" s="62"/>
      <c r="T61" s="62"/>
      <c r="U61" s="62"/>
    </row>
    <row r="62" spans="2:21" x14ac:dyDescent="0.25">
      <c r="B62" s="276" t="s">
        <v>597</v>
      </c>
      <c r="C62" s="172" t="str">
        <f>B62&amp;"f1"</f>
        <v>[CÓPIA] USOS X PROVEDOR (JÁ EXISTENTES)f1</v>
      </c>
      <c r="D62" s="202" t="s">
        <v>90</v>
      </c>
      <c r="E62" s="183">
        <f t="shared" ref="E62" si="19">VALUE(MID(D62,3,3))</f>
        <v>2</v>
      </c>
      <c r="F62" s="203">
        <v>0</v>
      </c>
      <c r="G62" s="192">
        <v>0</v>
      </c>
      <c r="H62" s="193">
        <v>0</v>
      </c>
      <c r="I62" s="293">
        <v>4</v>
      </c>
      <c r="J62" s="192">
        <v>3</v>
      </c>
      <c r="K62" s="192">
        <v>3</v>
      </c>
      <c r="L62" s="193">
        <v>4</v>
      </c>
      <c r="M62" s="294" t="s">
        <v>37</v>
      </c>
      <c r="N62" s="62"/>
      <c r="O62" s="96"/>
      <c r="P62" s="62"/>
      <c r="Q62" s="62"/>
      <c r="R62" s="62"/>
      <c r="S62" s="62"/>
      <c r="T62" s="62"/>
      <c r="U62" s="62"/>
    </row>
    <row r="63" spans="2:21" x14ac:dyDescent="0.25">
      <c r="B63" s="276"/>
      <c r="C63" s="171" t="str">
        <f>B62&amp;"f2"</f>
        <v>[CÓPIA] USOS X PROVEDOR (JÁ EXISTENTES)f2</v>
      </c>
      <c r="D63" s="187" t="s">
        <v>595</v>
      </c>
      <c r="E63" s="188">
        <f t="shared" ref="E63:E64" si="20">VALUE(MID(D63,FIND(" ",D63,LEN(D63)-3),5))</f>
        <v>250</v>
      </c>
      <c r="F63" s="189">
        <f>(J62-J63)*$E62</f>
        <v>5.6</v>
      </c>
      <c r="G63" s="190">
        <f>(K62-K63)*$E62</f>
        <v>5.6</v>
      </c>
      <c r="H63" s="191">
        <f>(L62-L63)*$E62</f>
        <v>7.2</v>
      </c>
      <c r="I63" s="293"/>
      <c r="J63" s="190">
        <v>0.2</v>
      </c>
      <c r="K63" s="190">
        <v>0.2</v>
      </c>
      <c r="L63" s="191">
        <v>0.4</v>
      </c>
      <c r="M63" s="294"/>
      <c r="N63" s="62"/>
      <c r="O63" s="96"/>
      <c r="P63" s="62"/>
      <c r="Q63" s="62"/>
      <c r="R63" s="62"/>
      <c r="S63" s="62"/>
      <c r="T63" s="62"/>
      <c r="U63" s="62"/>
    </row>
    <row r="64" spans="2:21" x14ac:dyDescent="0.25">
      <c r="B64" s="276"/>
      <c r="C64" s="171" t="str">
        <f>B62&amp;"f3"</f>
        <v>[CÓPIA] USOS X PROVEDOR (JÁ EXISTENTES)f3</v>
      </c>
      <c r="D64" s="187" t="s">
        <v>602</v>
      </c>
      <c r="E64" s="188">
        <f t="shared" si="20"/>
        <v>500</v>
      </c>
      <c r="F64" s="189">
        <f>((J63-J64)*($E63-$E62-1))+($E62*(J62-J64))</f>
        <v>45.440000000000005</v>
      </c>
      <c r="G64" s="190">
        <f>((K63-K64)*($E63-$E62-1))+($E62*(K62-K64))</f>
        <v>45.440000000000005</v>
      </c>
      <c r="H64" s="191">
        <f>((L63-L64)*($E63-$E62-1))+($E62*(L62-L64))</f>
        <v>89.37</v>
      </c>
      <c r="I64" s="293"/>
      <c r="J64" s="190">
        <v>0.04</v>
      </c>
      <c r="K64" s="190">
        <v>0.04</v>
      </c>
      <c r="L64" s="191">
        <v>7.0000000000000007E-2</v>
      </c>
      <c r="M64" s="294"/>
      <c r="N64" s="62"/>
      <c r="O64" s="96"/>
      <c r="P64" s="62"/>
      <c r="Q64" s="62"/>
      <c r="R64" s="62"/>
      <c r="S64" s="62"/>
      <c r="T64" s="62"/>
      <c r="U64" s="62"/>
    </row>
    <row r="65" spans="2:21" x14ac:dyDescent="0.25">
      <c r="B65" s="277"/>
      <c r="C65" s="171" t="str">
        <f>B62&amp;"f4"</f>
        <v>[CÓPIA] USOS X PROVEDOR (JÁ EXISTENTES)f4</v>
      </c>
      <c r="D65" s="187" t="s">
        <v>603</v>
      </c>
      <c r="E65" s="188">
        <v>9999999999999</v>
      </c>
      <c r="F65" s="189">
        <f>(J62-J65)*$E62+(J63-J65)*($E63-$E62-1)+(J64-J65)*($E64-$E63)</f>
        <v>60.41</v>
      </c>
      <c r="G65" s="190">
        <f>(K62-K65)*$E62+(K63-K65)*($E63-$E62-1)+(K64-K65)*($E64-$E63)</f>
        <v>60.41</v>
      </c>
      <c r="H65" s="191">
        <f>(L62-L65)*$E62+(L63-L65)*($E63-$E62-1)+(L64-L65)*($E64-$E63)</f>
        <v>114.32</v>
      </c>
      <c r="I65" s="288"/>
      <c r="J65" s="190">
        <v>0.01</v>
      </c>
      <c r="K65" s="190">
        <v>0.01</v>
      </c>
      <c r="L65" s="191">
        <v>0.02</v>
      </c>
      <c r="M65" s="295"/>
      <c r="N65" s="62"/>
      <c r="O65" s="96"/>
      <c r="P65" s="62"/>
      <c r="Q65" s="62"/>
      <c r="R65" s="62"/>
      <c r="S65" s="62"/>
      <c r="T65" s="62"/>
      <c r="U65" s="62"/>
    </row>
    <row r="66" spans="2:21" x14ac:dyDescent="0.25">
      <c r="B66" s="275" t="s">
        <v>15</v>
      </c>
      <c r="C66" s="171" t="str">
        <f>B66&amp;"f1"</f>
        <v>NOVO USOf1</v>
      </c>
      <c r="D66" s="187" t="s">
        <v>87</v>
      </c>
      <c r="E66" s="188">
        <f t="shared" ref="E66" si="21">VALUE(MID(D66,3,3))</f>
        <v>3</v>
      </c>
      <c r="F66" s="189">
        <v>0</v>
      </c>
      <c r="G66" s="190">
        <v>0</v>
      </c>
      <c r="H66" s="191">
        <v>0</v>
      </c>
      <c r="I66" s="278">
        <v>8</v>
      </c>
      <c r="J66" s="190">
        <v>10</v>
      </c>
      <c r="K66" s="190">
        <v>10</v>
      </c>
      <c r="L66" s="191">
        <v>12</v>
      </c>
      <c r="M66" s="281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76"/>
      <c r="C67" s="171" t="str">
        <f>B66&amp;"f2"</f>
        <v>NOVO USOf2</v>
      </c>
      <c r="D67" s="187" t="s">
        <v>584</v>
      </c>
      <c r="E67" s="188">
        <f t="shared" ref="E67:E71" si="22">VALUE(MID(D67,FIND(" ",D67,LEN(D67)-3),5))</f>
        <v>50</v>
      </c>
      <c r="F67" s="189">
        <f>(J66-J67)*$E66</f>
        <v>24</v>
      </c>
      <c r="G67" s="190">
        <f>(K66-K67)*$E66</f>
        <v>24</v>
      </c>
      <c r="H67" s="191">
        <f>(L66-L67)*$E66</f>
        <v>24</v>
      </c>
      <c r="I67" s="279"/>
      <c r="J67" s="190">
        <v>2</v>
      </c>
      <c r="K67" s="190">
        <v>2</v>
      </c>
      <c r="L67" s="191">
        <v>4</v>
      </c>
      <c r="M67" s="282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77"/>
      <c r="C68" s="171" t="str">
        <f>B66&amp;"f3"</f>
        <v>NOVO USOf3</v>
      </c>
      <c r="D68" s="187" t="s">
        <v>598</v>
      </c>
      <c r="E68" s="188">
        <v>9999999999999</v>
      </c>
      <c r="F68" s="189">
        <f>((J67-J68)*($E67-$E66-1))+($E66*(J66-J68))</f>
        <v>97.5</v>
      </c>
      <c r="G68" s="190">
        <f>((K67-K68)*($E67-$E66-1))+($E66*(K66-K68))</f>
        <v>97.5</v>
      </c>
      <c r="H68" s="191">
        <f>((L67-L68)*($E67-$E66-1))+($E66*(L66-L68))</f>
        <v>185.7</v>
      </c>
      <c r="I68" s="280"/>
      <c r="J68" s="190">
        <v>0.5</v>
      </c>
      <c r="K68" s="190">
        <v>0.5</v>
      </c>
      <c r="L68" s="191">
        <v>0.7</v>
      </c>
      <c r="M68" s="283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75" t="s">
        <v>582</v>
      </c>
      <c r="C69" s="171" t="str">
        <f>B69&amp;"f1"</f>
        <v>NOVO USO PRÉ-TARIFADOf1</v>
      </c>
      <c r="D69" s="187" t="s">
        <v>87</v>
      </c>
      <c r="E69" s="188">
        <f t="shared" ref="E69" si="23">VALUE(MID(D69,3,3))</f>
        <v>3</v>
      </c>
      <c r="F69" s="189">
        <v>0</v>
      </c>
      <c r="G69" s="190">
        <v>0</v>
      </c>
      <c r="H69" s="191">
        <v>0</v>
      </c>
      <c r="I69" s="303">
        <v>4</v>
      </c>
      <c r="J69" s="190">
        <v>2</v>
      </c>
      <c r="K69" s="190">
        <v>2</v>
      </c>
      <c r="L69" s="191">
        <v>4</v>
      </c>
      <c r="M69" s="281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76"/>
      <c r="C70" s="171" t="str">
        <f>B69&amp;"f2"</f>
        <v>NOVO USO PRÉ-TARIFADOf2</v>
      </c>
      <c r="D70" s="187" t="s">
        <v>89</v>
      </c>
      <c r="E70" s="188">
        <f t="shared" si="22"/>
        <v>100</v>
      </c>
      <c r="F70" s="189">
        <f>(J69-J70)*$E69</f>
        <v>5.0999999999999996</v>
      </c>
      <c r="G70" s="190">
        <f>(K69-K70)*$E69</f>
        <v>5.0999999999999996</v>
      </c>
      <c r="H70" s="191">
        <f>(L69-L70)*$E69</f>
        <v>10.8</v>
      </c>
      <c r="I70" s="293"/>
      <c r="J70" s="190">
        <v>0.3</v>
      </c>
      <c r="K70" s="190">
        <v>0.3</v>
      </c>
      <c r="L70" s="191">
        <v>0.4</v>
      </c>
      <c r="M70" s="282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76"/>
      <c r="C71" s="171" t="str">
        <f>B69&amp;"f3"</f>
        <v>NOVO USO PRÉ-TARIFADOf3</v>
      </c>
      <c r="D71" s="187" t="s">
        <v>586</v>
      </c>
      <c r="E71" s="188">
        <f t="shared" si="22"/>
        <v>300</v>
      </c>
      <c r="F71" s="189">
        <f>((J70-J71)*($E70-$E69-1))+($E69*(J69-J71))</f>
        <v>24.9</v>
      </c>
      <c r="G71" s="190">
        <f>((K70-K71)*($E70-$E69-1))+($E69*(K69-K71))</f>
        <v>24.9</v>
      </c>
      <c r="H71" s="191">
        <f>((L70-L71)*($E70-$E69-1))+($E69*(L69-L71))</f>
        <v>30.6</v>
      </c>
      <c r="I71" s="293"/>
      <c r="J71" s="190">
        <v>0.1</v>
      </c>
      <c r="K71" s="190">
        <v>0.1</v>
      </c>
      <c r="L71" s="191">
        <v>0.2</v>
      </c>
      <c r="M71" s="282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77"/>
      <c r="C72" s="171" t="str">
        <f>B69&amp;"f4"</f>
        <v>NOVO USO PRÉ-TARIFADOf4</v>
      </c>
      <c r="D72" s="187" t="s">
        <v>585</v>
      </c>
      <c r="E72" s="188">
        <v>9999999999999</v>
      </c>
      <c r="F72" s="189">
        <f>(J69-J72)*$E69+(J70-J72)*($E70-$E69-1)+(J71-J72)*($E71-$E70)</f>
        <v>51.81</v>
      </c>
      <c r="G72" s="190">
        <f>(K69-K72)*$E69+(K70-K72)*($E70-$E69-1)+(K71-K72)*($E71-$E70)</f>
        <v>51.81</v>
      </c>
      <c r="H72" s="191">
        <f>(L69-L72)*$E69+(L70-L72)*($E70-$E69-1)+(L71-L72)*($E71-$E70)</f>
        <v>84.420000000000016</v>
      </c>
      <c r="I72" s="288"/>
      <c r="J72" s="190">
        <v>0.01</v>
      </c>
      <c r="K72" s="190">
        <v>0.01</v>
      </c>
      <c r="L72" s="191">
        <v>0.02</v>
      </c>
      <c r="M72" s="283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62" t="s">
        <v>16</v>
      </c>
      <c r="C73" s="171" t="str">
        <f>B73&amp;"f1"</f>
        <v>NOVO OPEN_ITEMf1</v>
      </c>
      <c r="D73" s="187" t="s">
        <v>94</v>
      </c>
      <c r="E73" s="188">
        <f t="shared" ref="E73" si="24">VALUE(MID(D73,3,3))</f>
        <v>5</v>
      </c>
      <c r="F73" s="189">
        <v>0</v>
      </c>
      <c r="G73" s="190">
        <v>0</v>
      </c>
      <c r="H73" s="191">
        <v>0</v>
      </c>
      <c r="I73" s="263">
        <v>24</v>
      </c>
      <c r="J73" s="190">
        <v>31</v>
      </c>
      <c r="K73" s="190">
        <v>31</v>
      </c>
      <c r="L73" s="191">
        <v>73</v>
      </c>
      <c r="M73" s="221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62"/>
      <c r="C74" s="171" t="str">
        <f>B73&amp;"f2"</f>
        <v>NOVO OPEN_ITEMf2</v>
      </c>
      <c r="D74" s="187" t="s">
        <v>98</v>
      </c>
      <c r="E74" s="188">
        <f t="shared" ref="E74" si="25">VALUE(MID(D74,FIND(" ",D74,LEN(D74)-3),5))</f>
        <v>10</v>
      </c>
      <c r="F74" s="189">
        <f>(J73-J74)*$E73</f>
        <v>50</v>
      </c>
      <c r="G74" s="190">
        <f>(K73-K74)*$E73</f>
        <v>50</v>
      </c>
      <c r="H74" s="191">
        <f>(L73-L74)*$E73</f>
        <v>105</v>
      </c>
      <c r="I74" s="263"/>
      <c r="J74" s="190">
        <v>21</v>
      </c>
      <c r="K74" s="190">
        <v>21</v>
      </c>
      <c r="L74" s="191">
        <v>52</v>
      </c>
      <c r="M74" s="221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62"/>
      <c r="C75" s="171" t="str">
        <f>B73&amp;"f3"</f>
        <v>NOVO OPEN_ITEMf3</v>
      </c>
      <c r="D75" s="187" t="s">
        <v>99</v>
      </c>
      <c r="E75" s="188">
        <v>9999999999999</v>
      </c>
      <c r="F75" s="189">
        <f>((J74-J75)*($E74-$E73-1))+($E73*(J73-J75))</f>
        <v>203</v>
      </c>
      <c r="G75" s="190">
        <f>((K74-K75)*($E74-$E73-1))+($E73*(K73-K75))</f>
        <v>203</v>
      </c>
      <c r="H75" s="191">
        <f>((L74-L75)*($E74-$E73-1))+($E73*(L73-L75))</f>
        <v>465</v>
      </c>
      <c r="I75" s="263"/>
      <c r="J75" s="190">
        <v>4</v>
      </c>
      <c r="K75" s="190">
        <v>4</v>
      </c>
      <c r="L75" s="191">
        <v>12</v>
      </c>
      <c r="M75" s="221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62" t="s">
        <v>17</v>
      </c>
      <c r="C76" s="171" t="str">
        <f>B76&amp;"f1"</f>
        <v>NOVO PROVIDERSf1</v>
      </c>
      <c r="D76" s="187" t="s">
        <v>90</v>
      </c>
      <c r="E76" s="188">
        <f t="shared" ref="E76" si="26">VALUE(MID(D76,3,3))</f>
        <v>2</v>
      </c>
      <c r="F76" s="189">
        <v>0</v>
      </c>
      <c r="G76" s="190">
        <v>0</v>
      </c>
      <c r="H76" s="191">
        <v>0</v>
      </c>
      <c r="I76" s="263">
        <v>16</v>
      </c>
      <c r="J76" s="190">
        <v>7</v>
      </c>
      <c r="K76" s="190">
        <v>7</v>
      </c>
      <c r="L76" s="191">
        <v>12</v>
      </c>
      <c r="M76" s="221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62"/>
      <c r="C77" s="171" t="str">
        <f>B76&amp;"f2"</f>
        <v>NOVO PROVIDERSf2</v>
      </c>
      <c r="D77" s="187" t="s">
        <v>599</v>
      </c>
      <c r="E77" s="188">
        <f t="shared" ref="E77" si="27">VALUE(MID(D77,FIND(" ",D77,LEN(D77)-3),5))</f>
        <v>30</v>
      </c>
      <c r="F77" s="189">
        <f>(J76-J77)*$E76</f>
        <v>10</v>
      </c>
      <c r="G77" s="190">
        <f>(K76-K77)*$E76</f>
        <v>10</v>
      </c>
      <c r="H77" s="191">
        <f>(L76-L77)*$E76</f>
        <v>18</v>
      </c>
      <c r="I77" s="263"/>
      <c r="J77" s="190">
        <v>2</v>
      </c>
      <c r="K77" s="190">
        <v>2</v>
      </c>
      <c r="L77" s="191">
        <v>3</v>
      </c>
      <c r="M77" s="221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62"/>
      <c r="C78" s="171" t="str">
        <f>B76&amp;"f3"</f>
        <v>NOVO PROVIDERSf3</v>
      </c>
      <c r="D78" s="187" t="s">
        <v>600</v>
      </c>
      <c r="E78" s="188">
        <v>9999999999999</v>
      </c>
      <c r="F78" s="189">
        <f>((J77-J78)*($E77-$E76-1))+($E76*(J76-J78))</f>
        <v>66.55</v>
      </c>
      <c r="G78" s="190">
        <f>((K77-K78)*($E77-$E76-1))+($E76*(K76-K78))</f>
        <v>66.55</v>
      </c>
      <c r="H78" s="191">
        <f>((L77-L78)*($E77-$E76-1))+($E76*(L76-L78))</f>
        <v>102.97</v>
      </c>
      <c r="I78" s="263"/>
      <c r="J78" s="190">
        <v>0.05</v>
      </c>
      <c r="K78" s="190">
        <v>0.05</v>
      </c>
      <c r="L78" s="191">
        <v>7.0000000000000007E-2</v>
      </c>
      <c r="M78" s="221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62" t="s">
        <v>18</v>
      </c>
      <c r="C79" s="171" t="str">
        <f>B79&amp;"f1"</f>
        <v>NOVO BANCOf1</v>
      </c>
      <c r="D79" s="187" t="s">
        <v>94</v>
      </c>
      <c r="E79" s="188">
        <f t="shared" ref="E79" si="28">VALUE(MID(D79,3,3))</f>
        <v>5</v>
      </c>
      <c r="F79" s="189">
        <v>0</v>
      </c>
      <c r="G79" s="190">
        <v>0</v>
      </c>
      <c r="H79" s="191">
        <v>0</v>
      </c>
      <c r="I79" s="263">
        <v>8</v>
      </c>
      <c r="J79" s="190">
        <v>85</v>
      </c>
      <c r="K79" s="190">
        <v>85</v>
      </c>
      <c r="L79" s="191">
        <v>105</v>
      </c>
      <c r="M79" s="221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62"/>
      <c r="C80" s="171" t="str">
        <f>B79&amp;"f2"</f>
        <v>NOVO BANCOf2</v>
      </c>
      <c r="D80" s="187" t="s">
        <v>95</v>
      </c>
      <c r="E80" s="188">
        <v>9999999999999</v>
      </c>
      <c r="F80" s="189">
        <f>(J79-J80)*$E79</f>
        <v>105</v>
      </c>
      <c r="G80" s="190">
        <f>(K79-K80)*$E79</f>
        <v>105</v>
      </c>
      <c r="H80" s="191">
        <f>(L79-L80)*$E79</f>
        <v>100</v>
      </c>
      <c r="I80" s="263"/>
      <c r="J80" s="190">
        <v>64</v>
      </c>
      <c r="K80" s="190">
        <v>64</v>
      </c>
      <c r="L80" s="191">
        <v>85</v>
      </c>
      <c r="M80" s="221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62" t="s">
        <v>19</v>
      </c>
      <c r="C81" s="171" t="str">
        <f>B81&amp;"f1"</f>
        <v>NOVO CONVENIOf1</v>
      </c>
      <c r="D81" s="187" t="s">
        <v>90</v>
      </c>
      <c r="E81" s="188">
        <f t="shared" ref="E81" si="29">VALUE(MID(D81,3,3))</f>
        <v>2</v>
      </c>
      <c r="F81" s="189">
        <v>0</v>
      </c>
      <c r="G81" s="190">
        <v>0</v>
      </c>
      <c r="H81" s="191">
        <v>0</v>
      </c>
      <c r="I81" s="263">
        <v>8</v>
      </c>
      <c r="J81" s="190">
        <v>12</v>
      </c>
      <c r="K81" s="190">
        <v>12</v>
      </c>
      <c r="L81" s="191">
        <v>21</v>
      </c>
      <c r="M81" s="221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89"/>
      <c r="C82" s="204" t="str">
        <f>B81&amp;"f2"</f>
        <v>NOVO CONVENIOf2</v>
      </c>
      <c r="D82" s="194" t="s">
        <v>91</v>
      </c>
      <c r="E82" s="195">
        <v>9999999999999</v>
      </c>
      <c r="F82" s="196">
        <f>(J81-J82)*$E81</f>
        <v>14</v>
      </c>
      <c r="G82" s="197">
        <f>(K81-K82)*$E81</f>
        <v>14</v>
      </c>
      <c r="H82" s="198">
        <f>(L81-L82)*$E81</f>
        <v>18</v>
      </c>
      <c r="I82" s="290"/>
      <c r="J82" s="197">
        <v>5</v>
      </c>
      <c r="K82" s="197">
        <v>5</v>
      </c>
      <c r="L82" s="198">
        <v>12</v>
      </c>
      <c r="M82" s="225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77" t="s">
        <v>20</v>
      </c>
      <c r="C83" s="172" t="str">
        <f>B83&amp;"f1"</f>
        <v>BIF - NOVA SEÇÃO DETALHAMENTOf1</v>
      </c>
      <c r="D83" s="202" t="s">
        <v>90</v>
      </c>
      <c r="E83" s="183">
        <f t="shared" ref="E83" si="30">VALUE(MID(D83,3,3))</f>
        <v>2</v>
      </c>
      <c r="F83" s="184">
        <v>0</v>
      </c>
      <c r="G83" s="185">
        <v>0</v>
      </c>
      <c r="H83" s="186">
        <v>0</v>
      </c>
      <c r="I83" s="288">
        <v>16</v>
      </c>
      <c r="J83" s="192">
        <v>21</v>
      </c>
      <c r="K83" s="192">
        <v>21</v>
      </c>
      <c r="L83" s="193">
        <v>85</v>
      </c>
      <c r="M83" s="224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62"/>
      <c r="C84" s="171" t="str">
        <f>B83&amp;"f2"</f>
        <v>BIF - NOVA SEÇÃO DETALHAMENTOf2</v>
      </c>
      <c r="D84" s="187" t="s">
        <v>91</v>
      </c>
      <c r="E84" s="188">
        <v>9999999999999</v>
      </c>
      <c r="F84" s="189">
        <f>(J83-J84)*$E83</f>
        <v>18</v>
      </c>
      <c r="G84" s="190">
        <f>(K83-K84)*$E83</f>
        <v>18</v>
      </c>
      <c r="H84" s="191">
        <f>(L83-L84)*$E83</f>
        <v>86</v>
      </c>
      <c r="I84" s="263"/>
      <c r="J84" s="190">
        <v>12</v>
      </c>
      <c r="K84" s="190">
        <v>12</v>
      </c>
      <c r="L84" s="191">
        <v>42</v>
      </c>
      <c r="M84" s="221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62" t="s">
        <v>21</v>
      </c>
      <c r="C85" s="171" t="str">
        <f>B85&amp;"f1"</f>
        <v>BIF - NOVA SEÇÃO DEMONSTRATIVOf1</v>
      </c>
      <c r="D85" s="187" t="s">
        <v>90</v>
      </c>
      <c r="E85" s="188">
        <f t="shared" ref="E85" si="31">VALUE(MID(D85,3,3))</f>
        <v>2</v>
      </c>
      <c r="F85" s="189">
        <v>0</v>
      </c>
      <c r="G85" s="190">
        <v>0</v>
      </c>
      <c r="H85" s="191">
        <v>0</v>
      </c>
      <c r="I85" s="263">
        <v>16</v>
      </c>
      <c r="J85" s="190">
        <v>12</v>
      </c>
      <c r="K85" s="190">
        <v>12</v>
      </c>
      <c r="L85" s="191">
        <v>42</v>
      </c>
      <c r="M85" s="221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62"/>
      <c r="C86" s="171" t="str">
        <f>B85&amp;"f2"</f>
        <v>BIF - NOVA SEÇÃO DEMONSTRATIVOf2</v>
      </c>
      <c r="D86" s="187" t="s">
        <v>91</v>
      </c>
      <c r="E86" s="188">
        <v>9999999999999</v>
      </c>
      <c r="F86" s="189">
        <f>(J85-J86)*$E85</f>
        <v>14</v>
      </c>
      <c r="G86" s="190">
        <f>(K85-K86)*$E85</f>
        <v>14</v>
      </c>
      <c r="H86" s="191">
        <f>(L85-L86)*$E85</f>
        <v>60</v>
      </c>
      <c r="I86" s="263"/>
      <c r="J86" s="190">
        <v>5</v>
      </c>
      <c r="K86" s="190">
        <v>5</v>
      </c>
      <c r="L86" s="191">
        <v>12</v>
      </c>
      <c r="M86" s="221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62" t="s">
        <v>22</v>
      </c>
      <c r="C87" s="171" t="str">
        <f>B87&amp;"f1"</f>
        <v>BIF - NOVA SEÇÃO NOTA FISCALf1</v>
      </c>
      <c r="D87" s="187" t="s">
        <v>90</v>
      </c>
      <c r="E87" s="188">
        <f t="shared" ref="E87" si="32">VALUE(MID(D87,3,3))</f>
        <v>2</v>
      </c>
      <c r="F87" s="189">
        <v>0</v>
      </c>
      <c r="G87" s="190">
        <v>0</v>
      </c>
      <c r="H87" s="191">
        <v>0</v>
      </c>
      <c r="I87" s="263">
        <v>16</v>
      </c>
      <c r="J87" s="190">
        <v>12</v>
      </c>
      <c r="K87" s="190">
        <v>12</v>
      </c>
      <c r="L87" s="191">
        <v>42</v>
      </c>
      <c r="M87" s="221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62"/>
      <c r="C88" s="171" t="str">
        <f>B87&amp;"f2"</f>
        <v>BIF - NOVA SEÇÃO NOTA FISCALf2</v>
      </c>
      <c r="D88" s="187" t="s">
        <v>91</v>
      </c>
      <c r="E88" s="188">
        <v>9999999999999</v>
      </c>
      <c r="F88" s="189">
        <f>(J87-J88)*$E87</f>
        <v>14</v>
      </c>
      <c r="G88" s="190">
        <f>(K87-K88)*$E87</f>
        <v>14</v>
      </c>
      <c r="H88" s="191">
        <f>(L87-L88)*$E87</f>
        <v>60</v>
      </c>
      <c r="I88" s="263"/>
      <c r="J88" s="190">
        <v>5</v>
      </c>
      <c r="K88" s="190">
        <v>5</v>
      </c>
      <c r="L88" s="191">
        <v>12</v>
      </c>
      <c r="M88" s="221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62" t="s">
        <v>23</v>
      </c>
      <c r="C89" s="171" t="str">
        <f>B89&amp;"f1"</f>
        <v>BIF - NOVA MENSAGEMf1</v>
      </c>
      <c r="D89" s="187" t="s">
        <v>90</v>
      </c>
      <c r="E89" s="188">
        <f t="shared" ref="E89" si="33">VALUE(MID(D89,3,3))</f>
        <v>2</v>
      </c>
      <c r="F89" s="189">
        <v>0</v>
      </c>
      <c r="G89" s="190">
        <v>0</v>
      </c>
      <c r="H89" s="191">
        <v>0</v>
      </c>
      <c r="I89" s="263">
        <v>8</v>
      </c>
      <c r="J89" s="190">
        <v>17</v>
      </c>
      <c r="K89" s="190">
        <v>17</v>
      </c>
      <c r="L89" s="191">
        <v>47</v>
      </c>
      <c r="M89" s="221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62"/>
      <c r="C90" s="171" t="str">
        <f>B89&amp;"f2"</f>
        <v>BIF - NOVA MENSAGEMf2</v>
      </c>
      <c r="D90" s="187" t="s">
        <v>91</v>
      </c>
      <c r="E90" s="188">
        <v>9999999999999</v>
      </c>
      <c r="F90" s="189">
        <f>(J89-J90)*$E89</f>
        <v>20</v>
      </c>
      <c r="G90" s="190">
        <f>(K89-K90)*$E89</f>
        <v>20</v>
      </c>
      <c r="H90" s="191">
        <f>(L89-L90)*$E89</f>
        <v>66</v>
      </c>
      <c r="I90" s="263"/>
      <c r="J90" s="190">
        <v>7</v>
      </c>
      <c r="K90" s="190">
        <v>7</v>
      </c>
      <c r="L90" s="191">
        <v>14</v>
      </c>
      <c r="M90" s="221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62" t="s">
        <v>24</v>
      </c>
      <c r="C91" s="171" t="str">
        <f>B91&amp;"f1"</f>
        <v>BIF - ALTERAÇÃO SEÇÃO DETALHAMENTOf1</v>
      </c>
      <c r="D91" s="187" t="s">
        <v>90</v>
      </c>
      <c r="E91" s="188">
        <f t="shared" ref="E91" si="34">VALUE(MID(D91,3,3))</f>
        <v>2</v>
      </c>
      <c r="F91" s="189">
        <v>0</v>
      </c>
      <c r="G91" s="190">
        <v>0</v>
      </c>
      <c r="H91" s="191">
        <v>0</v>
      </c>
      <c r="I91" s="263">
        <v>8</v>
      </c>
      <c r="J91" s="190">
        <v>12</v>
      </c>
      <c r="K91" s="190">
        <v>12</v>
      </c>
      <c r="L91" s="191">
        <v>42</v>
      </c>
      <c r="M91" s="221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62"/>
      <c r="C92" s="171" t="str">
        <f>B91&amp;"f2"</f>
        <v>BIF - ALTERAÇÃO SEÇÃO DETALHAMENTOf2</v>
      </c>
      <c r="D92" s="187" t="s">
        <v>91</v>
      </c>
      <c r="E92" s="188">
        <v>9999999999999</v>
      </c>
      <c r="F92" s="189">
        <f>(J91-J92)*$E91</f>
        <v>14</v>
      </c>
      <c r="G92" s="190">
        <f>(K91-K92)*$E91</f>
        <v>14</v>
      </c>
      <c r="H92" s="191">
        <f>(L91-L92)*$E91</f>
        <v>42</v>
      </c>
      <c r="I92" s="263"/>
      <c r="J92" s="190">
        <v>5</v>
      </c>
      <c r="K92" s="190">
        <v>5</v>
      </c>
      <c r="L92" s="191">
        <v>21</v>
      </c>
      <c r="M92" s="221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62" t="s">
        <v>25</v>
      </c>
      <c r="C93" s="171" t="str">
        <f>B93&amp;"f1"</f>
        <v>BIF - ALTERAÇÃO SEÇÃO DEMONSTRATIVOf1</v>
      </c>
      <c r="D93" s="187" t="s">
        <v>90</v>
      </c>
      <c r="E93" s="188">
        <f t="shared" ref="E93" si="35">VALUE(MID(D93,3,3))</f>
        <v>2</v>
      </c>
      <c r="F93" s="189">
        <v>0</v>
      </c>
      <c r="G93" s="190">
        <v>0</v>
      </c>
      <c r="H93" s="191">
        <v>0</v>
      </c>
      <c r="I93" s="263">
        <v>8</v>
      </c>
      <c r="J93" s="190">
        <v>5</v>
      </c>
      <c r="K93" s="190">
        <v>5</v>
      </c>
      <c r="L93" s="191">
        <v>21</v>
      </c>
      <c r="M93" s="221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62"/>
      <c r="C94" s="171" t="str">
        <f>B93&amp;"f2"</f>
        <v>BIF - ALTERAÇÃO SEÇÃO DEMONSTRATIVOf2</v>
      </c>
      <c r="D94" s="187" t="s">
        <v>91</v>
      </c>
      <c r="E94" s="188">
        <v>9999999999999</v>
      </c>
      <c r="F94" s="189">
        <f>(J93-J94)*$E93</f>
        <v>4</v>
      </c>
      <c r="G94" s="190">
        <f>(K93-K94)*$E93</f>
        <v>4</v>
      </c>
      <c r="H94" s="191">
        <f>(L93-L94)*$E93</f>
        <v>32</v>
      </c>
      <c r="I94" s="263"/>
      <c r="J94" s="190">
        <v>3</v>
      </c>
      <c r="K94" s="190">
        <v>3</v>
      </c>
      <c r="L94" s="191">
        <v>5</v>
      </c>
      <c r="M94" s="221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62" t="s">
        <v>26</v>
      </c>
      <c r="C95" s="171" t="str">
        <f>B95&amp;"f1"</f>
        <v>BIF - ALTERAÇÃO SEÇÃO NOTA FISCALf1</v>
      </c>
      <c r="D95" s="187" t="s">
        <v>92</v>
      </c>
      <c r="E95" s="188">
        <f t="shared" ref="E95" si="36">VALUE(MID(D95,3,3))</f>
        <v>1</v>
      </c>
      <c r="F95" s="189">
        <v>0</v>
      </c>
      <c r="G95" s="190">
        <v>0</v>
      </c>
      <c r="H95" s="191">
        <v>0</v>
      </c>
      <c r="I95" s="263">
        <v>8</v>
      </c>
      <c r="J95" s="190">
        <v>5</v>
      </c>
      <c r="K95" s="190">
        <v>5</v>
      </c>
      <c r="L95" s="191">
        <v>21</v>
      </c>
      <c r="M95" s="221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62"/>
      <c r="C96" s="171" t="str">
        <f>B95&amp;"f2"</f>
        <v>BIF - ALTERAÇÃO SEÇÃO NOTA FISCALf2</v>
      </c>
      <c r="D96" s="187" t="s">
        <v>93</v>
      </c>
      <c r="E96" s="188">
        <v>9999999999999</v>
      </c>
      <c r="F96" s="189">
        <f>(J95-J96)*$E95</f>
        <v>2</v>
      </c>
      <c r="G96" s="190">
        <f>(K95-K96)*$E95</f>
        <v>2</v>
      </c>
      <c r="H96" s="191">
        <f>(L95-L96)*$E95</f>
        <v>16</v>
      </c>
      <c r="I96" s="263"/>
      <c r="J96" s="190">
        <v>3</v>
      </c>
      <c r="K96" s="190">
        <v>3</v>
      </c>
      <c r="L96" s="191">
        <v>5</v>
      </c>
      <c r="M96" s="221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62" t="s">
        <v>27</v>
      </c>
      <c r="C97" s="171" t="str">
        <f>B97&amp;"f1"</f>
        <v>BIF - ALTERAÇÃO MENSAGEMf1</v>
      </c>
      <c r="D97" s="187" t="s">
        <v>92</v>
      </c>
      <c r="E97" s="188">
        <f t="shared" ref="E97" si="37">VALUE(MID(D97,3,3))</f>
        <v>1</v>
      </c>
      <c r="F97" s="189">
        <v>0</v>
      </c>
      <c r="G97" s="190">
        <v>0</v>
      </c>
      <c r="H97" s="191">
        <v>0</v>
      </c>
      <c r="I97" s="263">
        <v>8</v>
      </c>
      <c r="J97" s="190">
        <v>7</v>
      </c>
      <c r="K97" s="190">
        <v>7</v>
      </c>
      <c r="L97" s="191">
        <v>26</v>
      </c>
      <c r="M97" s="221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89"/>
      <c r="C98" s="204" t="str">
        <f>B97&amp;"f2"</f>
        <v>BIF - ALTERAÇÃO MENSAGEMf2</v>
      </c>
      <c r="D98" s="194" t="s">
        <v>93</v>
      </c>
      <c r="E98" s="195">
        <v>9999999999999</v>
      </c>
      <c r="F98" s="196">
        <f>(J97-J98)*$E97</f>
        <v>2</v>
      </c>
      <c r="G98" s="197">
        <f>(K97-K98)*$E97</f>
        <v>2</v>
      </c>
      <c r="H98" s="198">
        <f>(L97-L98)*$E97</f>
        <v>14</v>
      </c>
      <c r="I98" s="290"/>
      <c r="J98" s="197">
        <v>5</v>
      </c>
      <c r="K98" s="197">
        <v>5</v>
      </c>
      <c r="L98" s="198">
        <v>12</v>
      </c>
      <c r="M98" s="225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91" t="s">
        <v>28</v>
      </c>
      <c r="C99" s="170" t="str">
        <f>B99&amp;"f1"</f>
        <v>NOVO PACOTE DE IMPOSTOf1</v>
      </c>
      <c r="D99" s="182" t="s">
        <v>90</v>
      </c>
      <c r="E99" s="201">
        <f t="shared" ref="E99" si="38">VALUE(MID(D99,3,3))</f>
        <v>2</v>
      </c>
      <c r="F99" s="203">
        <v>0</v>
      </c>
      <c r="G99" s="192">
        <v>0</v>
      </c>
      <c r="H99" s="193">
        <v>0</v>
      </c>
      <c r="I99" s="292">
        <v>16</v>
      </c>
      <c r="J99" s="185">
        <v>18</v>
      </c>
      <c r="K99" s="185">
        <v>18</v>
      </c>
      <c r="L99" s="186">
        <v>38</v>
      </c>
      <c r="M99" s="223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62"/>
      <c r="C100" s="171" t="str">
        <f>B99&amp;"f2"</f>
        <v>NOVO PACOTE DE IMPOSTOf2</v>
      </c>
      <c r="D100" s="187" t="s">
        <v>91</v>
      </c>
      <c r="E100" s="188">
        <v>9999999999999</v>
      </c>
      <c r="F100" s="189">
        <f>(J99-J100)*$E99</f>
        <v>33</v>
      </c>
      <c r="G100" s="190">
        <f>(K99-K100)*$E99</f>
        <v>33</v>
      </c>
      <c r="H100" s="191">
        <f>(L99-L100)*$E99</f>
        <v>62</v>
      </c>
      <c r="I100" s="263"/>
      <c r="J100" s="190">
        <v>1.5</v>
      </c>
      <c r="K100" s="190">
        <v>1.5</v>
      </c>
      <c r="L100" s="191">
        <v>7</v>
      </c>
      <c r="M100" s="221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62" t="s">
        <v>29</v>
      </c>
      <c r="C101" s="171" t="str">
        <f>B101&amp;"f1"</f>
        <v>ALTERAÇÃO DE ALIQUOTA DE IMPOSTOf1</v>
      </c>
      <c r="D101" s="187" t="s">
        <v>90</v>
      </c>
      <c r="E101" s="188">
        <f t="shared" ref="E101" si="39">VALUE(MID(D101,3,3))</f>
        <v>2</v>
      </c>
      <c r="F101" s="189">
        <v>0</v>
      </c>
      <c r="G101" s="190">
        <v>0</v>
      </c>
      <c r="H101" s="191">
        <v>0</v>
      </c>
      <c r="I101" s="263">
        <v>16</v>
      </c>
      <c r="J101" s="190">
        <v>16</v>
      </c>
      <c r="K101" s="190">
        <v>16</v>
      </c>
      <c r="L101" s="191">
        <v>32</v>
      </c>
      <c r="M101" s="221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62"/>
      <c r="C102" s="171" t="str">
        <f>B101&amp;"f2"</f>
        <v>ALTERAÇÃO DE ALIQUOTA DE IMPOSTOf2</v>
      </c>
      <c r="D102" s="187" t="s">
        <v>91</v>
      </c>
      <c r="E102" s="188">
        <v>9999999999999</v>
      </c>
      <c r="F102" s="189">
        <f>(J101-J102)*$E101</f>
        <v>30</v>
      </c>
      <c r="G102" s="190">
        <f>(K101-K102)*$E101</f>
        <v>30</v>
      </c>
      <c r="H102" s="191">
        <f>(L101-L102)*$E101</f>
        <v>54</v>
      </c>
      <c r="I102" s="263"/>
      <c r="J102" s="190">
        <v>1</v>
      </c>
      <c r="K102" s="190">
        <v>1</v>
      </c>
      <c r="L102" s="191">
        <v>5</v>
      </c>
      <c r="M102" s="221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62" t="s">
        <v>80</v>
      </c>
      <c r="C103" s="171" t="str">
        <f>B103&amp;"f1"</f>
        <v>CONFIGURAÇÃO CONTÁBILf1</v>
      </c>
      <c r="D103" s="187" t="s">
        <v>92</v>
      </c>
      <c r="E103" s="188">
        <f t="shared" ref="E103" si="40">VALUE(MID(D103,3,3))</f>
        <v>1</v>
      </c>
      <c r="F103" s="189">
        <v>0</v>
      </c>
      <c r="G103" s="190">
        <v>0</v>
      </c>
      <c r="H103" s="191">
        <v>0</v>
      </c>
      <c r="I103" s="263">
        <v>8</v>
      </c>
      <c r="J103" s="190">
        <v>0</v>
      </c>
      <c r="K103" s="190">
        <v>7</v>
      </c>
      <c r="L103" s="191">
        <v>18</v>
      </c>
      <c r="M103" s="221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62"/>
      <c r="C104" s="205" t="str">
        <f>B103&amp;"f2"</f>
        <v>CONFIGURAÇÃO CONTÁBILf2</v>
      </c>
      <c r="D104" s="187" t="s">
        <v>93</v>
      </c>
      <c r="E104" s="188">
        <v>9999999999999</v>
      </c>
      <c r="F104" s="189">
        <f>(J103-J104)*$E103</f>
        <v>0</v>
      </c>
      <c r="G104" s="190">
        <f>(K103-K104)*$E103</f>
        <v>0</v>
      </c>
      <c r="H104" s="191">
        <f>(L103-L104)*$E103</f>
        <v>0</v>
      </c>
      <c r="I104" s="263"/>
      <c r="J104" s="190">
        <v>0</v>
      </c>
      <c r="K104" s="190">
        <v>7</v>
      </c>
      <c r="L104" s="191">
        <v>18</v>
      </c>
      <c r="M104" s="221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75" t="s">
        <v>583</v>
      </c>
      <c r="C105" s="171" t="str">
        <f>B105&amp;"f1"</f>
        <v>ALTERAÇÃO DE CADASTROf1</v>
      </c>
      <c r="D105" s="187" t="s">
        <v>90</v>
      </c>
      <c r="E105" s="188">
        <f t="shared" ref="E105" si="41">VALUE(MID(D105,3,3))</f>
        <v>2</v>
      </c>
      <c r="F105" s="189">
        <v>0</v>
      </c>
      <c r="G105" s="190">
        <v>0</v>
      </c>
      <c r="H105" s="191">
        <v>0</v>
      </c>
      <c r="I105" s="303">
        <v>4</v>
      </c>
      <c r="J105" s="190">
        <v>4</v>
      </c>
      <c r="K105" s="190">
        <v>4</v>
      </c>
      <c r="L105" s="191">
        <v>5</v>
      </c>
      <c r="M105" s="304" t="s">
        <v>604</v>
      </c>
      <c r="N105" s="210"/>
      <c r="O105" s="211"/>
      <c r="P105" s="62"/>
      <c r="Q105" s="62"/>
      <c r="R105" s="62"/>
      <c r="S105" s="62"/>
      <c r="T105" s="62"/>
      <c r="U105" s="62"/>
    </row>
    <row r="106" spans="2:21" x14ac:dyDescent="0.25">
      <c r="B106" s="276"/>
      <c r="C106" s="171" t="str">
        <f>B105&amp;"f2"</f>
        <v>ALTERAÇÃO DE CADASTROf2</v>
      </c>
      <c r="D106" s="187" t="s">
        <v>599</v>
      </c>
      <c r="E106" s="188">
        <f t="shared" ref="E106" si="42">VALUE(MID(D106,FIND(" ",D106,LEN(D106)-3),5))</f>
        <v>30</v>
      </c>
      <c r="F106" s="189">
        <f>(J105-J106)*$E105</f>
        <v>6</v>
      </c>
      <c r="G106" s="190">
        <f>(K105-K106)*$E105</f>
        <v>6</v>
      </c>
      <c r="H106" s="191">
        <f>(L105-L106)*$E105</f>
        <v>6</v>
      </c>
      <c r="I106" s="293"/>
      <c r="J106" s="190">
        <v>1</v>
      </c>
      <c r="K106" s="190">
        <v>1</v>
      </c>
      <c r="L106" s="191">
        <v>2</v>
      </c>
      <c r="M106" s="294"/>
      <c r="N106" s="210"/>
      <c r="O106" s="211"/>
      <c r="P106" s="62"/>
      <c r="Q106" s="62"/>
      <c r="R106" s="62"/>
      <c r="S106" s="62"/>
      <c r="T106" s="62"/>
      <c r="U106" s="62"/>
    </row>
    <row r="107" spans="2:21" x14ac:dyDescent="0.25">
      <c r="B107" s="276"/>
      <c r="C107" s="171" t="str">
        <f>B105&amp;"f3"</f>
        <v>ALTERAÇÃO DE CADASTROf3</v>
      </c>
      <c r="D107" s="187" t="s">
        <v>601</v>
      </c>
      <c r="E107" s="188">
        <f t="shared" ref="E107" si="43">VALUE(MID(D107,FIND(" ",D107,LEN(D107)-3),5))</f>
        <v>100</v>
      </c>
      <c r="F107" s="189">
        <f>((J106-J107)*($E106-$E105-1))+($E105*(J105-J107))</f>
        <v>29.200000000000003</v>
      </c>
      <c r="G107" s="190">
        <f>((K106-K107)*($E106-$E105-1))+($E105*(K105-K107))</f>
        <v>29.200000000000003</v>
      </c>
      <c r="H107" s="191">
        <f>((L106-L107)*($E106-$E105-1))+($E105*(L105-L107))</f>
        <v>49.5</v>
      </c>
      <c r="I107" s="293"/>
      <c r="J107" s="190">
        <v>0.2</v>
      </c>
      <c r="K107" s="190">
        <v>0.2</v>
      </c>
      <c r="L107" s="191">
        <v>0.5</v>
      </c>
      <c r="M107" s="294"/>
      <c r="N107" s="210"/>
      <c r="O107" s="211"/>
      <c r="P107" s="62"/>
      <c r="Q107" s="62"/>
      <c r="R107" s="62"/>
      <c r="S107" s="62"/>
      <c r="T107" s="62"/>
      <c r="U107" s="62"/>
    </row>
    <row r="108" spans="2:21" x14ac:dyDescent="0.25">
      <c r="B108" s="277"/>
      <c r="C108" s="171" t="str">
        <f>B105&amp;"f4"</f>
        <v>ALTERAÇÃO DE CADASTROf4</v>
      </c>
      <c r="D108" s="187" t="s">
        <v>88</v>
      </c>
      <c r="E108" s="188">
        <v>9999999999999</v>
      </c>
      <c r="F108" s="189">
        <f>(J105-J108)*$E105+(J106-J108)*($E106-$E105-1)+(J107-J108)*($E107-$E106)</f>
        <v>39.1</v>
      </c>
      <c r="G108" s="190">
        <f>(K105-K108)*$E105+(K106-K108)*($E106-$E105-1)+(K107-K108)*($E107-$E106)</f>
        <v>39.1</v>
      </c>
      <c r="H108" s="191">
        <f>(L105-L108)*$E105+(L106-L108)*($E106-$E105-1)+(L107-L108)*($E107-$E106)</f>
        <v>79.2</v>
      </c>
      <c r="I108" s="288"/>
      <c r="J108" s="190">
        <v>0.1</v>
      </c>
      <c r="K108" s="190">
        <v>0.1</v>
      </c>
      <c r="L108" s="191">
        <v>0.2</v>
      </c>
      <c r="M108" s="295"/>
      <c r="N108" s="210"/>
      <c r="O108" s="211"/>
      <c r="P108" s="62"/>
      <c r="Q108" s="62"/>
      <c r="R108" s="62"/>
      <c r="S108" s="62"/>
      <c r="T108" s="62"/>
      <c r="U108" s="62"/>
    </row>
    <row r="109" spans="2:21" x14ac:dyDescent="0.25">
      <c r="B109" s="262" t="s">
        <v>38</v>
      </c>
      <c r="C109" s="171" t="str">
        <f>B109&amp;"f1"</f>
        <v>TABELA DE PARAMETRIZAÇÃOf1</v>
      </c>
      <c r="D109" s="187" t="s">
        <v>96</v>
      </c>
      <c r="E109" s="188">
        <f t="shared" ref="E109" si="44">VALUE(MID(D109,3,3))</f>
        <v>4</v>
      </c>
      <c r="F109" s="189">
        <v>0</v>
      </c>
      <c r="G109" s="190">
        <v>0</v>
      </c>
      <c r="H109" s="191">
        <v>0</v>
      </c>
      <c r="I109" s="263">
        <v>8</v>
      </c>
      <c r="J109" s="190">
        <v>4</v>
      </c>
      <c r="K109" s="190">
        <v>4</v>
      </c>
      <c r="L109" s="191">
        <v>5</v>
      </c>
      <c r="M109" s="221" t="s">
        <v>48</v>
      </c>
      <c r="N109" s="62"/>
      <c r="O109" s="62"/>
      <c r="P109" s="62"/>
      <c r="Q109" s="62"/>
      <c r="R109" s="62"/>
      <c r="S109" s="62"/>
      <c r="T109" s="62"/>
      <c r="U109" s="62"/>
    </row>
    <row r="110" spans="2:21" ht="15.75" thickBot="1" x14ac:dyDescent="0.3">
      <c r="B110" s="289"/>
      <c r="C110" s="204" t="str">
        <f>B109&amp;"f2"</f>
        <v>TABELA DE PARAMETRIZAÇÃOf2</v>
      </c>
      <c r="D110" s="194" t="s">
        <v>97</v>
      </c>
      <c r="E110" s="195">
        <v>9999999999999</v>
      </c>
      <c r="F110" s="196">
        <f>(J109-J110)*$E109</f>
        <v>12</v>
      </c>
      <c r="G110" s="197">
        <f>(K109-K110)*$E109</f>
        <v>12</v>
      </c>
      <c r="H110" s="198">
        <f>(L109-L110)*$E109</f>
        <v>4</v>
      </c>
      <c r="I110" s="290"/>
      <c r="J110" s="197">
        <v>1</v>
      </c>
      <c r="K110" s="197">
        <v>1</v>
      </c>
      <c r="L110" s="198">
        <v>4</v>
      </c>
      <c r="M110" s="225"/>
      <c r="N110" s="62"/>
      <c r="O110" s="62"/>
      <c r="P110" s="62"/>
      <c r="Q110" s="62"/>
      <c r="R110" s="62"/>
      <c r="S110" s="62"/>
      <c r="T110" s="62"/>
      <c r="U110" s="62"/>
    </row>
    <row r="111" spans="2:21" x14ac:dyDescent="0.25">
      <c r="F111" s="137"/>
      <c r="G111" s="137"/>
      <c r="H111" s="137"/>
      <c r="J111" s="130"/>
      <c r="K111" s="130"/>
      <c r="L111" s="130"/>
    </row>
    <row r="112" spans="2:21" x14ac:dyDescent="0.25">
      <c r="F112" s="137"/>
      <c r="G112" s="137"/>
      <c r="H112" s="137"/>
      <c r="J112" s="130"/>
      <c r="K112" s="130"/>
      <c r="L112" s="130"/>
    </row>
    <row r="113" spans="2:16" x14ac:dyDescent="0.25">
      <c r="F113" s="137"/>
      <c r="G113" s="137"/>
      <c r="H113" s="137"/>
      <c r="J113" s="130"/>
      <c r="K113" s="130"/>
      <c r="L113" s="130"/>
    </row>
    <row r="114" spans="2:16" hidden="1" x14ac:dyDescent="0.25">
      <c r="B114" s="299" t="s">
        <v>590</v>
      </c>
      <c r="C114" s="71" t="str">
        <f>B114&amp;"f1"</f>
        <v>TEMPLATEf1</v>
      </c>
      <c r="D114" s="104" t="s">
        <v>90</v>
      </c>
      <c r="E114" s="145">
        <f t="shared" ref="E114" si="45">VALUE(MID(D114,3,3))</f>
        <v>2</v>
      </c>
      <c r="F114" s="142">
        <v>0</v>
      </c>
      <c r="G114" s="124">
        <v>0</v>
      </c>
      <c r="H114" s="138">
        <v>0</v>
      </c>
      <c r="I114" s="296">
        <v>8</v>
      </c>
      <c r="J114" s="124">
        <v>5</v>
      </c>
      <c r="K114" s="124">
        <v>6</v>
      </c>
      <c r="L114" s="125">
        <v>7</v>
      </c>
      <c r="M114" s="300" t="s">
        <v>594</v>
      </c>
    </row>
    <row r="115" spans="2:16" hidden="1" x14ac:dyDescent="0.25">
      <c r="B115" s="284"/>
      <c r="C115" s="72" t="str">
        <f>B114&amp;"f2"</f>
        <v>TEMPLATEf2</v>
      </c>
      <c r="D115" s="105" t="s">
        <v>581</v>
      </c>
      <c r="E115" s="146">
        <f t="shared" ref="E115:E117" si="46">VALUE(MID(D115,FIND(" ",D115,LEN(D115)-3),5))</f>
        <v>100</v>
      </c>
      <c r="F115" s="143">
        <f>(J114-J115)*$E114</f>
        <v>2</v>
      </c>
      <c r="G115" s="126">
        <f>(K114-K115)*$E114</f>
        <v>2</v>
      </c>
      <c r="H115" s="139">
        <f>(L114-L115)*$E114</f>
        <v>2</v>
      </c>
      <c r="I115" s="297"/>
      <c r="J115" s="126">
        <v>4</v>
      </c>
      <c r="K115" s="126">
        <v>5</v>
      </c>
      <c r="L115" s="127">
        <v>6</v>
      </c>
      <c r="M115" s="301"/>
    </row>
    <row r="116" spans="2:16" hidden="1" x14ac:dyDescent="0.25">
      <c r="B116" s="284"/>
      <c r="C116" s="72" t="str">
        <f>B114&amp;"f3"</f>
        <v>TEMPLATEf3</v>
      </c>
      <c r="D116" s="105" t="s">
        <v>592</v>
      </c>
      <c r="E116" s="146">
        <f t="shared" si="46"/>
        <v>500</v>
      </c>
      <c r="F116" s="143">
        <f>((J115-J116)*($E115-$E114-1))+($E114*(J114-J116))</f>
        <v>101</v>
      </c>
      <c r="G116" s="126">
        <f>((K115-K116)*($E115-$E114-1))+($E114*(K114-K116))</f>
        <v>101</v>
      </c>
      <c r="H116" s="139">
        <f>((L115-L116)*($E115-$E114-1))+($E114*(L114-L116))</f>
        <v>101</v>
      </c>
      <c r="I116" s="297"/>
      <c r="J116" s="126">
        <v>3</v>
      </c>
      <c r="K116" s="126">
        <v>4</v>
      </c>
      <c r="L116" s="127">
        <v>5</v>
      </c>
      <c r="M116" s="301"/>
    </row>
    <row r="117" spans="2:16" hidden="1" x14ac:dyDescent="0.25">
      <c r="B117" s="284"/>
      <c r="C117" s="72" t="str">
        <f>B114&amp;"f4"</f>
        <v>TEMPLATEf4</v>
      </c>
      <c r="D117" s="105" t="s">
        <v>591</v>
      </c>
      <c r="E117" s="146">
        <f t="shared" si="46"/>
        <v>999</v>
      </c>
      <c r="F117" s="143">
        <f>(J114-J117)*$E114+(J115-J117)*($E115-$E114-1)+(J116-J117)*($E116-$E115)</f>
        <v>600</v>
      </c>
      <c r="G117" s="126">
        <f>(K114-K117)*$E114+(K115-K117)*($E115-$E114-1)+(K116-K117)*($E116-$E115)</f>
        <v>600</v>
      </c>
      <c r="H117" s="139">
        <f>(L114-L117)*$E114+(L115-L117)*($E115-$E114-1)+(L116-L117)*($E116-$E115)</f>
        <v>600</v>
      </c>
      <c r="I117" s="297"/>
      <c r="J117" s="126">
        <v>2</v>
      </c>
      <c r="K117" s="126">
        <v>3</v>
      </c>
      <c r="L117" s="127">
        <v>4</v>
      </c>
      <c r="M117" s="301"/>
    </row>
    <row r="118" spans="2:16" ht="15.75" hidden="1" thickBot="1" x14ac:dyDescent="0.3">
      <c r="B118" s="285"/>
      <c r="C118" s="73" t="str">
        <f>B114&amp;"f5"</f>
        <v>TEMPLATEf5</v>
      </c>
      <c r="D118" s="141" t="s">
        <v>593</v>
      </c>
      <c r="E118" s="147">
        <v>9999999999999</v>
      </c>
      <c r="F118" s="144">
        <f>(J114-J118)*$E114+(J115-J118)*($E115-$E114-1)+(J116-J118)*($E116-$E115)+(J117-J118)*($E117-$E116)</f>
        <v>1598</v>
      </c>
      <c r="G118" s="128">
        <f>(K114-K118)*$E114+(K115-K118)*($E115-$E114-1)+(K116-K118)*($E116-$E115)+(K117-K118)*($E117-$E116)</f>
        <v>1598</v>
      </c>
      <c r="H118" s="140">
        <f>(L114-L118)*$E114+(L115-L118)*($E115-$E114-1)+(L116-L118)*($E116-$E115)+(L117-L118)*($E117-$E116)</f>
        <v>1598</v>
      </c>
      <c r="I118" s="298"/>
      <c r="J118" s="128">
        <v>1</v>
      </c>
      <c r="K118" s="128">
        <v>2</v>
      </c>
      <c r="L118" s="129">
        <v>3</v>
      </c>
      <c r="M118" s="302"/>
      <c r="P118" s="4"/>
    </row>
  </sheetData>
  <mergeCells count="145">
    <mergeCell ref="I114:I118"/>
    <mergeCell ref="B114:B118"/>
    <mergeCell ref="M114:M118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  <mergeCell ref="M26:M28"/>
    <mergeCell ref="B109:B110"/>
    <mergeCell ref="M109:M110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09:I110"/>
    <mergeCell ref="I62:I65"/>
    <mergeCell ref="M62:M65"/>
    <mergeCell ref="M85:M86"/>
    <mergeCell ref="B87:B88"/>
    <mergeCell ref="M87:M88"/>
    <mergeCell ref="B89:B90"/>
    <mergeCell ref="M89:M90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topLeftCell="A247" zoomScale="80" zoomScaleNormal="80" workbookViewId="0">
      <selection activeCell="C259" sqref="C259:C261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32" t="s">
        <v>50</v>
      </c>
      <c r="C2" s="333"/>
      <c r="D2" s="333"/>
      <c r="E2" s="333"/>
      <c r="F2" s="334"/>
      <c r="G2" s="24"/>
      <c r="H2" s="332" t="s">
        <v>100</v>
      </c>
      <c r="I2" s="333"/>
      <c r="J2" s="335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36"/>
    </row>
    <row r="4" spans="2:10" ht="15" customHeight="1" x14ac:dyDescent="0.25">
      <c r="B4" s="319" t="s">
        <v>277</v>
      </c>
      <c r="C4" s="322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27" t="s">
        <v>277</v>
      </c>
    </row>
    <row r="5" spans="2:10" x14ac:dyDescent="0.25">
      <c r="B5" s="337"/>
      <c r="C5" s="323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39"/>
    </row>
    <row r="6" spans="2:10" x14ac:dyDescent="0.25">
      <c r="B6" s="337"/>
      <c r="C6" s="323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39"/>
    </row>
    <row r="7" spans="2:10" x14ac:dyDescent="0.25">
      <c r="B7" s="337"/>
      <c r="C7" s="323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39"/>
    </row>
    <row r="8" spans="2:10" x14ac:dyDescent="0.25">
      <c r="B8" s="337"/>
      <c r="C8" s="323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39"/>
    </row>
    <row r="9" spans="2:10" ht="15.75" thickBot="1" x14ac:dyDescent="0.3">
      <c r="B9" s="338"/>
      <c r="C9" s="324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40"/>
    </row>
    <row r="10" spans="2:10" x14ac:dyDescent="0.25">
      <c r="B10" s="318" t="s">
        <v>111</v>
      </c>
      <c r="C10" s="322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12" t="s">
        <v>111</v>
      </c>
    </row>
    <row r="11" spans="2:10" x14ac:dyDescent="0.25">
      <c r="B11" s="316"/>
      <c r="C11" s="323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13"/>
    </row>
    <row r="12" spans="2:10" x14ac:dyDescent="0.25">
      <c r="B12" s="316"/>
      <c r="C12" s="323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13"/>
    </row>
    <row r="13" spans="2:10" x14ac:dyDescent="0.25">
      <c r="B13" s="316"/>
      <c r="C13" s="323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13"/>
    </row>
    <row r="14" spans="2:10" x14ac:dyDescent="0.25">
      <c r="B14" s="316"/>
      <c r="C14" s="323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13"/>
    </row>
    <row r="15" spans="2:10" x14ac:dyDescent="0.25">
      <c r="B15" s="316"/>
      <c r="C15" s="323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13"/>
    </row>
    <row r="16" spans="2:10" x14ac:dyDescent="0.25">
      <c r="B16" s="316"/>
      <c r="C16" s="323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13"/>
    </row>
    <row r="17" spans="2:10" x14ac:dyDescent="0.25">
      <c r="B17" s="316"/>
      <c r="C17" s="323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13"/>
    </row>
    <row r="18" spans="2:10" x14ac:dyDescent="0.25">
      <c r="B18" s="316"/>
      <c r="C18" s="323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13"/>
    </row>
    <row r="19" spans="2:10" x14ac:dyDescent="0.25">
      <c r="B19" s="316"/>
      <c r="C19" s="323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13"/>
    </row>
    <row r="20" spans="2:10" x14ac:dyDescent="0.25">
      <c r="B20" s="316"/>
      <c r="C20" s="323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13"/>
    </row>
    <row r="21" spans="2:10" x14ac:dyDescent="0.25">
      <c r="B21" s="316"/>
      <c r="C21" s="323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13"/>
    </row>
    <row r="22" spans="2:10" x14ac:dyDescent="0.25">
      <c r="B22" s="316"/>
      <c r="C22" s="321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13"/>
    </row>
    <row r="23" spans="2:10" x14ac:dyDescent="0.25">
      <c r="B23" s="316"/>
      <c r="C23" s="321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13"/>
    </row>
    <row r="24" spans="2:10" x14ac:dyDescent="0.25">
      <c r="B24" s="316"/>
      <c r="C24" s="321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13"/>
    </row>
    <row r="25" spans="2:10" x14ac:dyDescent="0.25">
      <c r="B25" s="316"/>
      <c r="C25" s="323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13"/>
    </row>
    <row r="26" spans="2:10" x14ac:dyDescent="0.25">
      <c r="B26" s="316"/>
      <c r="C26" s="323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13"/>
    </row>
    <row r="27" spans="2:10" ht="15.75" thickBot="1" x14ac:dyDescent="0.3">
      <c r="B27" s="317"/>
      <c r="C27" s="324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14"/>
    </row>
    <row r="28" spans="2:10" x14ac:dyDescent="0.25">
      <c r="B28" s="318" t="s">
        <v>266</v>
      </c>
      <c r="C28" s="322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12" t="s">
        <v>266</v>
      </c>
    </row>
    <row r="29" spans="2:10" x14ac:dyDescent="0.25">
      <c r="B29" s="316"/>
      <c r="C29" s="323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13"/>
    </row>
    <row r="30" spans="2:10" x14ac:dyDescent="0.25">
      <c r="B30" s="316"/>
      <c r="C30" s="323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13"/>
    </row>
    <row r="31" spans="2:10" x14ac:dyDescent="0.25">
      <c r="B31" s="316"/>
      <c r="C31" s="323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13"/>
    </row>
    <row r="32" spans="2:10" x14ac:dyDescent="0.25">
      <c r="B32" s="316"/>
      <c r="C32" s="323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13"/>
    </row>
    <row r="33" spans="2:10" x14ac:dyDescent="0.25">
      <c r="B33" s="316"/>
      <c r="C33" s="323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13"/>
    </row>
    <row r="34" spans="2:10" x14ac:dyDescent="0.25">
      <c r="B34" s="316"/>
      <c r="C34" s="323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13"/>
    </row>
    <row r="35" spans="2:10" x14ac:dyDescent="0.25">
      <c r="B35" s="316"/>
      <c r="C35" s="323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13"/>
    </row>
    <row r="36" spans="2:10" x14ac:dyDescent="0.25">
      <c r="B36" s="316"/>
      <c r="C36" s="323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13"/>
    </row>
    <row r="37" spans="2:10" x14ac:dyDescent="0.25">
      <c r="B37" s="316"/>
      <c r="C37" s="323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13"/>
    </row>
    <row r="38" spans="2:10" x14ac:dyDescent="0.25">
      <c r="B38" s="316"/>
      <c r="C38" s="323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13"/>
    </row>
    <row r="39" spans="2:10" ht="15.75" thickBot="1" x14ac:dyDescent="0.3">
      <c r="B39" s="317"/>
      <c r="C39" s="324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14"/>
    </row>
    <row r="40" spans="2:10" ht="15" customHeight="1" x14ac:dyDescent="0.25">
      <c r="B40" s="318" t="s">
        <v>112</v>
      </c>
      <c r="C40" s="322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27" t="s">
        <v>112</v>
      </c>
    </row>
    <row r="41" spans="2:10" x14ac:dyDescent="0.25">
      <c r="B41" s="316"/>
      <c r="C41" s="323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39"/>
    </row>
    <row r="42" spans="2:10" x14ac:dyDescent="0.25">
      <c r="B42" s="316"/>
      <c r="C42" s="323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39"/>
    </row>
    <row r="43" spans="2:10" ht="15" customHeight="1" x14ac:dyDescent="0.25">
      <c r="B43" s="316"/>
      <c r="C43" s="323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39"/>
    </row>
    <row r="44" spans="2:10" x14ac:dyDescent="0.25">
      <c r="B44" s="316"/>
      <c r="C44" s="323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39"/>
    </row>
    <row r="45" spans="2:10" x14ac:dyDescent="0.25">
      <c r="B45" s="316"/>
      <c r="C45" s="323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39"/>
    </row>
    <row r="46" spans="2:10" x14ac:dyDescent="0.25">
      <c r="B46" s="316"/>
      <c r="C46" s="323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39"/>
    </row>
    <row r="47" spans="2:10" x14ac:dyDescent="0.25">
      <c r="B47" s="316"/>
      <c r="C47" s="323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39"/>
    </row>
    <row r="48" spans="2:10" x14ac:dyDescent="0.25">
      <c r="B48" s="316"/>
      <c r="C48" s="323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39"/>
    </row>
    <row r="49" spans="2:10" x14ac:dyDescent="0.25">
      <c r="B49" s="316"/>
      <c r="C49" s="323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39"/>
    </row>
    <row r="50" spans="2:10" x14ac:dyDescent="0.25">
      <c r="B50" s="316"/>
      <c r="C50" s="323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39"/>
    </row>
    <row r="51" spans="2:10" x14ac:dyDescent="0.25">
      <c r="B51" s="316"/>
      <c r="C51" s="323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39"/>
    </row>
    <row r="52" spans="2:10" x14ac:dyDescent="0.25">
      <c r="B52" s="316"/>
      <c r="C52" s="323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39"/>
    </row>
    <row r="53" spans="2:10" x14ac:dyDescent="0.25">
      <c r="B53" s="316"/>
      <c r="C53" s="323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39"/>
    </row>
    <row r="54" spans="2:10" x14ac:dyDescent="0.25">
      <c r="B54" s="316"/>
      <c r="C54" s="323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39"/>
    </row>
    <row r="55" spans="2:10" x14ac:dyDescent="0.25">
      <c r="B55" s="316"/>
      <c r="C55" s="323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39"/>
    </row>
    <row r="56" spans="2:10" x14ac:dyDescent="0.25">
      <c r="B56" s="316"/>
      <c r="C56" s="323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39"/>
    </row>
    <row r="57" spans="2:10" x14ac:dyDescent="0.25">
      <c r="B57" s="316"/>
      <c r="C57" s="323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39"/>
    </row>
    <row r="58" spans="2:10" x14ac:dyDescent="0.25">
      <c r="B58" s="316"/>
      <c r="C58" s="323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39"/>
    </row>
    <row r="59" spans="2:10" x14ac:dyDescent="0.25">
      <c r="B59" s="316"/>
      <c r="C59" s="323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39"/>
    </row>
    <row r="60" spans="2:10" x14ac:dyDescent="0.25">
      <c r="B60" s="316"/>
      <c r="C60" s="323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39"/>
    </row>
    <row r="61" spans="2:10" x14ac:dyDescent="0.25">
      <c r="B61" s="316"/>
      <c r="C61" s="323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39"/>
    </row>
    <row r="62" spans="2:10" x14ac:dyDescent="0.25">
      <c r="B62" s="316"/>
      <c r="C62" s="323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39"/>
    </row>
    <row r="63" spans="2:10" x14ac:dyDescent="0.25">
      <c r="B63" s="316"/>
      <c r="C63" s="323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39"/>
    </row>
    <row r="64" spans="2:10" x14ac:dyDescent="0.25">
      <c r="B64" s="316"/>
      <c r="C64" s="323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39"/>
    </row>
    <row r="65" spans="2:10" x14ac:dyDescent="0.25">
      <c r="B65" s="316"/>
      <c r="C65" s="323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39"/>
    </row>
    <row r="66" spans="2:10" x14ac:dyDescent="0.25">
      <c r="B66" s="316"/>
      <c r="C66" s="323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39"/>
    </row>
    <row r="67" spans="2:10" x14ac:dyDescent="0.25">
      <c r="B67" s="316"/>
      <c r="C67" s="323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39"/>
    </row>
    <row r="68" spans="2:10" x14ac:dyDescent="0.25">
      <c r="B68" s="316"/>
      <c r="C68" s="323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39"/>
    </row>
    <row r="69" spans="2:10" x14ac:dyDescent="0.25">
      <c r="B69" s="316"/>
      <c r="C69" s="323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39"/>
    </row>
    <row r="70" spans="2:10" x14ac:dyDescent="0.25">
      <c r="B70" s="316"/>
      <c r="C70" s="323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39"/>
    </row>
    <row r="71" spans="2:10" x14ac:dyDescent="0.25">
      <c r="B71" s="316"/>
      <c r="C71" s="323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39"/>
    </row>
    <row r="72" spans="2:10" ht="15.75" thickBot="1" x14ac:dyDescent="0.3">
      <c r="B72" s="317"/>
      <c r="C72" s="324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40"/>
    </row>
    <row r="73" spans="2:10" x14ac:dyDescent="0.25">
      <c r="B73" s="318" t="s">
        <v>116</v>
      </c>
      <c r="C73" s="320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12" t="s">
        <v>116</v>
      </c>
    </row>
    <row r="74" spans="2:10" x14ac:dyDescent="0.25">
      <c r="B74" s="316"/>
      <c r="C74" s="321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13"/>
    </row>
    <row r="75" spans="2:10" x14ac:dyDescent="0.25">
      <c r="B75" s="316"/>
      <c r="C75" s="321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13"/>
    </row>
    <row r="76" spans="2:10" x14ac:dyDescent="0.25">
      <c r="B76" s="316"/>
      <c r="C76" s="321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13"/>
    </row>
    <row r="77" spans="2:10" x14ac:dyDescent="0.25">
      <c r="B77" s="316"/>
      <c r="C77" s="321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13"/>
    </row>
    <row r="78" spans="2:10" x14ac:dyDescent="0.25">
      <c r="B78" s="316"/>
      <c r="C78" s="321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13"/>
    </row>
    <row r="79" spans="2:10" x14ac:dyDescent="0.25">
      <c r="B79" s="316"/>
      <c r="C79" s="323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13"/>
    </row>
    <row r="80" spans="2:10" x14ac:dyDescent="0.25">
      <c r="B80" s="316"/>
      <c r="C80" s="323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13"/>
    </row>
    <row r="81" spans="2:10" x14ac:dyDescent="0.25">
      <c r="B81" s="316"/>
      <c r="C81" s="323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13"/>
    </row>
    <row r="82" spans="2:10" x14ac:dyDescent="0.25">
      <c r="B82" s="316"/>
      <c r="C82" s="323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13"/>
    </row>
    <row r="83" spans="2:10" x14ac:dyDescent="0.25">
      <c r="B83" s="316"/>
      <c r="C83" s="323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13"/>
    </row>
    <row r="84" spans="2:10" x14ac:dyDescent="0.25">
      <c r="B84" s="316"/>
      <c r="C84" s="323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13"/>
    </row>
    <row r="85" spans="2:10" x14ac:dyDescent="0.25">
      <c r="B85" s="316"/>
      <c r="C85" s="323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13"/>
    </row>
    <row r="86" spans="2:10" x14ac:dyDescent="0.25">
      <c r="B86" s="316"/>
      <c r="C86" s="323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13"/>
    </row>
    <row r="87" spans="2:10" x14ac:dyDescent="0.25">
      <c r="B87" s="316"/>
      <c r="C87" s="323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13"/>
    </row>
    <row r="88" spans="2:10" x14ac:dyDescent="0.25">
      <c r="B88" s="316"/>
      <c r="C88" s="323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13"/>
    </row>
    <row r="89" spans="2:10" x14ac:dyDescent="0.25">
      <c r="B89" s="316"/>
      <c r="C89" s="323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13"/>
    </row>
    <row r="90" spans="2:10" x14ac:dyDescent="0.25">
      <c r="B90" s="316"/>
      <c r="C90" s="323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13"/>
    </row>
    <row r="91" spans="2:10" x14ac:dyDescent="0.25">
      <c r="B91" s="316"/>
      <c r="C91" s="323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13"/>
    </row>
    <row r="92" spans="2:10" x14ac:dyDescent="0.25">
      <c r="B92" s="316"/>
      <c r="C92" s="323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13"/>
    </row>
    <row r="93" spans="2:10" x14ac:dyDescent="0.25">
      <c r="B93" s="316"/>
      <c r="C93" s="323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13"/>
    </row>
    <row r="94" spans="2:10" x14ac:dyDescent="0.25">
      <c r="B94" s="316"/>
      <c r="C94" s="323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13"/>
    </row>
    <row r="95" spans="2:10" x14ac:dyDescent="0.25">
      <c r="B95" s="316"/>
      <c r="C95" s="323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13"/>
    </row>
    <row r="96" spans="2:10" x14ac:dyDescent="0.25">
      <c r="B96" s="316"/>
      <c r="C96" s="323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13"/>
    </row>
    <row r="97" spans="2:10" x14ac:dyDescent="0.25">
      <c r="B97" s="316"/>
      <c r="C97" s="323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13"/>
    </row>
    <row r="98" spans="2:10" x14ac:dyDescent="0.25">
      <c r="B98" s="316"/>
      <c r="C98" s="323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13"/>
    </row>
    <row r="99" spans="2:10" ht="15.75" thickBot="1" x14ac:dyDescent="0.3">
      <c r="B99" s="317"/>
      <c r="C99" s="324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14"/>
    </row>
    <row r="100" spans="2:10" x14ac:dyDescent="0.25">
      <c r="B100" s="315" t="s">
        <v>189</v>
      </c>
      <c r="C100" s="330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1" t="s">
        <v>189</v>
      </c>
    </row>
    <row r="101" spans="2:10" x14ac:dyDescent="0.25">
      <c r="B101" s="316"/>
      <c r="C101" s="323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13"/>
    </row>
    <row r="102" spans="2:10" x14ac:dyDescent="0.25">
      <c r="B102" s="316"/>
      <c r="C102" s="323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13"/>
    </row>
    <row r="103" spans="2:10" x14ac:dyDescent="0.25">
      <c r="B103" s="316"/>
      <c r="C103" s="323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13"/>
    </row>
    <row r="104" spans="2:10" x14ac:dyDescent="0.25">
      <c r="B104" s="316"/>
      <c r="C104" s="323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13"/>
    </row>
    <row r="105" spans="2:10" x14ac:dyDescent="0.25">
      <c r="B105" s="316"/>
      <c r="C105" s="323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13"/>
    </row>
    <row r="106" spans="2:10" x14ac:dyDescent="0.25">
      <c r="B106" s="316"/>
      <c r="C106" s="323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13"/>
    </row>
    <row r="107" spans="2:10" x14ac:dyDescent="0.25">
      <c r="B107" s="316"/>
      <c r="C107" s="323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13"/>
    </row>
    <row r="108" spans="2:10" x14ac:dyDescent="0.25">
      <c r="B108" s="316"/>
      <c r="C108" s="323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13"/>
    </row>
    <row r="109" spans="2:10" x14ac:dyDescent="0.25">
      <c r="B109" s="316"/>
      <c r="C109" s="323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13"/>
    </row>
    <row r="110" spans="2:10" x14ac:dyDescent="0.25">
      <c r="B110" s="316"/>
      <c r="C110" s="323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13"/>
    </row>
    <row r="111" spans="2:10" x14ac:dyDescent="0.25">
      <c r="B111" s="316"/>
      <c r="C111" s="323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13"/>
    </row>
    <row r="112" spans="2:10" x14ac:dyDescent="0.25">
      <c r="B112" s="316"/>
      <c r="C112" s="323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13"/>
    </row>
    <row r="113" spans="2:10" x14ac:dyDescent="0.25">
      <c r="B113" s="316"/>
      <c r="C113" s="323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13"/>
    </row>
    <row r="114" spans="2:10" x14ac:dyDescent="0.25">
      <c r="B114" s="316"/>
      <c r="C114" s="323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13"/>
    </row>
    <row r="115" spans="2:10" x14ac:dyDescent="0.25">
      <c r="B115" s="316"/>
      <c r="C115" s="323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13"/>
    </row>
    <row r="116" spans="2:10" x14ac:dyDescent="0.25">
      <c r="B116" s="316"/>
      <c r="C116" s="323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13"/>
    </row>
    <row r="117" spans="2:10" x14ac:dyDescent="0.25">
      <c r="B117" s="316"/>
      <c r="C117" s="323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13"/>
    </row>
    <row r="118" spans="2:10" x14ac:dyDescent="0.25">
      <c r="B118" s="316"/>
      <c r="C118" s="323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13"/>
    </row>
    <row r="119" spans="2:10" x14ac:dyDescent="0.25">
      <c r="B119" s="316"/>
      <c r="C119" s="323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13"/>
    </row>
    <row r="120" spans="2:10" x14ac:dyDescent="0.25">
      <c r="B120" s="316"/>
      <c r="C120" s="323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13"/>
    </row>
    <row r="121" spans="2:10" x14ac:dyDescent="0.25">
      <c r="B121" s="316"/>
      <c r="C121" s="323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13"/>
    </row>
    <row r="122" spans="2:10" x14ac:dyDescent="0.25">
      <c r="B122" s="316"/>
      <c r="C122" s="323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13"/>
    </row>
    <row r="123" spans="2:10" x14ac:dyDescent="0.25">
      <c r="B123" s="316"/>
      <c r="C123" s="323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13"/>
    </row>
    <row r="124" spans="2:10" x14ac:dyDescent="0.25">
      <c r="B124" s="316"/>
      <c r="C124" s="323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13"/>
    </row>
    <row r="125" spans="2:10" x14ac:dyDescent="0.25">
      <c r="B125" s="316"/>
      <c r="C125" s="323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13"/>
    </row>
    <row r="126" spans="2:10" x14ac:dyDescent="0.25">
      <c r="B126" s="316"/>
      <c r="C126" s="323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13"/>
    </row>
    <row r="127" spans="2:10" x14ac:dyDescent="0.25">
      <c r="B127" s="316"/>
      <c r="C127" s="323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13"/>
    </row>
    <row r="128" spans="2:10" x14ac:dyDescent="0.25">
      <c r="B128" s="316"/>
      <c r="C128" s="323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13"/>
    </row>
    <row r="129" spans="2:10" ht="15.75" thickBot="1" x14ac:dyDescent="0.3">
      <c r="B129" s="317"/>
      <c r="C129" s="324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14"/>
    </row>
    <row r="130" spans="2:10" x14ac:dyDescent="0.25">
      <c r="B130" s="315" t="s">
        <v>188</v>
      </c>
      <c r="C130" s="330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1" t="s">
        <v>188</v>
      </c>
    </row>
    <row r="131" spans="2:10" x14ac:dyDescent="0.25">
      <c r="B131" s="316"/>
      <c r="C131" s="323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13"/>
    </row>
    <row r="132" spans="2:10" x14ac:dyDescent="0.25">
      <c r="B132" s="316"/>
      <c r="C132" s="323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13"/>
    </row>
    <row r="133" spans="2:10" x14ac:dyDescent="0.25">
      <c r="B133" s="316"/>
      <c r="C133" s="323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13"/>
    </row>
    <row r="134" spans="2:10" x14ac:dyDescent="0.25">
      <c r="B134" s="316"/>
      <c r="C134" s="323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13"/>
    </row>
    <row r="135" spans="2:10" x14ac:dyDescent="0.25">
      <c r="B135" s="316"/>
      <c r="C135" s="323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13"/>
    </row>
    <row r="136" spans="2:10" x14ac:dyDescent="0.25">
      <c r="B136" s="316"/>
      <c r="C136" s="323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13"/>
    </row>
    <row r="137" spans="2:10" x14ac:dyDescent="0.25">
      <c r="B137" s="316"/>
      <c r="C137" s="323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13"/>
    </row>
    <row r="138" spans="2:10" x14ac:dyDescent="0.25">
      <c r="B138" s="316"/>
      <c r="C138" s="323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13"/>
    </row>
    <row r="139" spans="2:10" x14ac:dyDescent="0.25">
      <c r="B139" s="316"/>
      <c r="C139" s="323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13"/>
    </row>
    <row r="140" spans="2:10" x14ac:dyDescent="0.25">
      <c r="B140" s="316"/>
      <c r="C140" s="323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13"/>
    </row>
    <row r="141" spans="2:10" x14ac:dyDescent="0.25">
      <c r="B141" s="316"/>
      <c r="C141" s="323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13"/>
    </row>
    <row r="142" spans="2:10" x14ac:dyDescent="0.25">
      <c r="B142" s="316"/>
      <c r="C142" s="323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13"/>
    </row>
    <row r="143" spans="2:10" x14ac:dyDescent="0.25">
      <c r="B143" s="316"/>
      <c r="C143" s="323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13"/>
    </row>
    <row r="144" spans="2:10" x14ac:dyDescent="0.25">
      <c r="B144" s="316"/>
      <c r="C144" s="323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13"/>
    </row>
    <row r="145" spans="2:10" x14ac:dyDescent="0.25">
      <c r="B145" s="316"/>
      <c r="C145" s="323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13"/>
    </row>
    <row r="146" spans="2:10" x14ac:dyDescent="0.25">
      <c r="B146" s="316"/>
      <c r="C146" s="323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13"/>
    </row>
    <row r="147" spans="2:10" x14ac:dyDescent="0.25">
      <c r="B147" s="316"/>
      <c r="C147" s="323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13"/>
    </row>
    <row r="148" spans="2:10" x14ac:dyDescent="0.25">
      <c r="B148" s="316"/>
      <c r="C148" s="323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13"/>
    </row>
    <row r="149" spans="2:10" x14ac:dyDescent="0.25">
      <c r="B149" s="316"/>
      <c r="C149" s="323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13"/>
    </row>
    <row r="150" spans="2:10" x14ac:dyDescent="0.25">
      <c r="B150" s="316"/>
      <c r="C150" s="323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13"/>
    </row>
    <row r="151" spans="2:10" x14ac:dyDescent="0.25">
      <c r="B151" s="316"/>
      <c r="C151" s="323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13"/>
    </row>
    <row r="152" spans="2:10" x14ac:dyDescent="0.25">
      <c r="B152" s="316"/>
      <c r="C152" s="323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13"/>
    </row>
    <row r="153" spans="2:10" x14ac:dyDescent="0.25">
      <c r="B153" s="316"/>
      <c r="C153" s="323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13"/>
    </row>
    <row r="154" spans="2:10" x14ac:dyDescent="0.25">
      <c r="B154" s="316"/>
      <c r="C154" s="323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13"/>
    </row>
    <row r="155" spans="2:10" x14ac:dyDescent="0.25">
      <c r="B155" s="316"/>
      <c r="C155" s="323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13"/>
    </row>
    <row r="156" spans="2:10" x14ac:dyDescent="0.25">
      <c r="B156" s="316"/>
      <c r="C156" s="323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13"/>
    </row>
    <row r="157" spans="2:10" x14ac:dyDescent="0.25">
      <c r="B157" s="316"/>
      <c r="C157" s="323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13"/>
    </row>
    <row r="158" spans="2:10" x14ac:dyDescent="0.25">
      <c r="B158" s="316"/>
      <c r="C158" s="323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13"/>
    </row>
    <row r="159" spans="2:10" ht="15.75" thickBot="1" x14ac:dyDescent="0.3">
      <c r="B159" s="317"/>
      <c r="C159" s="324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14"/>
    </row>
    <row r="160" spans="2:10" x14ac:dyDescent="0.25">
      <c r="B160" s="315" t="s">
        <v>187</v>
      </c>
      <c r="C160" s="330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1" t="s">
        <v>187</v>
      </c>
    </row>
    <row r="161" spans="2:10" x14ac:dyDescent="0.25">
      <c r="B161" s="316"/>
      <c r="C161" s="323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13"/>
    </row>
    <row r="162" spans="2:10" x14ac:dyDescent="0.25">
      <c r="B162" s="316"/>
      <c r="C162" s="323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13"/>
    </row>
    <row r="163" spans="2:10" x14ac:dyDescent="0.25">
      <c r="B163" s="316"/>
      <c r="C163" s="323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13"/>
    </row>
    <row r="164" spans="2:10" x14ac:dyDescent="0.25">
      <c r="B164" s="316"/>
      <c r="C164" s="323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13"/>
    </row>
    <row r="165" spans="2:10" x14ac:dyDescent="0.25">
      <c r="B165" s="316"/>
      <c r="C165" s="323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13"/>
    </row>
    <row r="166" spans="2:10" x14ac:dyDescent="0.25">
      <c r="B166" s="316"/>
      <c r="C166" s="323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13"/>
    </row>
    <row r="167" spans="2:10" x14ac:dyDescent="0.25">
      <c r="B167" s="316"/>
      <c r="C167" s="323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13"/>
    </row>
    <row r="168" spans="2:10" x14ac:dyDescent="0.25">
      <c r="B168" s="316"/>
      <c r="C168" s="323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13"/>
    </row>
    <row r="169" spans="2:10" x14ac:dyDescent="0.25">
      <c r="B169" s="316"/>
      <c r="C169" s="323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13"/>
    </row>
    <row r="170" spans="2:10" x14ac:dyDescent="0.25">
      <c r="B170" s="316"/>
      <c r="C170" s="323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13"/>
    </row>
    <row r="171" spans="2:10" x14ac:dyDescent="0.25">
      <c r="B171" s="316"/>
      <c r="C171" s="323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13"/>
    </row>
    <row r="172" spans="2:10" x14ac:dyDescent="0.25">
      <c r="B172" s="316"/>
      <c r="C172" s="323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13"/>
    </row>
    <row r="173" spans="2:10" x14ac:dyDescent="0.25">
      <c r="B173" s="316"/>
      <c r="C173" s="323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13"/>
    </row>
    <row r="174" spans="2:10" x14ac:dyDescent="0.25">
      <c r="B174" s="316"/>
      <c r="C174" s="323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13"/>
    </row>
    <row r="175" spans="2:10" x14ac:dyDescent="0.25">
      <c r="B175" s="316"/>
      <c r="C175" s="323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13"/>
    </row>
    <row r="176" spans="2:10" x14ac:dyDescent="0.25">
      <c r="B176" s="316"/>
      <c r="C176" s="323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13"/>
    </row>
    <row r="177" spans="2:12" x14ac:dyDescent="0.25">
      <c r="B177" s="316"/>
      <c r="C177" s="323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13"/>
    </row>
    <row r="178" spans="2:12" x14ac:dyDescent="0.25">
      <c r="B178" s="316"/>
      <c r="C178" s="323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13"/>
    </row>
    <row r="179" spans="2:12" x14ac:dyDescent="0.25">
      <c r="B179" s="316"/>
      <c r="C179" s="323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13"/>
    </row>
    <row r="180" spans="2:12" x14ac:dyDescent="0.25">
      <c r="B180" s="316"/>
      <c r="C180" s="323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13"/>
    </row>
    <row r="181" spans="2:12" x14ac:dyDescent="0.25">
      <c r="B181" s="316"/>
      <c r="C181" s="323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13"/>
    </row>
    <row r="182" spans="2:12" x14ac:dyDescent="0.25">
      <c r="B182" s="316"/>
      <c r="C182" s="323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13"/>
    </row>
    <row r="183" spans="2:12" ht="15.75" thickBot="1" x14ac:dyDescent="0.3">
      <c r="B183" s="317"/>
      <c r="C183" s="324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14"/>
    </row>
    <row r="184" spans="2:12" x14ac:dyDescent="0.25">
      <c r="B184" s="315" t="s">
        <v>117</v>
      </c>
      <c r="C184" s="330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1" t="s">
        <v>117</v>
      </c>
      <c r="L184" s="27"/>
    </row>
    <row r="185" spans="2:12" x14ac:dyDescent="0.25">
      <c r="B185" s="316"/>
      <c r="C185" s="323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13"/>
      <c r="L185" s="27"/>
    </row>
    <row r="186" spans="2:12" x14ac:dyDescent="0.25">
      <c r="B186" s="316"/>
      <c r="C186" s="323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13"/>
      <c r="L186" s="27"/>
    </row>
    <row r="187" spans="2:12" x14ac:dyDescent="0.25">
      <c r="B187" s="316"/>
      <c r="C187" s="323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13"/>
    </row>
    <row r="188" spans="2:12" x14ac:dyDescent="0.25">
      <c r="B188" s="316"/>
      <c r="C188" s="323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13"/>
    </row>
    <row r="189" spans="2:12" x14ac:dyDescent="0.25">
      <c r="B189" s="316"/>
      <c r="C189" s="323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13"/>
    </row>
    <row r="190" spans="2:12" x14ac:dyDescent="0.25">
      <c r="B190" s="316"/>
      <c r="C190" s="323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13"/>
    </row>
    <row r="191" spans="2:12" x14ac:dyDescent="0.25">
      <c r="B191" s="316"/>
      <c r="C191" s="323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13"/>
    </row>
    <row r="192" spans="2:12" x14ac:dyDescent="0.25">
      <c r="B192" s="316"/>
      <c r="C192" s="323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13"/>
    </row>
    <row r="193" spans="2:10" x14ac:dyDescent="0.25">
      <c r="B193" s="316"/>
      <c r="C193" s="323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13"/>
    </row>
    <row r="194" spans="2:10" x14ac:dyDescent="0.25">
      <c r="B194" s="316"/>
      <c r="C194" s="323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13"/>
    </row>
    <row r="195" spans="2:10" x14ac:dyDescent="0.25">
      <c r="B195" s="316"/>
      <c r="C195" s="323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13"/>
    </row>
    <row r="196" spans="2:10" x14ac:dyDescent="0.25">
      <c r="B196" s="316"/>
      <c r="C196" s="323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13"/>
    </row>
    <row r="197" spans="2:10" x14ac:dyDescent="0.25">
      <c r="B197" s="316"/>
      <c r="C197" s="323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13"/>
    </row>
    <row r="198" spans="2:10" ht="15.75" thickBot="1" x14ac:dyDescent="0.3">
      <c r="B198" s="317"/>
      <c r="C198" s="324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14"/>
    </row>
    <row r="199" spans="2:10" x14ac:dyDescent="0.25">
      <c r="B199" s="315" t="s">
        <v>315</v>
      </c>
      <c r="C199" s="330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1" t="s">
        <v>315</v>
      </c>
    </row>
    <row r="200" spans="2:10" x14ac:dyDescent="0.25">
      <c r="B200" s="316"/>
      <c r="C200" s="323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13"/>
    </row>
    <row r="201" spans="2:10" x14ac:dyDescent="0.25">
      <c r="B201" s="316"/>
      <c r="C201" s="323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13"/>
    </row>
    <row r="202" spans="2:10" x14ac:dyDescent="0.25">
      <c r="B202" s="316"/>
      <c r="C202" s="331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13"/>
    </row>
    <row r="203" spans="2:10" x14ac:dyDescent="0.25">
      <c r="B203" s="316"/>
      <c r="C203" s="323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13"/>
    </row>
    <row r="204" spans="2:10" x14ac:dyDescent="0.25">
      <c r="B204" s="316"/>
      <c r="C204" s="323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13"/>
    </row>
    <row r="205" spans="2:10" x14ac:dyDescent="0.25">
      <c r="B205" s="316"/>
      <c r="C205" s="323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13"/>
    </row>
    <row r="206" spans="2:10" x14ac:dyDescent="0.25">
      <c r="B206" s="316"/>
      <c r="C206" s="323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13"/>
    </row>
    <row r="207" spans="2:10" x14ac:dyDescent="0.25">
      <c r="B207" s="316"/>
      <c r="C207" s="323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13"/>
    </row>
    <row r="208" spans="2:10" x14ac:dyDescent="0.25">
      <c r="B208" s="316"/>
      <c r="C208" s="331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13"/>
    </row>
    <row r="209" spans="2:10" x14ac:dyDescent="0.25">
      <c r="B209" s="316"/>
      <c r="C209" s="323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13"/>
    </row>
    <row r="210" spans="2:10" x14ac:dyDescent="0.25">
      <c r="B210" s="316"/>
      <c r="C210" s="323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13"/>
    </row>
    <row r="211" spans="2:10" x14ac:dyDescent="0.25">
      <c r="B211" s="316"/>
      <c r="C211" s="323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13"/>
    </row>
    <row r="212" spans="2:10" x14ac:dyDescent="0.25">
      <c r="B212" s="316"/>
      <c r="C212" s="323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13"/>
    </row>
    <row r="213" spans="2:10" x14ac:dyDescent="0.25">
      <c r="B213" s="316"/>
      <c r="C213" s="323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13"/>
    </row>
    <row r="214" spans="2:10" x14ac:dyDescent="0.25">
      <c r="B214" s="316"/>
      <c r="C214" s="331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13"/>
    </row>
    <row r="215" spans="2:10" x14ac:dyDescent="0.25">
      <c r="B215" s="316"/>
      <c r="C215" s="323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13"/>
    </row>
    <row r="216" spans="2:10" x14ac:dyDescent="0.25">
      <c r="B216" s="316"/>
      <c r="C216" s="323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13"/>
    </row>
    <row r="217" spans="2:10" x14ac:dyDescent="0.25">
      <c r="B217" s="316"/>
      <c r="C217" s="323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13"/>
    </row>
    <row r="218" spans="2:10" x14ac:dyDescent="0.25">
      <c r="B218" s="316"/>
      <c r="C218" s="323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13"/>
    </row>
    <row r="219" spans="2:10" x14ac:dyDescent="0.25">
      <c r="B219" s="316"/>
      <c r="C219" s="323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13"/>
    </row>
    <row r="220" spans="2:10" x14ac:dyDescent="0.25">
      <c r="B220" s="316"/>
      <c r="C220" s="331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13"/>
    </row>
    <row r="221" spans="2:10" x14ac:dyDescent="0.25">
      <c r="B221" s="316"/>
      <c r="C221" s="323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13"/>
    </row>
    <row r="222" spans="2:10" x14ac:dyDescent="0.25">
      <c r="B222" s="316"/>
      <c r="C222" s="323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13"/>
    </row>
    <row r="223" spans="2:10" x14ac:dyDescent="0.25">
      <c r="B223" s="316"/>
      <c r="C223" s="323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13"/>
    </row>
    <row r="224" spans="2:10" x14ac:dyDescent="0.25">
      <c r="B224" s="316"/>
      <c r="C224" s="323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13"/>
    </row>
    <row r="225" spans="2:10" ht="15.75" thickBot="1" x14ac:dyDescent="0.3">
      <c r="B225" s="317"/>
      <c r="C225" s="324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14"/>
    </row>
    <row r="226" spans="2:10" x14ac:dyDescent="0.25">
      <c r="B226" s="318" t="s">
        <v>316</v>
      </c>
      <c r="C226" s="320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12" t="s">
        <v>316</v>
      </c>
    </row>
    <row r="227" spans="2:10" x14ac:dyDescent="0.25">
      <c r="B227" s="316"/>
      <c r="C227" s="321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13"/>
    </row>
    <row r="228" spans="2:10" x14ac:dyDescent="0.25">
      <c r="B228" s="316"/>
      <c r="C228" s="321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13"/>
    </row>
    <row r="229" spans="2:10" x14ac:dyDescent="0.25">
      <c r="B229" s="316"/>
      <c r="C229" s="323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13"/>
    </row>
    <row r="230" spans="2:10" x14ac:dyDescent="0.25">
      <c r="B230" s="316"/>
      <c r="C230" s="323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13"/>
    </row>
    <row r="231" spans="2:10" x14ac:dyDescent="0.25">
      <c r="B231" s="316"/>
      <c r="C231" s="323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13"/>
    </row>
    <row r="232" spans="2:10" x14ac:dyDescent="0.25">
      <c r="B232" s="316"/>
      <c r="C232" s="323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13"/>
    </row>
    <row r="233" spans="2:10" x14ac:dyDescent="0.25">
      <c r="B233" s="316"/>
      <c r="C233" s="323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13"/>
    </row>
    <row r="234" spans="2:10" x14ac:dyDescent="0.25">
      <c r="B234" s="316"/>
      <c r="C234" s="323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13"/>
    </row>
    <row r="235" spans="2:10" x14ac:dyDescent="0.25">
      <c r="B235" s="316"/>
      <c r="C235" s="323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13"/>
    </row>
    <row r="236" spans="2:10" x14ac:dyDescent="0.25">
      <c r="B236" s="316"/>
      <c r="C236" s="323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13"/>
    </row>
    <row r="237" spans="2:10" x14ac:dyDescent="0.25">
      <c r="B237" s="316"/>
      <c r="C237" s="323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13"/>
    </row>
    <row r="238" spans="2:10" x14ac:dyDescent="0.25">
      <c r="B238" s="316"/>
      <c r="C238" s="323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13"/>
    </row>
    <row r="239" spans="2:10" x14ac:dyDescent="0.25">
      <c r="B239" s="316"/>
      <c r="C239" s="323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13"/>
    </row>
    <row r="240" spans="2:10" x14ac:dyDescent="0.25">
      <c r="B240" s="316"/>
      <c r="C240" s="323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13"/>
    </row>
    <row r="241" spans="2:10" x14ac:dyDescent="0.25">
      <c r="B241" s="316"/>
      <c r="C241" s="323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13"/>
    </row>
    <row r="242" spans="2:10" x14ac:dyDescent="0.25">
      <c r="B242" s="316"/>
      <c r="C242" s="323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13"/>
    </row>
    <row r="243" spans="2:10" ht="15.75" thickBot="1" x14ac:dyDescent="0.3">
      <c r="B243" s="317"/>
      <c r="C243" s="324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14"/>
    </row>
    <row r="244" spans="2:10" x14ac:dyDescent="0.25">
      <c r="B244" s="318" t="s">
        <v>118</v>
      </c>
      <c r="C244" s="322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12" t="s">
        <v>118</v>
      </c>
    </row>
    <row r="245" spans="2:10" x14ac:dyDescent="0.25">
      <c r="B245" s="316"/>
      <c r="C245" s="323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13"/>
    </row>
    <row r="246" spans="2:10" x14ac:dyDescent="0.25">
      <c r="B246" s="316"/>
      <c r="C246" s="323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13"/>
    </row>
    <row r="247" spans="2:10" x14ac:dyDescent="0.25">
      <c r="B247" s="316"/>
      <c r="C247" s="323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13"/>
    </row>
    <row r="248" spans="2:10" x14ac:dyDescent="0.25">
      <c r="B248" s="316"/>
      <c r="C248" s="323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13"/>
    </row>
    <row r="249" spans="2:10" ht="15.75" thickBot="1" x14ac:dyDescent="0.3">
      <c r="B249" s="317"/>
      <c r="C249" s="324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14"/>
    </row>
    <row r="250" spans="2:10" x14ac:dyDescent="0.25">
      <c r="B250" s="318" t="s">
        <v>121</v>
      </c>
      <c r="C250" s="322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12" t="s">
        <v>121</v>
      </c>
    </row>
    <row r="251" spans="2:10" x14ac:dyDescent="0.25">
      <c r="B251" s="316"/>
      <c r="C251" s="323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13"/>
    </row>
    <row r="252" spans="2:10" x14ac:dyDescent="0.25">
      <c r="B252" s="316"/>
      <c r="C252" s="323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13"/>
    </row>
    <row r="253" spans="2:10" x14ac:dyDescent="0.25">
      <c r="B253" s="316"/>
      <c r="C253" s="323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13"/>
    </row>
    <row r="254" spans="2:10" x14ac:dyDescent="0.25">
      <c r="B254" s="316"/>
      <c r="C254" s="323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13"/>
    </row>
    <row r="255" spans="2:10" x14ac:dyDescent="0.25">
      <c r="B255" s="316"/>
      <c r="C255" s="323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13"/>
    </row>
    <row r="256" spans="2:10" x14ac:dyDescent="0.25">
      <c r="B256" s="316"/>
      <c r="C256" s="323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13"/>
    </row>
    <row r="257" spans="2:10" x14ac:dyDescent="0.25">
      <c r="B257" s="316"/>
      <c r="C257" s="323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13"/>
    </row>
    <row r="258" spans="2:10" x14ac:dyDescent="0.25">
      <c r="B258" s="316"/>
      <c r="C258" s="323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13"/>
    </row>
    <row r="259" spans="2:10" x14ac:dyDescent="0.25">
      <c r="B259" s="316"/>
      <c r="C259" s="323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13"/>
    </row>
    <row r="260" spans="2:10" x14ac:dyDescent="0.25">
      <c r="B260" s="316"/>
      <c r="C260" s="323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13"/>
    </row>
    <row r="261" spans="2:10" ht="15.75" thickBot="1" x14ac:dyDescent="0.3">
      <c r="B261" s="317"/>
      <c r="C261" s="324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14"/>
    </row>
    <row r="262" spans="2:10" x14ac:dyDescent="0.25">
      <c r="B262" s="318" t="s">
        <v>122</v>
      </c>
      <c r="C262" s="322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12" t="s">
        <v>122</v>
      </c>
    </row>
    <row r="263" spans="2:10" x14ac:dyDescent="0.25">
      <c r="B263" s="316"/>
      <c r="C263" s="323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13"/>
    </row>
    <row r="264" spans="2:10" x14ac:dyDescent="0.25">
      <c r="B264" s="316"/>
      <c r="C264" s="323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13"/>
    </row>
    <row r="265" spans="2:10" x14ac:dyDescent="0.25">
      <c r="B265" s="316"/>
      <c r="C265" s="323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13"/>
    </row>
    <row r="266" spans="2:10" x14ac:dyDescent="0.25">
      <c r="B266" s="316"/>
      <c r="C266" s="323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13"/>
    </row>
    <row r="267" spans="2:10" x14ac:dyDescent="0.25">
      <c r="B267" s="316"/>
      <c r="C267" s="323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13"/>
    </row>
    <row r="268" spans="2:10" x14ac:dyDescent="0.25">
      <c r="B268" s="316"/>
      <c r="C268" s="323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13"/>
    </row>
    <row r="269" spans="2:10" x14ac:dyDescent="0.25">
      <c r="B269" s="316"/>
      <c r="C269" s="323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13"/>
    </row>
    <row r="270" spans="2:10" x14ac:dyDescent="0.25">
      <c r="B270" s="316"/>
      <c r="C270" s="323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13"/>
    </row>
    <row r="271" spans="2:10" x14ac:dyDescent="0.25">
      <c r="B271" s="316"/>
      <c r="C271" s="323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13"/>
    </row>
    <row r="272" spans="2:10" x14ac:dyDescent="0.25">
      <c r="B272" s="316"/>
      <c r="C272" s="323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13"/>
    </row>
    <row r="273" spans="2:10" x14ac:dyDescent="0.25">
      <c r="B273" s="316"/>
      <c r="C273" s="323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13"/>
    </row>
    <row r="274" spans="2:10" x14ac:dyDescent="0.25">
      <c r="B274" s="316"/>
      <c r="C274" s="323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13"/>
    </row>
    <row r="275" spans="2:10" x14ac:dyDescent="0.25">
      <c r="B275" s="316"/>
      <c r="C275" s="323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13"/>
    </row>
    <row r="276" spans="2:10" ht="15.75" thickBot="1" x14ac:dyDescent="0.3">
      <c r="B276" s="317"/>
      <c r="C276" s="324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14"/>
    </row>
    <row r="277" spans="2:10" x14ac:dyDescent="0.25">
      <c r="B277" s="318" t="s">
        <v>125</v>
      </c>
      <c r="C277" s="322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12" t="s">
        <v>125</v>
      </c>
    </row>
    <row r="278" spans="2:10" x14ac:dyDescent="0.25">
      <c r="B278" s="316"/>
      <c r="C278" s="323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13"/>
    </row>
    <row r="279" spans="2:10" x14ac:dyDescent="0.25">
      <c r="B279" s="316"/>
      <c r="C279" s="323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13"/>
    </row>
    <row r="280" spans="2:10" x14ac:dyDescent="0.25">
      <c r="B280" s="316"/>
      <c r="C280" s="323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13"/>
    </row>
    <row r="281" spans="2:10" x14ac:dyDescent="0.25">
      <c r="B281" s="316"/>
      <c r="C281" s="323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13"/>
    </row>
    <row r="282" spans="2:10" x14ac:dyDescent="0.25">
      <c r="B282" s="316"/>
      <c r="C282" s="323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13"/>
    </row>
    <row r="283" spans="2:10" x14ac:dyDescent="0.25">
      <c r="B283" s="316"/>
      <c r="C283" s="323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13"/>
    </row>
    <row r="284" spans="2:10" x14ac:dyDescent="0.25">
      <c r="B284" s="316"/>
      <c r="C284" s="323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13"/>
    </row>
    <row r="285" spans="2:10" x14ac:dyDescent="0.25">
      <c r="B285" s="316"/>
      <c r="C285" s="323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13"/>
    </row>
    <row r="286" spans="2:10" x14ac:dyDescent="0.25">
      <c r="B286" s="316"/>
      <c r="C286" s="323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13"/>
    </row>
    <row r="287" spans="2:10" x14ac:dyDescent="0.25">
      <c r="B287" s="316"/>
      <c r="C287" s="323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13"/>
    </row>
    <row r="288" spans="2:10" x14ac:dyDescent="0.25">
      <c r="B288" s="316"/>
      <c r="C288" s="323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13"/>
    </row>
    <row r="289" spans="2:10" x14ac:dyDescent="0.25">
      <c r="B289" s="316"/>
      <c r="C289" s="323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13"/>
    </row>
    <row r="290" spans="2:10" x14ac:dyDescent="0.25">
      <c r="B290" s="316"/>
      <c r="C290" s="323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13"/>
    </row>
    <row r="291" spans="2:10" x14ac:dyDescent="0.25">
      <c r="B291" s="316"/>
      <c r="C291" s="323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13"/>
    </row>
    <row r="292" spans="2:10" x14ac:dyDescent="0.25">
      <c r="B292" s="316"/>
      <c r="C292" s="323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13"/>
    </row>
    <row r="293" spans="2:10" x14ac:dyDescent="0.25">
      <c r="B293" s="316"/>
      <c r="C293" s="323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13"/>
    </row>
    <row r="294" spans="2:10" x14ac:dyDescent="0.25">
      <c r="B294" s="316"/>
      <c r="C294" s="323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13"/>
    </row>
    <row r="295" spans="2:10" x14ac:dyDescent="0.25">
      <c r="B295" s="316"/>
      <c r="C295" s="323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13"/>
    </row>
    <row r="296" spans="2:10" x14ac:dyDescent="0.25">
      <c r="B296" s="316"/>
      <c r="C296" s="323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13"/>
    </row>
    <row r="297" spans="2:10" x14ac:dyDescent="0.25">
      <c r="B297" s="316"/>
      <c r="C297" s="323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13"/>
    </row>
    <row r="298" spans="2:10" x14ac:dyDescent="0.25">
      <c r="B298" s="316"/>
      <c r="C298" s="323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13"/>
    </row>
    <row r="299" spans="2:10" x14ac:dyDescent="0.25">
      <c r="B299" s="316"/>
      <c r="C299" s="323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13"/>
    </row>
    <row r="300" spans="2:10" x14ac:dyDescent="0.25">
      <c r="B300" s="316"/>
      <c r="C300" s="323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13"/>
    </row>
    <row r="301" spans="2:10" x14ac:dyDescent="0.25">
      <c r="B301" s="316"/>
      <c r="C301" s="323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13"/>
    </row>
    <row r="302" spans="2:10" x14ac:dyDescent="0.25">
      <c r="B302" s="316"/>
      <c r="C302" s="323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13"/>
    </row>
    <row r="303" spans="2:10" x14ac:dyDescent="0.25">
      <c r="B303" s="316"/>
      <c r="C303" s="323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13"/>
    </row>
    <row r="304" spans="2:10" x14ac:dyDescent="0.25">
      <c r="B304" s="316"/>
      <c r="C304" s="323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13"/>
    </row>
    <row r="305" spans="1:10" x14ac:dyDescent="0.25">
      <c r="B305" s="316"/>
      <c r="C305" s="323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13"/>
    </row>
    <row r="306" spans="1:10" x14ac:dyDescent="0.25">
      <c r="B306" s="316"/>
      <c r="C306" s="323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13"/>
    </row>
    <row r="307" spans="1:10" x14ac:dyDescent="0.25">
      <c r="B307" s="316"/>
      <c r="C307" s="323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13"/>
    </row>
    <row r="308" spans="1:10" x14ac:dyDescent="0.25">
      <c r="B308" s="316"/>
      <c r="C308" s="323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13"/>
    </row>
    <row r="309" spans="1:10" x14ac:dyDescent="0.25">
      <c r="B309" s="316"/>
      <c r="C309" s="323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13"/>
    </row>
    <row r="310" spans="1:10" x14ac:dyDescent="0.25">
      <c r="B310" s="316"/>
      <c r="C310" s="323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13"/>
    </row>
    <row r="311" spans="1:10" x14ac:dyDescent="0.25">
      <c r="B311" s="316"/>
      <c r="C311" s="323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13"/>
    </row>
    <row r="312" spans="1:10" ht="15.75" thickBot="1" x14ac:dyDescent="0.3">
      <c r="B312" s="317"/>
      <c r="C312" s="324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14"/>
    </row>
    <row r="313" spans="1:10" x14ac:dyDescent="0.25">
      <c r="B313" s="319" t="s">
        <v>355</v>
      </c>
      <c r="C313" s="322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27" t="s">
        <v>281</v>
      </c>
    </row>
    <row r="314" spans="1:10" x14ac:dyDescent="0.25">
      <c r="A314" s="8">
        <v>5</v>
      </c>
      <c r="B314" s="316"/>
      <c r="C314" s="323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13"/>
    </row>
    <row r="315" spans="1:10" x14ac:dyDescent="0.25">
      <c r="B315" s="316"/>
      <c r="C315" s="323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13"/>
    </row>
    <row r="316" spans="1:10" x14ac:dyDescent="0.25">
      <c r="B316" s="316"/>
      <c r="C316" s="323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13"/>
    </row>
    <row r="317" spans="1:10" x14ac:dyDescent="0.25">
      <c r="B317" s="316"/>
      <c r="C317" s="323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13"/>
    </row>
    <row r="318" spans="1:10" x14ac:dyDescent="0.25">
      <c r="B318" s="316"/>
      <c r="C318" s="323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13"/>
    </row>
    <row r="319" spans="1:10" x14ac:dyDescent="0.25">
      <c r="B319" s="316"/>
      <c r="C319" s="323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13"/>
    </row>
    <row r="320" spans="1:10" x14ac:dyDescent="0.25">
      <c r="B320" s="316"/>
      <c r="C320" s="323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13"/>
    </row>
    <row r="321" spans="2:10" x14ac:dyDescent="0.25">
      <c r="B321" s="316"/>
      <c r="C321" s="323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13"/>
    </row>
    <row r="322" spans="2:10" x14ac:dyDescent="0.25">
      <c r="B322" s="316"/>
      <c r="C322" s="323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13"/>
    </row>
    <row r="323" spans="2:10" x14ac:dyDescent="0.25">
      <c r="B323" s="316"/>
      <c r="C323" s="323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13"/>
    </row>
    <row r="324" spans="2:10" x14ac:dyDescent="0.25">
      <c r="B324" s="316"/>
      <c r="C324" s="323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13"/>
    </row>
    <row r="325" spans="2:10" x14ac:dyDescent="0.25">
      <c r="B325" s="316"/>
      <c r="C325" s="323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13"/>
    </row>
    <row r="326" spans="2:10" x14ac:dyDescent="0.25">
      <c r="B326" s="316"/>
      <c r="C326" s="323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13"/>
    </row>
    <row r="327" spans="2:10" ht="15.75" thickBot="1" x14ac:dyDescent="0.3">
      <c r="B327" s="317"/>
      <c r="C327" s="324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14"/>
    </row>
    <row r="328" spans="2:10" x14ac:dyDescent="0.25">
      <c r="B328" s="318" t="s">
        <v>126</v>
      </c>
      <c r="C328" s="322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12" t="s">
        <v>126</v>
      </c>
    </row>
    <row r="329" spans="2:10" x14ac:dyDescent="0.25">
      <c r="B329" s="316"/>
      <c r="C329" s="323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13"/>
    </row>
    <row r="330" spans="2:10" x14ac:dyDescent="0.25">
      <c r="B330" s="316"/>
      <c r="C330" s="323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13"/>
    </row>
    <row r="331" spans="2:10" x14ac:dyDescent="0.25">
      <c r="B331" s="316"/>
      <c r="C331" s="323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13"/>
    </row>
    <row r="332" spans="2:10" x14ac:dyDescent="0.25">
      <c r="B332" s="316"/>
      <c r="C332" s="323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13"/>
    </row>
    <row r="333" spans="2:10" x14ac:dyDescent="0.25">
      <c r="B333" s="316"/>
      <c r="C333" s="323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13"/>
    </row>
    <row r="334" spans="2:10" x14ac:dyDescent="0.25">
      <c r="B334" s="316"/>
      <c r="C334" s="323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13"/>
    </row>
    <row r="335" spans="2:10" x14ac:dyDescent="0.25">
      <c r="B335" s="316"/>
      <c r="C335" s="323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13"/>
    </row>
    <row r="336" spans="2:10" x14ac:dyDescent="0.25">
      <c r="B336" s="316"/>
      <c r="C336" s="323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13"/>
    </row>
    <row r="337" spans="2:10" x14ac:dyDescent="0.25">
      <c r="B337" s="316"/>
      <c r="C337" s="323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13"/>
    </row>
    <row r="338" spans="2:10" x14ac:dyDescent="0.25">
      <c r="B338" s="316"/>
      <c r="C338" s="323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13"/>
    </row>
    <row r="339" spans="2:10" x14ac:dyDescent="0.25">
      <c r="B339" s="316"/>
      <c r="C339" s="323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13"/>
    </row>
    <row r="340" spans="2:10" x14ac:dyDescent="0.25">
      <c r="B340" s="316"/>
      <c r="C340" s="323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13"/>
    </row>
    <row r="341" spans="2:10" x14ac:dyDescent="0.25">
      <c r="B341" s="316"/>
      <c r="C341" s="323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13"/>
    </row>
    <row r="342" spans="2:10" x14ac:dyDescent="0.25">
      <c r="B342" s="316"/>
      <c r="C342" s="323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13"/>
    </row>
    <row r="343" spans="2:10" x14ac:dyDescent="0.25">
      <c r="B343" s="316"/>
      <c r="C343" s="323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13"/>
    </row>
    <row r="344" spans="2:10" x14ac:dyDescent="0.25">
      <c r="B344" s="316"/>
      <c r="C344" s="323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13"/>
    </row>
    <row r="345" spans="2:10" ht="15.75" thickBot="1" x14ac:dyDescent="0.3">
      <c r="B345" s="317"/>
      <c r="C345" s="324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14"/>
    </row>
    <row r="346" spans="2:10" x14ac:dyDescent="0.25">
      <c r="B346" s="318" t="s">
        <v>127</v>
      </c>
      <c r="C346" s="322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12" t="s">
        <v>127</v>
      </c>
    </row>
    <row r="347" spans="2:10" x14ac:dyDescent="0.25">
      <c r="B347" s="316"/>
      <c r="C347" s="323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13"/>
    </row>
    <row r="348" spans="2:10" x14ac:dyDescent="0.25">
      <c r="B348" s="316"/>
      <c r="C348" s="323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13"/>
    </row>
    <row r="349" spans="2:10" x14ac:dyDescent="0.25">
      <c r="B349" s="316"/>
      <c r="C349" s="323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13"/>
    </row>
    <row r="350" spans="2:10" x14ac:dyDescent="0.25">
      <c r="B350" s="316"/>
      <c r="C350" s="323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13"/>
    </row>
    <row r="351" spans="2:10" x14ac:dyDescent="0.25">
      <c r="B351" s="316"/>
      <c r="C351" s="323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13"/>
    </row>
    <row r="352" spans="2:10" x14ac:dyDescent="0.25">
      <c r="B352" s="316"/>
      <c r="C352" s="323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13"/>
    </row>
    <row r="353" spans="2:10" x14ac:dyDescent="0.25">
      <c r="B353" s="316"/>
      <c r="C353" s="323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13"/>
    </row>
    <row r="354" spans="2:10" x14ac:dyDescent="0.25">
      <c r="B354" s="316"/>
      <c r="C354" s="323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13"/>
    </row>
    <row r="355" spans="2:10" x14ac:dyDescent="0.25">
      <c r="B355" s="316"/>
      <c r="C355" s="323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13"/>
    </row>
    <row r="356" spans="2:10" x14ac:dyDescent="0.25">
      <c r="B356" s="316"/>
      <c r="C356" s="323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13"/>
    </row>
    <row r="357" spans="2:10" x14ac:dyDescent="0.25">
      <c r="B357" s="316"/>
      <c r="C357" s="323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13"/>
    </row>
    <row r="358" spans="2:10" x14ac:dyDescent="0.25">
      <c r="B358" s="316"/>
      <c r="C358" s="323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13"/>
    </row>
    <row r="359" spans="2:10" x14ac:dyDescent="0.25">
      <c r="B359" s="316"/>
      <c r="C359" s="323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13"/>
    </row>
    <row r="360" spans="2:10" ht="15.75" thickBot="1" x14ac:dyDescent="0.3">
      <c r="B360" s="317"/>
      <c r="C360" s="324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14"/>
    </row>
    <row r="361" spans="2:10" x14ac:dyDescent="0.25">
      <c r="B361" s="318" t="s">
        <v>128</v>
      </c>
      <c r="C361" s="320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12" t="s">
        <v>128</v>
      </c>
    </row>
    <row r="362" spans="2:10" x14ac:dyDescent="0.25">
      <c r="B362" s="316"/>
      <c r="C362" s="321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13"/>
    </row>
    <row r="363" spans="2:10" x14ac:dyDescent="0.25">
      <c r="B363" s="316"/>
      <c r="C363" s="321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13"/>
    </row>
    <row r="364" spans="2:10" x14ac:dyDescent="0.25">
      <c r="B364" s="316"/>
      <c r="C364" s="321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13"/>
    </row>
    <row r="365" spans="2:10" x14ac:dyDescent="0.25">
      <c r="B365" s="316"/>
      <c r="C365" s="321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13"/>
    </row>
    <row r="366" spans="2:10" ht="15.75" thickBot="1" x14ac:dyDescent="0.3">
      <c r="B366" s="317"/>
      <c r="C366" s="328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14"/>
    </row>
    <row r="367" spans="2:10" x14ac:dyDescent="0.25">
      <c r="B367" s="318" t="s">
        <v>129</v>
      </c>
      <c r="C367" s="320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12" t="s">
        <v>129</v>
      </c>
    </row>
    <row r="368" spans="2:10" x14ac:dyDescent="0.25">
      <c r="B368" s="316"/>
      <c r="C368" s="321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13"/>
    </row>
    <row r="369" spans="2:10" x14ac:dyDescent="0.25">
      <c r="B369" s="316"/>
      <c r="C369" s="321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13"/>
    </row>
    <row r="370" spans="2:10" x14ac:dyDescent="0.25">
      <c r="B370" s="316"/>
      <c r="C370" s="321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13"/>
    </row>
    <row r="371" spans="2:10" x14ac:dyDescent="0.25">
      <c r="B371" s="316"/>
      <c r="C371" s="321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13"/>
    </row>
    <row r="372" spans="2:10" x14ac:dyDescent="0.25">
      <c r="B372" s="316"/>
      <c r="C372" s="321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13"/>
    </row>
    <row r="373" spans="2:10" x14ac:dyDescent="0.25">
      <c r="B373" s="316"/>
      <c r="C373" s="321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13"/>
    </row>
    <row r="374" spans="2:10" x14ac:dyDescent="0.25">
      <c r="B374" s="316"/>
      <c r="C374" s="321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13"/>
    </row>
    <row r="375" spans="2:10" x14ac:dyDescent="0.25">
      <c r="B375" s="316"/>
      <c r="C375" s="321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13"/>
    </row>
    <row r="376" spans="2:10" x14ac:dyDescent="0.25">
      <c r="B376" s="316"/>
      <c r="C376" s="323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13"/>
    </row>
    <row r="377" spans="2:10" x14ac:dyDescent="0.25">
      <c r="B377" s="316"/>
      <c r="C377" s="323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13"/>
    </row>
    <row r="378" spans="2:10" x14ac:dyDescent="0.25">
      <c r="B378" s="316"/>
      <c r="C378" s="323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13"/>
    </row>
    <row r="379" spans="2:10" x14ac:dyDescent="0.25">
      <c r="B379" s="316"/>
      <c r="C379" s="323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13"/>
    </row>
    <row r="380" spans="2:10" x14ac:dyDescent="0.25">
      <c r="B380" s="316"/>
      <c r="C380" s="323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13"/>
    </row>
    <row r="381" spans="2:10" x14ac:dyDescent="0.25">
      <c r="B381" s="316"/>
      <c r="C381" s="323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13"/>
    </row>
    <row r="382" spans="2:10" x14ac:dyDescent="0.25">
      <c r="B382" s="316"/>
      <c r="C382" s="323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13"/>
    </row>
    <row r="383" spans="2:10" x14ac:dyDescent="0.25">
      <c r="B383" s="316"/>
      <c r="C383" s="323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13"/>
    </row>
    <row r="384" spans="2:10" x14ac:dyDescent="0.25">
      <c r="B384" s="316"/>
      <c r="C384" s="323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13"/>
    </row>
    <row r="385" spans="2:10" x14ac:dyDescent="0.25">
      <c r="B385" s="316"/>
      <c r="C385" s="323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13"/>
    </row>
    <row r="386" spans="2:10" x14ac:dyDescent="0.25">
      <c r="B386" s="316"/>
      <c r="C386" s="323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13"/>
    </row>
    <row r="387" spans="2:10" x14ac:dyDescent="0.25">
      <c r="B387" s="316"/>
      <c r="C387" s="323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13"/>
    </row>
    <row r="388" spans="2:10" x14ac:dyDescent="0.25">
      <c r="B388" s="316"/>
      <c r="C388" s="323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13"/>
    </row>
    <row r="389" spans="2:10" x14ac:dyDescent="0.25">
      <c r="B389" s="316"/>
      <c r="C389" s="323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13"/>
    </row>
    <row r="390" spans="2:10" ht="15.75" thickBot="1" x14ac:dyDescent="0.3">
      <c r="B390" s="317"/>
      <c r="C390" s="324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14"/>
    </row>
    <row r="391" spans="2:10" x14ac:dyDescent="0.25">
      <c r="B391" s="318" t="s">
        <v>130</v>
      </c>
      <c r="C391" s="320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12" t="s">
        <v>130</v>
      </c>
    </row>
    <row r="392" spans="2:10" x14ac:dyDescent="0.25">
      <c r="B392" s="316"/>
      <c r="C392" s="321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13"/>
    </row>
    <row r="393" spans="2:10" x14ac:dyDescent="0.25">
      <c r="B393" s="316"/>
      <c r="C393" s="321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13"/>
    </row>
    <row r="394" spans="2:10" x14ac:dyDescent="0.25">
      <c r="B394" s="316"/>
      <c r="C394" s="323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13"/>
    </row>
    <row r="395" spans="2:10" x14ac:dyDescent="0.25">
      <c r="B395" s="316"/>
      <c r="C395" s="323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13"/>
    </row>
    <row r="396" spans="2:10" x14ac:dyDescent="0.25">
      <c r="B396" s="316"/>
      <c r="C396" s="323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13"/>
    </row>
    <row r="397" spans="2:10" x14ac:dyDescent="0.25">
      <c r="B397" s="316"/>
      <c r="C397" s="323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13"/>
    </row>
    <row r="398" spans="2:10" x14ac:dyDescent="0.25">
      <c r="B398" s="316"/>
      <c r="C398" s="323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13"/>
    </row>
    <row r="399" spans="2:10" x14ac:dyDescent="0.25">
      <c r="B399" s="316"/>
      <c r="C399" s="323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13"/>
    </row>
    <row r="400" spans="2:10" x14ac:dyDescent="0.25">
      <c r="B400" s="316"/>
      <c r="C400" s="323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13"/>
    </row>
    <row r="401" spans="2:12" x14ac:dyDescent="0.25">
      <c r="B401" s="316"/>
      <c r="C401" s="323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13"/>
    </row>
    <row r="402" spans="2:12" ht="15.75" thickBot="1" x14ac:dyDescent="0.3">
      <c r="B402" s="317"/>
      <c r="C402" s="324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14"/>
    </row>
    <row r="403" spans="2:12" x14ac:dyDescent="0.25">
      <c r="B403" s="318" t="s">
        <v>131</v>
      </c>
      <c r="C403" s="322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12"/>
    </row>
    <row r="404" spans="2:12" x14ac:dyDescent="0.25">
      <c r="B404" s="316"/>
      <c r="C404" s="323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13"/>
    </row>
    <row r="405" spans="2:12" ht="15.75" thickBot="1" x14ac:dyDescent="0.3">
      <c r="B405" s="317"/>
      <c r="C405" s="324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14"/>
    </row>
    <row r="406" spans="2:12" x14ac:dyDescent="0.25">
      <c r="B406" s="318" t="s">
        <v>133</v>
      </c>
      <c r="C406" s="320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12" t="s">
        <v>133</v>
      </c>
      <c r="L406" s="27"/>
    </row>
    <row r="407" spans="2:12" x14ac:dyDescent="0.25">
      <c r="B407" s="316"/>
      <c r="C407" s="321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13"/>
      <c r="L407" s="27"/>
    </row>
    <row r="408" spans="2:12" x14ac:dyDescent="0.25">
      <c r="B408" s="316"/>
      <c r="C408" s="321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13"/>
      <c r="L408" s="27"/>
    </row>
    <row r="409" spans="2:12" x14ac:dyDescent="0.25">
      <c r="B409" s="316"/>
      <c r="C409" s="321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13"/>
    </row>
    <row r="410" spans="2:12" x14ac:dyDescent="0.25">
      <c r="B410" s="316"/>
      <c r="C410" s="321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13"/>
    </row>
    <row r="411" spans="2:12" x14ac:dyDescent="0.25">
      <c r="B411" s="316"/>
      <c r="C411" s="321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13"/>
    </row>
    <row r="412" spans="2:12" x14ac:dyDescent="0.25">
      <c r="B412" s="316"/>
      <c r="C412" s="321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13"/>
    </row>
    <row r="413" spans="2:12" x14ac:dyDescent="0.25">
      <c r="B413" s="316"/>
      <c r="C413" s="321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13"/>
    </row>
    <row r="414" spans="2:12" x14ac:dyDescent="0.25">
      <c r="B414" s="316"/>
      <c r="C414" s="321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13"/>
    </row>
    <row r="415" spans="2:12" x14ac:dyDescent="0.25">
      <c r="B415" s="316"/>
      <c r="C415" s="321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13"/>
    </row>
    <row r="416" spans="2:12" x14ac:dyDescent="0.25">
      <c r="B416" s="316"/>
      <c r="C416" s="321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13"/>
    </row>
    <row r="417" spans="2:10" x14ac:dyDescent="0.25">
      <c r="B417" s="316"/>
      <c r="C417" s="321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13"/>
    </row>
    <row r="418" spans="2:10" x14ac:dyDescent="0.25">
      <c r="B418" s="316"/>
      <c r="C418" s="321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13"/>
    </row>
    <row r="419" spans="2:10" x14ac:dyDescent="0.25">
      <c r="B419" s="316"/>
      <c r="C419" s="321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13"/>
    </row>
    <row r="420" spans="2:10" ht="15.75" thickBot="1" x14ac:dyDescent="0.3">
      <c r="B420" s="317"/>
      <c r="C420" s="328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14"/>
    </row>
    <row r="421" spans="2:10" x14ac:dyDescent="0.25">
      <c r="B421" s="319" t="s">
        <v>346</v>
      </c>
      <c r="C421" s="322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12" t="s">
        <v>198</v>
      </c>
    </row>
    <row r="422" spans="2:10" x14ac:dyDescent="0.25">
      <c r="B422" s="316"/>
      <c r="C422" s="323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13"/>
    </row>
    <row r="423" spans="2:10" x14ac:dyDescent="0.25">
      <c r="B423" s="316"/>
      <c r="C423" s="323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13"/>
    </row>
    <row r="424" spans="2:10" x14ac:dyDescent="0.25">
      <c r="B424" s="316"/>
      <c r="C424" s="323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13"/>
    </row>
    <row r="425" spans="2:10" x14ac:dyDescent="0.25">
      <c r="B425" s="316"/>
      <c r="C425" s="323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13"/>
    </row>
    <row r="426" spans="2:10" x14ac:dyDescent="0.25">
      <c r="B426" s="316"/>
      <c r="C426" s="323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13"/>
    </row>
    <row r="427" spans="2:10" x14ac:dyDescent="0.25">
      <c r="B427" s="316"/>
      <c r="C427" s="323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13"/>
    </row>
    <row r="428" spans="2:10" x14ac:dyDescent="0.25">
      <c r="B428" s="316"/>
      <c r="C428" s="323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13"/>
    </row>
    <row r="429" spans="2:10" x14ac:dyDescent="0.25">
      <c r="B429" s="316"/>
      <c r="C429" s="323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13"/>
    </row>
    <row r="430" spans="2:10" x14ac:dyDescent="0.25">
      <c r="B430" s="316"/>
      <c r="C430" s="323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13"/>
    </row>
    <row r="431" spans="2:10" x14ac:dyDescent="0.25">
      <c r="B431" s="316"/>
      <c r="C431" s="323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13"/>
    </row>
    <row r="432" spans="2:10" x14ac:dyDescent="0.25">
      <c r="B432" s="316"/>
      <c r="C432" s="323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13"/>
    </row>
    <row r="433" spans="2:10" x14ac:dyDescent="0.25">
      <c r="B433" s="316"/>
      <c r="C433" s="323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13"/>
    </row>
    <row r="434" spans="2:10" x14ac:dyDescent="0.25">
      <c r="B434" s="316"/>
      <c r="C434" s="323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13"/>
    </row>
    <row r="435" spans="2:10" ht="15.75" thickBot="1" x14ac:dyDescent="0.3">
      <c r="B435" s="317"/>
      <c r="C435" s="324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14"/>
    </row>
    <row r="436" spans="2:10" x14ac:dyDescent="0.25">
      <c r="B436" s="319" t="s">
        <v>347</v>
      </c>
      <c r="C436" s="322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12" t="s">
        <v>200</v>
      </c>
    </row>
    <row r="437" spans="2:10" x14ac:dyDescent="0.25">
      <c r="B437" s="316"/>
      <c r="C437" s="323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13"/>
    </row>
    <row r="438" spans="2:10" x14ac:dyDescent="0.25">
      <c r="B438" s="316"/>
      <c r="C438" s="323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13"/>
    </row>
    <row r="439" spans="2:10" x14ac:dyDescent="0.25">
      <c r="B439" s="316"/>
      <c r="C439" s="323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13"/>
    </row>
    <row r="440" spans="2:10" x14ac:dyDescent="0.25">
      <c r="B440" s="316"/>
      <c r="C440" s="323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13"/>
    </row>
    <row r="441" spans="2:10" x14ac:dyDescent="0.25">
      <c r="B441" s="316"/>
      <c r="C441" s="323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13"/>
    </row>
    <row r="442" spans="2:10" x14ac:dyDescent="0.25">
      <c r="B442" s="316"/>
      <c r="C442" s="323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13"/>
    </row>
    <row r="443" spans="2:10" x14ac:dyDescent="0.25">
      <c r="B443" s="316"/>
      <c r="C443" s="323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13"/>
    </row>
    <row r="444" spans="2:10" ht="15.75" thickBot="1" x14ac:dyDescent="0.3">
      <c r="B444" s="317"/>
      <c r="C444" s="324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14"/>
    </row>
    <row r="445" spans="2:10" x14ac:dyDescent="0.25">
      <c r="B445" s="319" t="s">
        <v>348</v>
      </c>
      <c r="C445" s="322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12" t="s">
        <v>201</v>
      </c>
    </row>
    <row r="446" spans="2:10" x14ac:dyDescent="0.25">
      <c r="B446" s="316"/>
      <c r="C446" s="323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13"/>
    </row>
    <row r="447" spans="2:10" x14ac:dyDescent="0.25">
      <c r="B447" s="316"/>
      <c r="C447" s="323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13"/>
    </row>
    <row r="448" spans="2:10" x14ac:dyDescent="0.25">
      <c r="B448" s="316"/>
      <c r="C448" s="323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13"/>
    </row>
    <row r="449" spans="2:10" x14ac:dyDescent="0.25">
      <c r="B449" s="316"/>
      <c r="C449" s="323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13"/>
    </row>
    <row r="450" spans="2:10" x14ac:dyDescent="0.25">
      <c r="B450" s="316"/>
      <c r="C450" s="323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13"/>
    </row>
    <row r="451" spans="2:10" x14ac:dyDescent="0.25">
      <c r="B451" s="316"/>
      <c r="C451" s="323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13"/>
    </row>
    <row r="452" spans="2:10" x14ac:dyDescent="0.25">
      <c r="B452" s="316"/>
      <c r="C452" s="323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13"/>
    </row>
    <row r="453" spans="2:10" ht="15.75" thickBot="1" x14ac:dyDescent="0.3">
      <c r="B453" s="317"/>
      <c r="C453" s="324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14"/>
    </row>
    <row r="454" spans="2:10" x14ac:dyDescent="0.25">
      <c r="B454" s="329" t="s">
        <v>349</v>
      </c>
      <c r="C454" s="330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42" t="s">
        <v>202</v>
      </c>
    </row>
    <row r="455" spans="2:10" x14ac:dyDescent="0.25">
      <c r="B455" s="326"/>
      <c r="C455" s="323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26"/>
    </row>
    <row r="456" spans="2:10" x14ac:dyDescent="0.25">
      <c r="B456" s="326"/>
      <c r="C456" s="323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26"/>
    </row>
    <row r="457" spans="2:10" x14ac:dyDescent="0.25">
      <c r="B457" s="326"/>
      <c r="C457" s="323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26"/>
    </row>
    <row r="458" spans="2:10" x14ac:dyDescent="0.25">
      <c r="B458" s="326"/>
      <c r="C458" s="323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26"/>
    </row>
    <row r="459" spans="2:10" x14ac:dyDescent="0.25">
      <c r="B459" s="326"/>
      <c r="C459" s="323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26"/>
    </row>
    <row r="460" spans="2:10" x14ac:dyDescent="0.25">
      <c r="B460" s="326"/>
      <c r="C460" s="323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26"/>
    </row>
    <row r="461" spans="2:10" x14ac:dyDescent="0.25">
      <c r="B461" s="326"/>
      <c r="C461" s="323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26"/>
    </row>
    <row r="462" spans="2:10" x14ac:dyDescent="0.25">
      <c r="B462" s="326"/>
      <c r="C462" s="323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26"/>
    </row>
    <row r="463" spans="2:10" x14ac:dyDescent="0.25">
      <c r="B463" s="325" t="s">
        <v>350</v>
      </c>
      <c r="C463" s="323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26" t="s">
        <v>204</v>
      </c>
    </row>
    <row r="464" spans="2:10" x14ac:dyDescent="0.25">
      <c r="B464" s="326"/>
      <c r="C464" s="323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26"/>
    </row>
    <row r="465" spans="2:10" x14ac:dyDescent="0.25">
      <c r="B465" s="326"/>
      <c r="C465" s="323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26"/>
    </row>
    <row r="466" spans="2:10" x14ac:dyDescent="0.25">
      <c r="B466" s="326"/>
      <c r="C466" s="323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26"/>
    </row>
    <row r="467" spans="2:10" x14ac:dyDescent="0.25">
      <c r="B467" s="326"/>
      <c r="C467" s="323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26"/>
    </row>
    <row r="468" spans="2:10" x14ac:dyDescent="0.25">
      <c r="B468" s="326"/>
      <c r="C468" s="323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26"/>
    </row>
    <row r="469" spans="2:10" x14ac:dyDescent="0.25">
      <c r="B469" s="326"/>
      <c r="C469" s="323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26"/>
    </row>
    <row r="470" spans="2:10" x14ac:dyDescent="0.25">
      <c r="B470" s="326"/>
      <c r="C470" s="323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26"/>
    </row>
    <row r="471" spans="2:10" x14ac:dyDescent="0.25">
      <c r="B471" s="326"/>
      <c r="C471" s="323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26"/>
    </row>
    <row r="472" spans="2:10" x14ac:dyDescent="0.25">
      <c r="B472" s="325" t="s">
        <v>351</v>
      </c>
      <c r="C472" s="323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26" t="s">
        <v>206</v>
      </c>
    </row>
    <row r="473" spans="2:10" x14ac:dyDescent="0.25">
      <c r="B473" s="326"/>
      <c r="C473" s="323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26"/>
    </row>
    <row r="474" spans="2:10" x14ac:dyDescent="0.25">
      <c r="B474" s="326"/>
      <c r="C474" s="323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26"/>
    </row>
    <row r="475" spans="2:10" x14ac:dyDescent="0.25">
      <c r="B475" s="326"/>
      <c r="C475" s="323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26"/>
    </row>
    <row r="476" spans="2:10" x14ac:dyDescent="0.25">
      <c r="B476" s="326"/>
      <c r="C476" s="323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26"/>
    </row>
    <row r="477" spans="2:10" x14ac:dyDescent="0.25">
      <c r="B477" s="326"/>
      <c r="C477" s="323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26"/>
    </row>
    <row r="478" spans="2:10" x14ac:dyDescent="0.25">
      <c r="B478" s="326"/>
      <c r="C478" s="323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26"/>
    </row>
    <row r="479" spans="2:10" x14ac:dyDescent="0.25">
      <c r="B479" s="326"/>
      <c r="C479" s="323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26"/>
    </row>
    <row r="480" spans="2:10" x14ac:dyDescent="0.25">
      <c r="B480" s="326"/>
      <c r="C480" s="323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26"/>
    </row>
    <row r="481" spans="2:10" x14ac:dyDescent="0.25">
      <c r="B481" s="325" t="s">
        <v>352</v>
      </c>
      <c r="C481" s="323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26" t="s">
        <v>208</v>
      </c>
    </row>
    <row r="482" spans="2:10" x14ac:dyDescent="0.25">
      <c r="B482" s="326"/>
      <c r="C482" s="323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26"/>
    </row>
    <row r="483" spans="2:10" x14ac:dyDescent="0.25">
      <c r="B483" s="326"/>
      <c r="C483" s="323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26"/>
    </row>
    <row r="484" spans="2:10" x14ac:dyDescent="0.25">
      <c r="B484" s="326"/>
      <c r="C484" s="323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26"/>
    </row>
    <row r="485" spans="2:10" x14ac:dyDescent="0.25">
      <c r="B485" s="326"/>
      <c r="C485" s="323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26"/>
    </row>
    <row r="486" spans="2:10" x14ac:dyDescent="0.25">
      <c r="B486" s="326"/>
      <c r="C486" s="323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26"/>
    </row>
    <row r="487" spans="2:10" x14ac:dyDescent="0.25">
      <c r="B487" s="326"/>
      <c r="C487" s="323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26"/>
    </row>
    <row r="488" spans="2:10" x14ac:dyDescent="0.25">
      <c r="B488" s="326"/>
      <c r="C488" s="323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26"/>
    </row>
    <row r="489" spans="2:10" x14ac:dyDescent="0.25">
      <c r="B489" s="326"/>
      <c r="C489" s="323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26"/>
    </row>
    <row r="490" spans="2:10" x14ac:dyDescent="0.25">
      <c r="B490" s="325" t="s">
        <v>353</v>
      </c>
      <c r="C490" s="323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26" t="s">
        <v>209</v>
      </c>
    </row>
    <row r="491" spans="2:10" x14ac:dyDescent="0.25">
      <c r="B491" s="326"/>
      <c r="C491" s="323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26"/>
    </row>
    <row r="492" spans="2:10" x14ac:dyDescent="0.25">
      <c r="B492" s="326"/>
      <c r="C492" s="323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26"/>
    </row>
    <row r="493" spans="2:10" x14ac:dyDescent="0.25">
      <c r="B493" s="326"/>
      <c r="C493" s="323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26"/>
    </row>
    <row r="494" spans="2:10" x14ac:dyDescent="0.25">
      <c r="B494" s="326"/>
      <c r="C494" s="323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26"/>
    </row>
    <row r="495" spans="2:10" x14ac:dyDescent="0.25">
      <c r="B495" s="326"/>
      <c r="C495" s="323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26"/>
    </row>
    <row r="496" spans="2:10" x14ac:dyDescent="0.25">
      <c r="B496" s="326"/>
      <c r="C496" s="323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26"/>
    </row>
    <row r="497" spans="2:10" x14ac:dyDescent="0.25">
      <c r="B497" s="326"/>
      <c r="C497" s="323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26"/>
    </row>
    <row r="498" spans="2:10" x14ac:dyDescent="0.25">
      <c r="B498" s="326"/>
      <c r="C498" s="323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26"/>
    </row>
    <row r="499" spans="2:10" x14ac:dyDescent="0.25">
      <c r="B499" s="325" t="s">
        <v>354</v>
      </c>
      <c r="C499" s="323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26" t="s">
        <v>210</v>
      </c>
    </row>
    <row r="500" spans="2:10" x14ac:dyDescent="0.25">
      <c r="B500" s="326"/>
      <c r="C500" s="323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26"/>
    </row>
    <row r="501" spans="2:10" x14ac:dyDescent="0.25">
      <c r="B501" s="326"/>
      <c r="C501" s="323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26"/>
    </row>
    <row r="502" spans="2:10" x14ac:dyDescent="0.25">
      <c r="B502" s="326"/>
      <c r="C502" s="323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26"/>
    </row>
    <row r="503" spans="2:10" x14ac:dyDescent="0.25">
      <c r="B503" s="326"/>
      <c r="C503" s="323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26"/>
    </row>
    <row r="504" spans="2:10" x14ac:dyDescent="0.25">
      <c r="B504" s="326"/>
      <c r="C504" s="323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26"/>
    </row>
    <row r="505" spans="2:10" x14ac:dyDescent="0.25">
      <c r="B505" s="326"/>
      <c r="C505" s="323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26"/>
    </row>
    <row r="506" spans="2:10" x14ac:dyDescent="0.25">
      <c r="B506" s="326"/>
      <c r="C506" s="323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26"/>
    </row>
    <row r="507" spans="2:10" x14ac:dyDescent="0.25">
      <c r="B507" s="326"/>
      <c r="C507" s="323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26"/>
    </row>
    <row r="508" spans="2:10" x14ac:dyDescent="0.25">
      <c r="B508" s="326" t="s">
        <v>134</v>
      </c>
      <c r="C508" s="323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26" t="s">
        <v>134</v>
      </c>
    </row>
    <row r="509" spans="2:10" x14ac:dyDescent="0.25">
      <c r="B509" s="326"/>
      <c r="C509" s="323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26"/>
    </row>
    <row r="510" spans="2:10" x14ac:dyDescent="0.25">
      <c r="B510" s="326"/>
      <c r="C510" s="323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26"/>
    </row>
    <row r="511" spans="2:10" x14ac:dyDescent="0.25">
      <c r="B511" s="326"/>
      <c r="C511" s="323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26"/>
    </row>
    <row r="512" spans="2:10" x14ac:dyDescent="0.25">
      <c r="B512" s="326"/>
      <c r="C512" s="323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26"/>
    </row>
    <row r="513" spans="2:10" x14ac:dyDescent="0.25">
      <c r="B513" s="326"/>
      <c r="C513" s="323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26"/>
    </row>
    <row r="514" spans="2:10" x14ac:dyDescent="0.25">
      <c r="B514" s="326"/>
      <c r="C514" s="323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26"/>
    </row>
    <row r="515" spans="2:10" x14ac:dyDescent="0.25">
      <c r="B515" s="326"/>
      <c r="C515" s="323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26"/>
    </row>
    <row r="516" spans="2:10" x14ac:dyDescent="0.25">
      <c r="B516" s="326"/>
      <c r="C516" s="323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26"/>
    </row>
    <row r="517" spans="2:10" x14ac:dyDescent="0.25">
      <c r="B517" s="326"/>
      <c r="C517" s="323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26"/>
    </row>
    <row r="518" spans="2:10" x14ac:dyDescent="0.25">
      <c r="B518" s="326"/>
      <c r="C518" s="323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26"/>
    </row>
    <row r="519" spans="2:10" x14ac:dyDescent="0.25">
      <c r="B519" s="326"/>
      <c r="C519" s="323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26"/>
    </row>
    <row r="520" spans="2:10" x14ac:dyDescent="0.25">
      <c r="B520" s="326"/>
      <c r="C520" s="323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26"/>
    </row>
    <row r="521" spans="2:10" x14ac:dyDescent="0.25">
      <c r="B521" s="326"/>
      <c r="C521" s="323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26"/>
    </row>
    <row r="522" spans="2:10" x14ac:dyDescent="0.25">
      <c r="B522" s="326"/>
      <c r="C522" s="323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26"/>
    </row>
    <row r="523" spans="2:10" x14ac:dyDescent="0.25">
      <c r="B523" s="325" t="s">
        <v>345</v>
      </c>
      <c r="C523" s="321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25" t="s">
        <v>248</v>
      </c>
    </row>
    <row r="524" spans="2:10" x14ac:dyDescent="0.25">
      <c r="B524" s="326"/>
      <c r="C524" s="321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26"/>
    </row>
    <row r="525" spans="2:10" x14ac:dyDescent="0.25">
      <c r="B525" s="326"/>
      <c r="C525" s="321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26"/>
    </row>
    <row r="526" spans="2:10" x14ac:dyDescent="0.25">
      <c r="B526" s="325" t="s">
        <v>294</v>
      </c>
      <c r="C526" s="321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25" t="s">
        <v>294</v>
      </c>
    </row>
    <row r="527" spans="2:10" x14ac:dyDescent="0.25">
      <c r="B527" s="325"/>
      <c r="C527" s="321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25"/>
    </row>
    <row r="528" spans="2:10" x14ac:dyDescent="0.25">
      <c r="B528" s="325"/>
      <c r="C528" s="321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25"/>
    </row>
    <row r="529" spans="2:10" x14ac:dyDescent="0.25">
      <c r="B529" s="325"/>
      <c r="C529" s="321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25"/>
    </row>
    <row r="530" spans="2:10" x14ac:dyDescent="0.25">
      <c r="B530" s="325"/>
      <c r="C530" s="321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25"/>
    </row>
    <row r="531" spans="2:10" x14ac:dyDescent="0.25">
      <c r="B531" s="325"/>
      <c r="C531" s="321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25"/>
    </row>
    <row r="532" spans="2:10" x14ac:dyDescent="0.25">
      <c r="B532" s="325"/>
      <c r="C532" s="321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25"/>
    </row>
    <row r="533" spans="2:10" x14ac:dyDescent="0.25">
      <c r="B533" s="325"/>
      <c r="C533" s="321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25"/>
    </row>
    <row r="534" spans="2:10" x14ac:dyDescent="0.25">
      <c r="B534" s="325"/>
      <c r="C534" s="321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25"/>
    </row>
    <row r="535" spans="2:10" x14ac:dyDescent="0.25">
      <c r="B535" s="325"/>
      <c r="C535" s="321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25"/>
    </row>
    <row r="536" spans="2:10" x14ac:dyDescent="0.25">
      <c r="B536" s="325"/>
      <c r="C536" s="321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25"/>
    </row>
    <row r="537" spans="2:10" x14ac:dyDescent="0.25">
      <c r="B537" s="325"/>
      <c r="C537" s="321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25"/>
    </row>
    <row r="538" spans="2:10" x14ac:dyDescent="0.25">
      <c r="B538" s="325"/>
      <c r="C538" s="321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25"/>
    </row>
    <row r="539" spans="2:10" x14ac:dyDescent="0.25">
      <c r="B539" s="325"/>
      <c r="C539" s="321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25"/>
    </row>
    <row r="540" spans="2:10" x14ac:dyDescent="0.25">
      <c r="B540" s="325"/>
      <c r="C540" s="321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25"/>
    </row>
    <row r="541" spans="2:10" x14ac:dyDescent="0.25">
      <c r="B541" s="325"/>
      <c r="C541" s="321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25"/>
    </row>
    <row r="542" spans="2:10" x14ac:dyDescent="0.25">
      <c r="B542" s="325"/>
      <c r="C542" s="321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25"/>
    </row>
    <row r="543" spans="2:10" x14ac:dyDescent="0.25">
      <c r="B543" s="325"/>
      <c r="C543" s="321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25"/>
    </row>
    <row r="544" spans="2:10" x14ac:dyDescent="0.25">
      <c r="B544" s="325"/>
      <c r="C544" s="321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25"/>
    </row>
    <row r="545" spans="2:10" x14ac:dyDescent="0.25">
      <c r="B545" s="325"/>
      <c r="C545" s="321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25"/>
    </row>
    <row r="546" spans="2:10" x14ac:dyDescent="0.25">
      <c r="B546" s="325"/>
      <c r="C546" s="321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25"/>
    </row>
    <row r="547" spans="2:10" x14ac:dyDescent="0.25">
      <c r="B547" s="97" t="s">
        <v>522</v>
      </c>
      <c r="C547" s="98" t="s">
        <v>523</v>
      </c>
      <c r="D547" s="99" t="str">
        <f>B547&amp;" - "&amp;C547</f>
        <v>Validação Configuração - Extração das tabelas de configuração</v>
      </c>
      <c r="E547" s="99" t="str">
        <f t="shared" ref="E547:E548" si="439">D547&amp;"_Baixa"</f>
        <v>Validação Configuração - Extração das tabelas de configuração_Baixa</v>
      </c>
      <c r="F547" s="100" t="s">
        <v>528</v>
      </c>
      <c r="G547" s="100">
        <f t="shared" ref="G547" si="440">VALUE(MID(F547,5,3))</f>
        <v>30</v>
      </c>
      <c r="H547" s="101">
        <f t="shared" ref="H547" si="441">(I547*0.25)</f>
        <v>1.5</v>
      </c>
      <c r="I547" s="101">
        <v>6</v>
      </c>
      <c r="J547" s="97" t="s">
        <v>522</v>
      </c>
    </row>
    <row r="548" spans="2:10" x14ac:dyDescent="0.25">
      <c r="B548" s="97" t="s">
        <v>526</v>
      </c>
      <c r="C548" s="98" t="s">
        <v>525</v>
      </c>
      <c r="D548" s="99" t="str">
        <f>B548&amp;" - "&amp;C548</f>
        <v>Validação Queries - Usuário</v>
      </c>
      <c r="E548" s="99" t="str">
        <f t="shared" si="439"/>
        <v>Validação Queries - Usuário_Baixa</v>
      </c>
      <c r="F548" s="100" t="s">
        <v>528</v>
      </c>
      <c r="G548" s="100">
        <f t="shared" si="413"/>
        <v>30</v>
      </c>
      <c r="H548" s="101">
        <f t="shared" si="415"/>
        <v>1</v>
      </c>
      <c r="I548" s="101">
        <v>4</v>
      </c>
      <c r="J548" s="97" t="s">
        <v>526</v>
      </c>
    </row>
    <row r="549" spans="2:10" x14ac:dyDescent="0.25">
      <c r="B549" s="343" t="s">
        <v>138</v>
      </c>
      <c r="C549" s="99" t="s">
        <v>243</v>
      </c>
      <c r="D549" s="99" t="str">
        <f>B549&amp;" - "&amp;C549</f>
        <v>E-billing - Atualizar data última extração</v>
      </c>
      <c r="E549" s="99" t="str">
        <f t="shared" ref="E549:E553" si="442">D549&amp;"_Baixa"</f>
        <v>E-billing - Atualizar data última extração_Baixa</v>
      </c>
      <c r="F549" s="100" t="s">
        <v>107</v>
      </c>
      <c r="G549" s="100">
        <f t="shared" si="413"/>
        <v>10</v>
      </c>
      <c r="H549" s="101">
        <f t="shared" si="415"/>
        <v>1.5</v>
      </c>
      <c r="I549" s="101">
        <v>6</v>
      </c>
      <c r="J549" s="343" t="s">
        <v>138</v>
      </c>
    </row>
    <row r="550" spans="2:10" x14ac:dyDescent="0.25">
      <c r="B550" s="343"/>
      <c r="C550" s="99" t="s">
        <v>244</v>
      </c>
      <c r="D550" s="99" t="str">
        <f>B549&amp;" - "&amp;C550</f>
        <v>E-billing - Balancear seções das faturas</v>
      </c>
      <c r="E550" s="99" t="str">
        <f t="shared" si="442"/>
        <v>E-billing - Balancear seções das faturas_Baixa</v>
      </c>
      <c r="F550" s="100" t="s">
        <v>107</v>
      </c>
      <c r="G550" s="100">
        <f t="shared" si="413"/>
        <v>10</v>
      </c>
      <c r="H550" s="101">
        <f t="shared" si="415"/>
        <v>1.5</v>
      </c>
      <c r="I550" s="101">
        <v>6</v>
      </c>
      <c r="J550" s="343"/>
    </row>
    <row r="551" spans="2:10" x14ac:dyDescent="0.25">
      <c r="B551" s="343"/>
      <c r="C551" s="99" t="s">
        <v>245</v>
      </c>
      <c r="D551" s="99" t="str">
        <f>B549&amp;" - "&amp;C551</f>
        <v>E-billing - Geração do arquivo de protocolo</v>
      </c>
      <c r="E551" s="99" t="str">
        <f t="shared" si="442"/>
        <v>E-billing - Geração do arquivo de protocolo_Baixa</v>
      </c>
      <c r="F551" s="100" t="s">
        <v>107</v>
      </c>
      <c r="G551" s="100">
        <f t="shared" si="413"/>
        <v>10</v>
      </c>
      <c r="H551" s="101">
        <f t="shared" si="415"/>
        <v>1.5</v>
      </c>
      <c r="I551" s="101">
        <v>6</v>
      </c>
      <c r="J551" s="343"/>
    </row>
    <row r="552" spans="2:10" ht="42" customHeight="1" x14ac:dyDescent="0.25">
      <c r="B552" s="343"/>
      <c r="C552" s="98" t="s">
        <v>246</v>
      </c>
      <c r="D552" s="99" t="str">
        <f>B549&amp;" - "&amp;C552</f>
        <v>E-billing - Geração dos Arquivos de Faturas e Itens de Faturas</v>
      </c>
      <c r="E552" s="99" t="str">
        <f t="shared" si="442"/>
        <v>E-billing - Geração dos Arquivos de Faturas e Itens de Faturas_Baixa</v>
      </c>
      <c r="F552" s="102" t="s">
        <v>107</v>
      </c>
      <c r="G552" s="100">
        <f t="shared" si="413"/>
        <v>10</v>
      </c>
      <c r="H552" s="101">
        <f t="shared" si="415"/>
        <v>1.5</v>
      </c>
      <c r="I552" s="101">
        <v>6</v>
      </c>
      <c r="J552" s="343"/>
    </row>
    <row r="553" spans="2:10" ht="30" customHeight="1" x14ac:dyDescent="0.25">
      <c r="B553" s="102" t="s">
        <v>139</v>
      </c>
      <c r="C553" s="99" t="s">
        <v>140</v>
      </c>
      <c r="D553" s="99" t="str">
        <f>B553&amp;" - "&amp;C553</f>
        <v>UAT - Execução</v>
      </c>
      <c r="E553" s="99" t="str">
        <f t="shared" si="442"/>
        <v>UAT - Execução_Baixa</v>
      </c>
      <c r="F553" s="102" t="s">
        <v>528</v>
      </c>
      <c r="G553" s="100">
        <f t="shared" si="413"/>
        <v>30</v>
      </c>
      <c r="H553" s="101">
        <f t="shared" si="415"/>
        <v>2</v>
      </c>
      <c r="I553" s="102">
        <v>8</v>
      </c>
      <c r="J553" s="102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tabSelected="1"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D11" sqref="D11"/>
    </sheetView>
  </sheetViews>
  <sheetFormatPr defaultRowHeight="15" x14ac:dyDescent="0.25"/>
  <cols>
    <col min="1" max="1" width="3.42578125" style="62" customWidth="1"/>
    <col min="2" max="2" width="39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x14ac:dyDescent="0.25">
      <c r="B4" s="77" t="s">
        <v>80</v>
      </c>
      <c r="C4" s="78">
        <v>1</v>
      </c>
      <c r="D4" s="78">
        <v>1</v>
      </c>
      <c r="E4" s="78">
        <f>IFERROR(VLOOKUP($B4&amp;"f1",VALORES_CONFIGURAÇÃO!$C$5:$L$110,7,FALSE)*$D4,"")</f>
        <v>8</v>
      </c>
      <c r="F4" s="79">
        <f>IFERROR(
  IF(VLOOKUP($B4&amp;"f1",VALORES_CONFIGURAÇÃO!$C$5:$L$110,3,FALSE)&gt;$C4,VLOOKUP($B4&amp;"f1",VALORES_CONFIGURAÇÃO!$C$5:$L$110,F$1,FALSE)*$C4,
  IF(VLOOKUP($B4&amp;"f2",VALORES_CONFIGURAÇÃO!$C$5:$L$110,3,FALSE)&gt;$C4,(VLOOKUP($B4&amp;"f2",VALORES_CONFIGURAÇÃO!$C$5:$L$110,F$1,FALSE)*$C4)+VLOOKUP($B4&amp;"f2",VALORES_CONFIGURAÇÃO!$C$5:$L$110,F$1-4,FALSE),
  IF(VLOOKUP($B4&amp;"f3",VALORES_CONFIGURAÇÃO!$C$5:$L$110,3,FALSE)&gt;$C4,(VLOOKUP($B4&amp;"f3",VALORES_CONFIGURAÇÃO!$C$5:$L$110,F$1,FALSE)*$C4)+VLOOKUP($B4&amp;"f3",VALORES_CONFIGURAÇÃO!$C$5:$L$110,F$1-4,FALSE),
  IF(VLOOKUP($B4&amp;"f4",VALORES_CONFIGURAÇÃO!$C$5:$L$110,3,FALSE)&gt;$C4,(VLOOKUP($B4&amp;"f4",VALORES_CONFIGURAÇÃO!$C$5:$L$110,F$1,FALSE)*$C4)+VLOOKUP($B4&amp;"f4",VALORES_CONFIGURAÇÃO!$C$5:$L$110,F$1-4,FALSE),
  (VLOOKUP($B4&amp;"f5",VALORES_CONFIGURAÇÃO!$C$5:$L$110,F$1,FALSE)*$C4)+VLOOKUP($B4&amp;"f5",VALORES_CONFIGURAÇÃO!$C$5:$L$110,F$1-4,FALSE))))
  ),"")</f>
        <v>0</v>
      </c>
      <c r="G4" s="79">
        <f>IFERROR(
  IF(VLOOKUP($B4&amp;"f1",VALORES_CONFIGURAÇÃO!$C$5:$L$110,3,FALSE)&gt;$C4,VLOOKUP($B4&amp;"f1",VALORES_CONFIGURAÇÃO!$C$5:$L$110,G$1,FALSE)*$C4,
  IF(VLOOKUP($B4&amp;"f2",VALORES_CONFIGURAÇÃO!$C$5:$L$110,3,FALSE)&gt;$C4,(VLOOKUP($B4&amp;"f2",VALORES_CONFIGURAÇÃO!$C$5:$L$110,G$1,FALSE)*$C4)+VLOOKUP($B4&amp;"f2",VALORES_CONFIGURAÇÃO!$C$5:$L$110,G$1-4,FALSE),
  IF(VLOOKUP($B4&amp;"f3",VALORES_CONFIGURAÇÃO!$C$5:$L$110,3,FALSE)&gt;$C4,(VLOOKUP($B4&amp;"f3",VALORES_CONFIGURAÇÃO!$C$5:$L$110,G$1,FALSE)*$C4)+VLOOKUP($B4&amp;"f3",VALORES_CONFIGURAÇÃO!$C$5:$L$110,G$1-4,FALSE),
  IF(VLOOKUP($B4&amp;"f4",VALORES_CONFIGURAÇÃO!$C$5:$L$110,3,FALSE)&gt;$C4,(VLOOKUP($B4&amp;"f4",VALORES_CONFIGURAÇÃO!$C$5:$L$110,G$1,FALSE)*$C4)+VLOOKUP($B4&amp;"f4",VALORES_CONFIGURAÇÃO!$C$5:$L$110,G$1-4,FALSE),
  (VLOOKUP($B4&amp;"f5",VALORES_CONFIGURAÇÃO!$C$5:$L$110,G$1,FALSE)*$C4)+VLOOKUP($B4&amp;"f5",VALORES_CONFIGURAÇÃO!$C$5:$L$110,G$1-4,FALSE))))
  ),"")</f>
        <v>7</v>
      </c>
      <c r="H4" s="79">
        <f>IFERROR(
  IF(VLOOKUP($B4&amp;"f1",VALORES_CONFIGURAÇÃO!$C$5:$L$110,3,FALSE)&gt;$C4,VLOOKUP($B4&amp;"f1",VALORES_CONFIGURAÇÃO!$C$5:$L$110,H$1,FALSE)*$C4,
  IF(VLOOKUP($B4&amp;"f2",VALORES_CONFIGURAÇÃO!$C$5:$L$110,3,FALSE)&gt;$C4,(VLOOKUP($B4&amp;"f2",VALORES_CONFIGURAÇÃO!$C$5:$L$110,H$1,FALSE)*$C4)+VLOOKUP($B4&amp;"f2",VALORES_CONFIGURAÇÃO!$C$5:$L$110,H$1-4,FALSE),
  IF(VLOOKUP($B4&amp;"f3",VALORES_CONFIGURAÇÃO!$C$5:$L$110,3,FALSE)&gt;$C4,(VLOOKUP($B4&amp;"f3",VALORES_CONFIGURAÇÃO!$C$5:$L$110,H$1,FALSE)*$C4)+VLOOKUP($B4&amp;"f3",VALORES_CONFIGURAÇÃO!$C$5:$L$110,H$1-4,FALSE),
  IF(VLOOKUP($B4&amp;"f4",VALORES_CONFIGURAÇÃO!$C$5:$L$110,3,FALSE)&gt;$C4,(VLOOKUP($B4&amp;"f4",VALORES_CONFIGURAÇÃO!$C$5:$L$110,H$1,FALSE)*$C4)+VLOOKUP($B4&amp;"f4",VALORES_CONFIGURAÇÃO!$C$5:$L$110,H$1-4,FALSE),
  (VLOOKUP($B4&amp;"f5",VALORES_CONFIGURAÇÃO!$C$5:$L$110,H$1,FALSE)*$C4)+VLOOKUP($B4&amp;"f5",VALORES_CONFIGURAÇÃO!$C$5:$L$110,H$1-4,FALSE))))
  ),"")</f>
        <v>18</v>
      </c>
      <c r="I4" s="79">
        <f>IF(C4="","",SUM(E4:H4))</f>
        <v>33</v>
      </c>
      <c r="J4" s="78"/>
      <c r="K4" s="80"/>
      <c r="M4" s="103"/>
      <c r="N4" s="103"/>
      <c r="O4" s="103"/>
    </row>
    <row r="5" spans="2:15" x14ac:dyDescent="0.25">
      <c r="B5" s="77"/>
      <c r="C5" s="81"/>
      <c r="D5" s="81"/>
      <c r="E5" s="78" t="str">
        <f>IFERROR(VLOOKUP($B5&amp;"f1",VALORES_CONFIGURAÇÃO!$C$5:$L$110,7,FALSE)*$D5,"")</f>
        <v/>
      </c>
      <c r="F5" s="79" t="str">
        <f>IFERROR(
  IF(VLOOKUP($B5&amp;"f1",VALORES_CONFIGURAÇÃO!$C$5:$L$110,3,FALSE)&gt;$C5,VLOOKUP($B5&amp;"f1",VALORES_CONFIGURAÇÃO!$C$5:$L$110,F$1,FALSE)*$C5,
  IF(VLOOKUP($B5&amp;"f2",VALORES_CONFIGURAÇÃO!$C$5:$L$110,3,FALSE)&gt;$C5,(VLOOKUP($B5&amp;"f2",VALORES_CONFIGURAÇÃO!$C$5:$L$110,F$1,FALSE)*$C5)+VLOOKUP($B5&amp;"f2",VALORES_CONFIGURAÇÃO!$C$5:$L$110,F$1-4,FALSE),
  IF(VLOOKUP($B5&amp;"f3",VALORES_CONFIGURAÇÃO!$C$5:$L$110,3,FALSE)&gt;$C5,(VLOOKUP($B5&amp;"f3",VALORES_CONFIGURAÇÃO!$C$5:$L$110,F$1,FALSE)*$C5)+VLOOKUP($B5&amp;"f3",VALORES_CONFIGURAÇÃO!$C$5:$L$110,F$1-4,FALSE),
  IF(VLOOKUP($B5&amp;"f4",VALORES_CONFIGURAÇÃO!$C$5:$L$110,3,FALSE)&gt;$C5,(VLOOKUP($B5&amp;"f4",VALORES_CONFIGURAÇÃO!$C$5:$L$110,F$1,FALSE)*$C5)+VLOOKUP($B5&amp;"f4",VALORES_CONFIGURAÇÃO!$C$5:$L$110,F$1-4,FALSE),
  (VLOOKUP($B5&amp;"f5",VALORES_CONFIGURAÇÃO!$C$5:$L$110,F$1,FALSE)*$C5)+VLOOKUP($B5&amp;"f5",VALORES_CONFIGURAÇÃO!$C$5:$L$110,F$1-4,FALSE))))
  ),"")</f>
        <v/>
      </c>
      <c r="G5" s="79" t="str">
        <f>IFERROR(
  IF(VLOOKUP($B5&amp;"f1",VALORES_CONFIGURAÇÃO!$C$5:$L$110,3,FALSE)&gt;$C5,VLOOKUP($B5&amp;"f1",VALORES_CONFIGURAÇÃO!$C$5:$L$110,G$1,FALSE)*$C5,
  IF(VLOOKUP($B5&amp;"f2",VALORES_CONFIGURAÇÃO!$C$5:$L$110,3,FALSE)&gt;$C5,(VLOOKUP($B5&amp;"f2",VALORES_CONFIGURAÇÃO!$C$5:$L$110,G$1,FALSE)*$C5)+VLOOKUP($B5&amp;"f2",VALORES_CONFIGURAÇÃO!$C$5:$L$110,G$1-4,FALSE),
  IF(VLOOKUP($B5&amp;"f3",VALORES_CONFIGURAÇÃO!$C$5:$L$110,3,FALSE)&gt;$C5,(VLOOKUP($B5&amp;"f3",VALORES_CONFIGURAÇÃO!$C$5:$L$110,G$1,FALSE)*$C5)+VLOOKUP($B5&amp;"f3",VALORES_CONFIGURAÇÃO!$C$5:$L$110,G$1-4,FALSE),
  IF(VLOOKUP($B5&amp;"f4",VALORES_CONFIGURAÇÃO!$C$5:$L$110,3,FALSE)&gt;$C5,(VLOOKUP($B5&amp;"f4",VALORES_CONFIGURAÇÃO!$C$5:$L$110,G$1,FALSE)*$C5)+VLOOKUP($B5&amp;"f4",VALORES_CONFIGURAÇÃO!$C$5:$L$110,G$1-4,FALSE),
  (VLOOKUP($B5&amp;"f5",VALORES_CONFIGURAÇÃO!$C$5:$L$110,G$1,FALSE)*$C5)+VLOOKUP($B5&amp;"f5",VALORES_CONFIGURAÇÃO!$C$5:$L$110,G$1-4,FALSE))))
  ),"")</f>
        <v/>
      </c>
      <c r="H5" s="79" t="str">
        <f>IFERROR(
  IF(VLOOKUP($B5&amp;"f1",VALORES_CONFIGURAÇÃO!$C$5:$L$110,3,FALSE)&gt;$C5,VLOOKUP($B5&amp;"f1",VALORES_CONFIGURAÇÃO!$C$5:$L$110,H$1,FALSE)*$C5,
  IF(VLOOKUP($B5&amp;"f2",VALORES_CONFIGURAÇÃO!$C$5:$L$110,3,FALSE)&gt;$C5,(VLOOKUP($B5&amp;"f2",VALORES_CONFIGURAÇÃO!$C$5:$L$110,H$1,FALSE)*$C5)+VLOOKUP($B5&amp;"f2",VALORES_CONFIGURAÇÃO!$C$5:$L$110,H$1-4,FALSE),
  IF(VLOOKUP($B5&amp;"f3",VALORES_CONFIGURAÇÃO!$C$5:$L$110,3,FALSE)&gt;$C5,(VLOOKUP($B5&amp;"f3",VALORES_CONFIGURAÇÃO!$C$5:$L$110,H$1,FALSE)*$C5)+VLOOKUP($B5&amp;"f3",VALORES_CONFIGURAÇÃO!$C$5:$L$110,H$1-4,FALSE),
  IF(VLOOKUP($B5&amp;"f4",VALORES_CONFIGURAÇÃO!$C$5:$L$110,3,FALSE)&gt;$C5,(VLOOKUP($B5&amp;"f4",VALORES_CONFIGURAÇÃO!$C$5:$L$110,H$1,FALSE)*$C5)+VLOOKUP($B5&amp;"f4",VALORES_CONFIGURAÇÃO!$C$5:$L$110,H$1-4,FALSE),
  (VLOOKUP($B5&amp;"f5",VALORES_CONFIGURAÇÃO!$C$5:$L$110,H$1,FALSE)*$C5)+VLOOKUP($B5&amp;"f5",VALORES_CONFIGURAÇÃO!$C$5:$L$110,H$1-4,FALSE))))
  ),"")</f>
        <v/>
      </c>
      <c r="I5" s="79" t="str">
        <f t="shared" ref="I5:I68" si="0">IF(C5="","",SUM(E5:H5))</f>
        <v/>
      </c>
      <c r="J5" s="81"/>
      <c r="K5" s="82"/>
    </row>
    <row r="6" spans="2:15" x14ac:dyDescent="0.25">
      <c r="B6" s="77"/>
      <c r="C6" s="81"/>
      <c r="D6" s="81"/>
      <c r="E6" s="78" t="str">
        <f>IFERROR(VLOOKUP($B6&amp;"f1",VALORES_CONFIGURAÇÃO!$C$5:$L$110,7,FALSE)*$D6,"")</f>
        <v/>
      </c>
      <c r="F6" s="79" t="str">
        <f>IFERROR(
  IF(VLOOKUP($B6&amp;"f1",VALORES_CONFIGURAÇÃO!$C$5:$L$110,3,FALSE)&gt;$C6,VLOOKUP($B6&amp;"f1",VALORES_CONFIGURAÇÃO!$C$5:$L$110,F$1,FALSE)*$C6,
  IF(VLOOKUP($B6&amp;"f2",VALORES_CONFIGURAÇÃO!$C$5:$L$110,3,FALSE)&gt;$C6,(VLOOKUP($B6&amp;"f2",VALORES_CONFIGURAÇÃO!$C$5:$L$110,F$1,FALSE)*$C6)+VLOOKUP($B6&amp;"f2",VALORES_CONFIGURAÇÃO!$C$5:$L$110,F$1-4,FALSE),
  IF(VLOOKUP($B6&amp;"f3",VALORES_CONFIGURAÇÃO!$C$5:$L$110,3,FALSE)&gt;$C6,(VLOOKUP($B6&amp;"f3",VALORES_CONFIGURAÇÃO!$C$5:$L$110,F$1,FALSE)*$C6)+VLOOKUP($B6&amp;"f3",VALORES_CONFIGURAÇÃO!$C$5:$L$110,F$1-4,FALSE),
  IF(VLOOKUP($B6&amp;"f4",VALORES_CONFIGURAÇÃO!$C$5:$L$110,3,FALSE)&gt;$C6,(VLOOKUP($B6&amp;"f4",VALORES_CONFIGURAÇÃO!$C$5:$L$110,F$1,FALSE)*$C6)+VLOOKUP($B6&amp;"f4",VALORES_CONFIGURAÇÃO!$C$5:$L$110,F$1-4,FALSE),
  (VLOOKUP($B6&amp;"f5",VALORES_CONFIGURAÇÃO!$C$5:$L$110,F$1,FALSE)*$C6)+VLOOKUP($B6&amp;"f5",VALORES_CONFIGURAÇÃO!$C$5:$L$110,F$1-4,FALSE))))
  ),"")</f>
        <v/>
      </c>
      <c r="G6" s="79" t="str">
        <f>IFERROR(
  IF(VLOOKUP($B6&amp;"f1",VALORES_CONFIGURAÇÃO!$C$5:$L$110,3,FALSE)&gt;$C6,VLOOKUP($B6&amp;"f1",VALORES_CONFIGURAÇÃO!$C$5:$L$110,G$1,FALSE)*$C6,
  IF(VLOOKUP($B6&amp;"f2",VALORES_CONFIGURAÇÃO!$C$5:$L$110,3,FALSE)&gt;$C6,(VLOOKUP($B6&amp;"f2",VALORES_CONFIGURAÇÃO!$C$5:$L$110,G$1,FALSE)*$C6)+VLOOKUP($B6&amp;"f2",VALORES_CONFIGURAÇÃO!$C$5:$L$110,G$1-4,FALSE),
  IF(VLOOKUP($B6&amp;"f3",VALORES_CONFIGURAÇÃO!$C$5:$L$110,3,FALSE)&gt;$C6,(VLOOKUP($B6&amp;"f3",VALORES_CONFIGURAÇÃO!$C$5:$L$110,G$1,FALSE)*$C6)+VLOOKUP($B6&amp;"f3",VALORES_CONFIGURAÇÃO!$C$5:$L$110,G$1-4,FALSE),
  IF(VLOOKUP($B6&amp;"f4",VALORES_CONFIGURAÇÃO!$C$5:$L$110,3,FALSE)&gt;$C6,(VLOOKUP($B6&amp;"f4",VALORES_CONFIGURAÇÃO!$C$5:$L$110,G$1,FALSE)*$C6)+VLOOKUP($B6&amp;"f4",VALORES_CONFIGURAÇÃO!$C$5:$L$110,G$1-4,FALSE),
  (VLOOKUP($B6&amp;"f5",VALORES_CONFIGURAÇÃO!$C$5:$L$110,G$1,FALSE)*$C6)+VLOOKUP($B6&amp;"f5",VALORES_CONFIGURAÇÃO!$C$5:$L$110,G$1-4,FALSE))))
  ),"")</f>
        <v/>
      </c>
      <c r="H6" s="79" t="str">
        <f>IFERROR(
  IF(VLOOKUP($B6&amp;"f1",VALORES_CONFIGURAÇÃO!$C$5:$L$110,3,FALSE)&gt;$C6,VLOOKUP($B6&amp;"f1",VALORES_CONFIGURAÇÃO!$C$5:$L$110,H$1,FALSE)*$C6,
  IF(VLOOKUP($B6&amp;"f2",VALORES_CONFIGURAÇÃO!$C$5:$L$110,3,FALSE)&gt;$C6,(VLOOKUP($B6&amp;"f2",VALORES_CONFIGURAÇÃO!$C$5:$L$110,H$1,FALSE)*$C6)+VLOOKUP($B6&amp;"f2",VALORES_CONFIGURAÇÃO!$C$5:$L$110,H$1-4,FALSE),
  IF(VLOOKUP($B6&amp;"f3",VALORES_CONFIGURAÇÃO!$C$5:$L$110,3,FALSE)&gt;$C6,(VLOOKUP($B6&amp;"f3",VALORES_CONFIGURAÇÃO!$C$5:$L$110,H$1,FALSE)*$C6)+VLOOKUP($B6&amp;"f3",VALORES_CONFIGURAÇÃO!$C$5:$L$110,H$1-4,FALSE),
  IF(VLOOKUP($B6&amp;"f4",VALORES_CONFIGURAÇÃO!$C$5:$L$110,3,FALSE)&gt;$C6,(VLOOKUP($B6&amp;"f4",VALORES_CONFIGURAÇÃO!$C$5:$L$110,H$1,FALSE)*$C6)+VLOOKUP($B6&amp;"f4",VALORES_CONFIGURAÇÃO!$C$5:$L$110,H$1-4,FALSE),
  (VLOOKUP($B6&amp;"f5",VALORES_CONFIGURAÇÃO!$C$5:$L$110,H$1,FALSE)*$C6)+VLOOKUP($B6&amp;"f5",VALORES_CONFIGURAÇÃO!$C$5:$L$110,H$1-4,FALSE))))
  ),"")</f>
        <v/>
      </c>
      <c r="I6" s="79" t="str">
        <f t="shared" si="0"/>
        <v/>
      </c>
      <c r="J6" s="81"/>
      <c r="K6" s="82"/>
      <c r="L6" s="83"/>
    </row>
    <row r="7" spans="2:15" x14ac:dyDescent="0.25">
      <c r="B7" s="77"/>
      <c r="C7" s="81"/>
      <c r="D7" s="81"/>
      <c r="E7" s="78" t="str">
        <f>IFERROR(VLOOKUP($B7&amp;"f1",VALORES_CONFIGURAÇÃO!$C$5:$L$110,7,FALSE)*$D7,"")</f>
        <v/>
      </c>
      <c r="F7" s="79" t="str">
        <f>IFERROR(
  IF(VLOOKUP($B7&amp;"f1",VALORES_CONFIGURAÇÃO!$C$5:$L$110,3,FALSE)&gt;$C7,VLOOKUP($B7&amp;"f1",VALORES_CONFIGURAÇÃO!$C$5:$L$110,F$1,FALSE)*$C7,
  IF(VLOOKUP($B7&amp;"f2",VALORES_CONFIGURAÇÃO!$C$5:$L$110,3,FALSE)&gt;$C7,(VLOOKUP($B7&amp;"f2",VALORES_CONFIGURAÇÃO!$C$5:$L$110,F$1,FALSE)*$C7)+VLOOKUP($B7&amp;"f2",VALORES_CONFIGURAÇÃO!$C$5:$L$110,F$1-4,FALSE),
  IF(VLOOKUP($B7&amp;"f3",VALORES_CONFIGURAÇÃO!$C$5:$L$110,3,FALSE)&gt;$C7,(VLOOKUP($B7&amp;"f3",VALORES_CONFIGURAÇÃO!$C$5:$L$110,F$1,FALSE)*$C7)+VLOOKUP($B7&amp;"f3",VALORES_CONFIGURAÇÃO!$C$5:$L$110,F$1-4,FALSE),
  IF(VLOOKUP($B7&amp;"f4",VALORES_CONFIGURAÇÃO!$C$5:$L$110,3,FALSE)&gt;$C7,(VLOOKUP($B7&amp;"f4",VALORES_CONFIGURAÇÃO!$C$5:$L$110,F$1,FALSE)*$C7)+VLOOKUP($B7&amp;"f4",VALORES_CONFIGURAÇÃO!$C$5:$L$110,F$1-4,FALSE),
  (VLOOKUP($B7&amp;"f5",VALORES_CONFIGURAÇÃO!$C$5:$L$110,F$1,FALSE)*$C7)+VLOOKUP($B7&amp;"f5",VALORES_CONFIGURAÇÃO!$C$5:$L$110,F$1-4,FALSE))))
  ),"")</f>
        <v/>
      </c>
      <c r="G7" s="79" t="str">
        <f>IFERROR(
  IF(VLOOKUP($B7&amp;"f1",VALORES_CONFIGURAÇÃO!$C$5:$L$110,3,FALSE)&gt;$C7,VLOOKUP($B7&amp;"f1",VALORES_CONFIGURAÇÃO!$C$5:$L$110,G$1,FALSE)*$C7,
  IF(VLOOKUP($B7&amp;"f2",VALORES_CONFIGURAÇÃO!$C$5:$L$110,3,FALSE)&gt;$C7,(VLOOKUP($B7&amp;"f2",VALORES_CONFIGURAÇÃO!$C$5:$L$110,G$1,FALSE)*$C7)+VLOOKUP($B7&amp;"f2",VALORES_CONFIGURAÇÃO!$C$5:$L$110,G$1-4,FALSE),
  IF(VLOOKUP($B7&amp;"f3",VALORES_CONFIGURAÇÃO!$C$5:$L$110,3,FALSE)&gt;$C7,(VLOOKUP($B7&amp;"f3",VALORES_CONFIGURAÇÃO!$C$5:$L$110,G$1,FALSE)*$C7)+VLOOKUP($B7&amp;"f3",VALORES_CONFIGURAÇÃO!$C$5:$L$110,G$1-4,FALSE),
  IF(VLOOKUP($B7&amp;"f4",VALORES_CONFIGURAÇÃO!$C$5:$L$110,3,FALSE)&gt;$C7,(VLOOKUP($B7&amp;"f4",VALORES_CONFIGURAÇÃO!$C$5:$L$110,G$1,FALSE)*$C7)+VLOOKUP($B7&amp;"f4",VALORES_CONFIGURAÇÃO!$C$5:$L$110,G$1-4,FALSE),
  (VLOOKUP($B7&amp;"f5",VALORES_CONFIGURAÇÃO!$C$5:$L$110,G$1,FALSE)*$C7)+VLOOKUP($B7&amp;"f5",VALORES_CONFIGURAÇÃO!$C$5:$L$110,G$1-4,FALSE))))
  ),"")</f>
        <v/>
      </c>
      <c r="H7" s="79" t="str">
        <f>IFERROR(
  IF(VLOOKUP($B7&amp;"f1",VALORES_CONFIGURAÇÃO!$C$5:$L$110,3,FALSE)&gt;$C7,VLOOKUP($B7&amp;"f1",VALORES_CONFIGURAÇÃO!$C$5:$L$110,H$1,FALSE)*$C7,
  IF(VLOOKUP($B7&amp;"f2",VALORES_CONFIGURAÇÃO!$C$5:$L$110,3,FALSE)&gt;$C7,(VLOOKUP($B7&amp;"f2",VALORES_CONFIGURAÇÃO!$C$5:$L$110,H$1,FALSE)*$C7)+VLOOKUP($B7&amp;"f2",VALORES_CONFIGURAÇÃO!$C$5:$L$110,H$1-4,FALSE),
  IF(VLOOKUP($B7&amp;"f3",VALORES_CONFIGURAÇÃO!$C$5:$L$110,3,FALSE)&gt;$C7,(VLOOKUP($B7&amp;"f3",VALORES_CONFIGURAÇÃO!$C$5:$L$110,H$1,FALSE)*$C7)+VLOOKUP($B7&amp;"f3",VALORES_CONFIGURAÇÃO!$C$5:$L$110,H$1-4,FALSE),
  IF(VLOOKUP($B7&amp;"f4",VALORES_CONFIGURAÇÃO!$C$5:$L$110,3,FALSE)&gt;$C7,(VLOOKUP($B7&amp;"f4",VALORES_CONFIGURAÇÃO!$C$5:$L$110,H$1,FALSE)*$C7)+VLOOKUP($B7&amp;"f4",VALORES_CONFIGURAÇÃO!$C$5:$L$110,H$1-4,FALSE),
  (VLOOKUP($B7&amp;"f5",VALORES_CONFIGURAÇÃO!$C$5:$L$110,H$1,FALSE)*$C7)+VLOOKUP($B7&amp;"f5",VALORES_CONFIGURAÇÃO!$C$5:$L$110,H$1-4,FALSE))))
  ),"")</f>
        <v/>
      </c>
      <c r="I7" s="79" t="str">
        <f t="shared" si="0"/>
        <v/>
      </c>
      <c r="J7" s="81"/>
      <c r="K7" s="82"/>
      <c r="L7" s="83"/>
    </row>
    <row r="8" spans="2:15" x14ac:dyDescent="0.25">
      <c r="B8" s="77"/>
      <c r="C8" s="81"/>
      <c r="D8" s="81"/>
      <c r="E8" s="78" t="str">
        <f>IFERROR(VLOOKUP($B8&amp;"f1",VALORES_CONFIGURAÇÃO!$C$5:$L$110,7,FALSE)*$D8,"")</f>
        <v/>
      </c>
      <c r="F8" s="79" t="str">
        <f>IFERROR(
  IF(VLOOKUP($B8&amp;"f1",VALORES_CONFIGURAÇÃO!$C$5:$L$110,3,FALSE)&gt;$C8,VLOOKUP($B8&amp;"f1",VALORES_CONFIGURAÇÃO!$C$5:$L$110,F$1,FALSE)*$C8,
  IF(VLOOKUP($B8&amp;"f2",VALORES_CONFIGURAÇÃO!$C$5:$L$110,3,FALSE)&gt;$C8,(VLOOKUP($B8&amp;"f2",VALORES_CONFIGURAÇÃO!$C$5:$L$110,F$1,FALSE)*$C8)+VLOOKUP($B8&amp;"f2",VALORES_CONFIGURAÇÃO!$C$5:$L$110,F$1-4,FALSE),
  IF(VLOOKUP($B8&amp;"f3",VALORES_CONFIGURAÇÃO!$C$5:$L$110,3,FALSE)&gt;$C8,(VLOOKUP($B8&amp;"f3",VALORES_CONFIGURAÇÃO!$C$5:$L$110,F$1,FALSE)*$C8)+VLOOKUP($B8&amp;"f3",VALORES_CONFIGURAÇÃO!$C$5:$L$110,F$1-4,FALSE),
  IF(VLOOKUP($B8&amp;"f4",VALORES_CONFIGURAÇÃO!$C$5:$L$110,3,FALSE)&gt;$C8,(VLOOKUP($B8&amp;"f4",VALORES_CONFIGURAÇÃO!$C$5:$L$110,F$1,FALSE)*$C8)+VLOOKUP($B8&amp;"f4",VALORES_CONFIGURAÇÃO!$C$5:$L$110,F$1-4,FALSE),
  (VLOOKUP($B8&amp;"f5",VALORES_CONFIGURAÇÃO!$C$5:$L$110,F$1,FALSE)*$C8)+VLOOKUP($B8&amp;"f5",VALORES_CONFIGURAÇÃO!$C$5:$L$110,F$1-4,FALSE))))
  ),"")</f>
        <v/>
      </c>
      <c r="G8" s="79" t="str">
        <f>IFERROR(
  IF(VLOOKUP($B8&amp;"f1",VALORES_CONFIGURAÇÃO!$C$5:$L$110,3,FALSE)&gt;$C8,VLOOKUP($B8&amp;"f1",VALORES_CONFIGURAÇÃO!$C$5:$L$110,G$1,FALSE)*$C8,
  IF(VLOOKUP($B8&amp;"f2",VALORES_CONFIGURAÇÃO!$C$5:$L$110,3,FALSE)&gt;$C8,(VLOOKUP($B8&amp;"f2",VALORES_CONFIGURAÇÃO!$C$5:$L$110,G$1,FALSE)*$C8)+VLOOKUP($B8&amp;"f2",VALORES_CONFIGURAÇÃO!$C$5:$L$110,G$1-4,FALSE),
  IF(VLOOKUP($B8&amp;"f3",VALORES_CONFIGURAÇÃO!$C$5:$L$110,3,FALSE)&gt;$C8,(VLOOKUP($B8&amp;"f3",VALORES_CONFIGURAÇÃO!$C$5:$L$110,G$1,FALSE)*$C8)+VLOOKUP($B8&amp;"f3",VALORES_CONFIGURAÇÃO!$C$5:$L$110,G$1-4,FALSE),
  IF(VLOOKUP($B8&amp;"f4",VALORES_CONFIGURAÇÃO!$C$5:$L$110,3,FALSE)&gt;$C8,(VLOOKUP($B8&amp;"f4",VALORES_CONFIGURAÇÃO!$C$5:$L$110,G$1,FALSE)*$C8)+VLOOKUP($B8&amp;"f4",VALORES_CONFIGURAÇÃO!$C$5:$L$110,G$1-4,FALSE),
  (VLOOKUP($B8&amp;"f5",VALORES_CONFIGURAÇÃO!$C$5:$L$110,G$1,FALSE)*$C8)+VLOOKUP($B8&amp;"f5",VALORES_CONFIGURAÇÃO!$C$5:$L$110,G$1-4,FALSE))))
  ),"")</f>
        <v/>
      </c>
      <c r="H8" s="79" t="str">
        <f>IFERROR(
  IF(VLOOKUP($B8&amp;"f1",VALORES_CONFIGURAÇÃO!$C$5:$L$110,3,FALSE)&gt;$C8,VLOOKUP($B8&amp;"f1",VALORES_CONFIGURAÇÃO!$C$5:$L$110,H$1,FALSE)*$C8,
  IF(VLOOKUP($B8&amp;"f2",VALORES_CONFIGURAÇÃO!$C$5:$L$110,3,FALSE)&gt;$C8,(VLOOKUP($B8&amp;"f2",VALORES_CONFIGURAÇÃO!$C$5:$L$110,H$1,FALSE)*$C8)+VLOOKUP($B8&amp;"f2",VALORES_CONFIGURAÇÃO!$C$5:$L$110,H$1-4,FALSE),
  IF(VLOOKUP($B8&amp;"f3",VALORES_CONFIGURAÇÃO!$C$5:$L$110,3,FALSE)&gt;$C8,(VLOOKUP($B8&amp;"f3",VALORES_CONFIGURAÇÃO!$C$5:$L$110,H$1,FALSE)*$C8)+VLOOKUP($B8&amp;"f3",VALORES_CONFIGURAÇÃO!$C$5:$L$110,H$1-4,FALSE),
  IF(VLOOKUP($B8&amp;"f4",VALORES_CONFIGURAÇÃO!$C$5:$L$110,3,FALSE)&gt;$C8,(VLOOKUP($B8&amp;"f4",VALORES_CONFIGURAÇÃO!$C$5:$L$110,H$1,FALSE)*$C8)+VLOOKUP($B8&amp;"f4",VALORES_CONFIGURAÇÃO!$C$5:$L$110,H$1-4,FALSE),
  (VLOOKUP($B8&amp;"f5",VALORES_CONFIGURAÇÃO!$C$5:$L$110,H$1,FALSE)*$C8)+VLOOKUP($B8&amp;"f5",VALORES_CONFIGURAÇÃO!$C$5:$L$110,H$1-4,FALSE))))
  ),"")</f>
        <v/>
      </c>
      <c r="I8" s="79" t="str">
        <f t="shared" si="0"/>
        <v/>
      </c>
      <c r="J8" s="81"/>
      <c r="K8" s="82"/>
      <c r="L8" s="83"/>
    </row>
    <row r="9" spans="2:15" x14ac:dyDescent="0.25">
      <c r="B9" s="77"/>
      <c r="C9" s="81"/>
      <c r="D9" s="81"/>
      <c r="E9" s="78" t="str">
        <f>IFERROR(VLOOKUP($B9&amp;"f1",VALORES_CONFIGURAÇÃO!$C$5:$L$110,7,FALSE)*$D9,"")</f>
        <v/>
      </c>
      <c r="F9" s="79" t="str">
        <f>IFERROR(
  IF(VLOOKUP($B9&amp;"f1",VALORES_CONFIGURAÇÃO!$C$5:$L$110,3,FALSE)&gt;$C9,VLOOKUP($B9&amp;"f1",VALORES_CONFIGURAÇÃO!$C$5:$L$110,F$1,FALSE)*$C9,
  IF(VLOOKUP($B9&amp;"f2",VALORES_CONFIGURAÇÃO!$C$5:$L$110,3,FALSE)&gt;$C9,(VLOOKUP($B9&amp;"f2",VALORES_CONFIGURAÇÃO!$C$5:$L$110,F$1,FALSE)*$C9)+VLOOKUP($B9&amp;"f2",VALORES_CONFIGURAÇÃO!$C$5:$L$110,F$1-4,FALSE),
  IF(VLOOKUP($B9&amp;"f3",VALORES_CONFIGURAÇÃO!$C$5:$L$110,3,FALSE)&gt;$C9,(VLOOKUP($B9&amp;"f3",VALORES_CONFIGURAÇÃO!$C$5:$L$110,F$1,FALSE)*$C9)+VLOOKUP($B9&amp;"f3",VALORES_CONFIGURAÇÃO!$C$5:$L$110,F$1-4,FALSE),
  IF(VLOOKUP($B9&amp;"f4",VALORES_CONFIGURAÇÃO!$C$5:$L$110,3,FALSE)&gt;$C9,(VLOOKUP($B9&amp;"f4",VALORES_CONFIGURAÇÃO!$C$5:$L$110,F$1,FALSE)*$C9)+VLOOKUP($B9&amp;"f4",VALORES_CONFIGURAÇÃO!$C$5:$L$110,F$1-4,FALSE),
  (VLOOKUP($B9&amp;"f5",VALORES_CONFIGURAÇÃO!$C$5:$L$110,F$1,FALSE)*$C9)+VLOOKUP($B9&amp;"f5",VALORES_CONFIGURAÇÃO!$C$5:$L$110,F$1-4,FALSE))))
  ),"")</f>
        <v/>
      </c>
      <c r="G9" s="79" t="str">
        <f>IFERROR(
  IF(VLOOKUP($B9&amp;"f1",VALORES_CONFIGURAÇÃO!$C$5:$L$110,3,FALSE)&gt;$C9,VLOOKUP($B9&amp;"f1",VALORES_CONFIGURAÇÃO!$C$5:$L$110,G$1,FALSE)*$C9,
  IF(VLOOKUP($B9&amp;"f2",VALORES_CONFIGURAÇÃO!$C$5:$L$110,3,FALSE)&gt;$C9,(VLOOKUP($B9&amp;"f2",VALORES_CONFIGURAÇÃO!$C$5:$L$110,G$1,FALSE)*$C9)+VLOOKUP($B9&amp;"f2",VALORES_CONFIGURAÇÃO!$C$5:$L$110,G$1-4,FALSE),
  IF(VLOOKUP($B9&amp;"f3",VALORES_CONFIGURAÇÃO!$C$5:$L$110,3,FALSE)&gt;$C9,(VLOOKUP($B9&amp;"f3",VALORES_CONFIGURAÇÃO!$C$5:$L$110,G$1,FALSE)*$C9)+VLOOKUP($B9&amp;"f3",VALORES_CONFIGURAÇÃO!$C$5:$L$110,G$1-4,FALSE),
  IF(VLOOKUP($B9&amp;"f4",VALORES_CONFIGURAÇÃO!$C$5:$L$110,3,FALSE)&gt;$C9,(VLOOKUP($B9&amp;"f4",VALORES_CONFIGURAÇÃO!$C$5:$L$110,G$1,FALSE)*$C9)+VLOOKUP($B9&amp;"f4",VALORES_CONFIGURAÇÃO!$C$5:$L$110,G$1-4,FALSE),
  (VLOOKUP($B9&amp;"f5",VALORES_CONFIGURAÇÃO!$C$5:$L$110,G$1,FALSE)*$C9)+VLOOKUP($B9&amp;"f5",VALORES_CONFIGURAÇÃO!$C$5:$L$110,G$1-4,FALSE))))
  ),"")</f>
        <v/>
      </c>
      <c r="H9" s="79" t="str">
        <f>IFERROR(
  IF(VLOOKUP($B9&amp;"f1",VALORES_CONFIGURAÇÃO!$C$5:$L$110,3,FALSE)&gt;$C9,VLOOKUP($B9&amp;"f1",VALORES_CONFIGURAÇÃO!$C$5:$L$110,H$1,FALSE)*$C9,
  IF(VLOOKUP($B9&amp;"f2",VALORES_CONFIGURAÇÃO!$C$5:$L$110,3,FALSE)&gt;$C9,(VLOOKUP($B9&amp;"f2",VALORES_CONFIGURAÇÃO!$C$5:$L$110,H$1,FALSE)*$C9)+VLOOKUP($B9&amp;"f2",VALORES_CONFIGURAÇÃO!$C$5:$L$110,H$1-4,FALSE),
  IF(VLOOKUP($B9&amp;"f3",VALORES_CONFIGURAÇÃO!$C$5:$L$110,3,FALSE)&gt;$C9,(VLOOKUP($B9&amp;"f3",VALORES_CONFIGURAÇÃO!$C$5:$L$110,H$1,FALSE)*$C9)+VLOOKUP($B9&amp;"f3",VALORES_CONFIGURAÇÃO!$C$5:$L$110,H$1-4,FALSE),
  IF(VLOOKUP($B9&amp;"f4",VALORES_CONFIGURAÇÃO!$C$5:$L$110,3,FALSE)&gt;$C9,(VLOOKUP($B9&amp;"f4",VALORES_CONFIGURAÇÃO!$C$5:$L$110,H$1,FALSE)*$C9)+VLOOKUP($B9&amp;"f4",VALORES_CONFIGURAÇÃO!$C$5:$L$110,H$1-4,FALSE),
  (VLOOKUP($B9&amp;"f5",VALORES_CONFIGURAÇÃO!$C$5:$L$110,H$1,FALSE)*$C9)+VLOOKUP($B9&amp;"f5",VALORES_CONFIGURAÇÃO!$C$5:$L$110,H$1-4,FALSE))))
  ),"")</f>
        <v/>
      </c>
      <c r="I9" s="79" t="str">
        <f t="shared" si="0"/>
        <v/>
      </c>
      <c r="J9" s="81"/>
      <c r="K9" s="82"/>
    </row>
    <row r="10" spans="2:15" x14ac:dyDescent="0.25">
      <c r="B10" s="77"/>
      <c r="C10" s="81"/>
      <c r="D10" s="81"/>
      <c r="E10" s="78" t="str">
        <f>IFERROR(VLOOKUP($B10&amp;"f1",VALORES_CONFIGURAÇÃO!$C$5:$L$110,7,FALSE)*$D10,"")</f>
        <v/>
      </c>
      <c r="F10" s="79" t="str">
        <f>IFERROR(
  IF(VLOOKUP($B10&amp;"f1",VALORES_CONFIGURAÇÃO!$C$5:$L$110,3,FALSE)&gt;$C10,VLOOKUP($B10&amp;"f1",VALORES_CONFIGURAÇÃO!$C$5:$L$110,F$1,FALSE)*$C10,
  IF(VLOOKUP($B10&amp;"f2",VALORES_CONFIGURAÇÃO!$C$5:$L$110,3,FALSE)&gt;$C10,(VLOOKUP($B10&amp;"f2",VALORES_CONFIGURAÇÃO!$C$5:$L$110,F$1,FALSE)*$C10)+VLOOKUP($B10&amp;"f2",VALORES_CONFIGURAÇÃO!$C$5:$L$110,F$1-4,FALSE),
  IF(VLOOKUP($B10&amp;"f3",VALORES_CONFIGURAÇÃO!$C$5:$L$110,3,FALSE)&gt;$C10,(VLOOKUP($B10&amp;"f3",VALORES_CONFIGURAÇÃO!$C$5:$L$110,F$1,FALSE)*$C10)+VLOOKUP($B10&amp;"f3",VALORES_CONFIGURAÇÃO!$C$5:$L$110,F$1-4,FALSE),
  IF(VLOOKUP($B10&amp;"f4",VALORES_CONFIGURAÇÃO!$C$5:$L$110,3,FALSE)&gt;$C10,(VLOOKUP($B10&amp;"f4",VALORES_CONFIGURAÇÃO!$C$5:$L$110,F$1,FALSE)*$C10)+VLOOKUP($B10&amp;"f4",VALORES_CONFIGURAÇÃO!$C$5:$L$110,F$1-4,FALSE),
  (VLOOKUP($B10&amp;"f5",VALORES_CONFIGURAÇÃO!$C$5:$L$110,F$1,FALSE)*$C10)+VLOOKUP($B10&amp;"f5",VALORES_CONFIGURAÇÃO!$C$5:$L$110,F$1-4,FALSE))))
  ),"")</f>
        <v/>
      </c>
      <c r="G10" s="79" t="str">
        <f>IFERROR(
  IF(VLOOKUP($B10&amp;"f1",VALORES_CONFIGURAÇÃO!$C$5:$L$110,3,FALSE)&gt;$C10,VLOOKUP($B10&amp;"f1",VALORES_CONFIGURAÇÃO!$C$5:$L$110,G$1,FALSE)*$C10,
  IF(VLOOKUP($B10&amp;"f2",VALORES_CONFIGURAÇÃO!$C$5:$L$110,3,FALSE)&gt;$C10,(VLOOKUP($B10&amp;"f2",VALORES_CONFIGURAÇÃO!$C$5:$L$110,G$1,FALSE)*$C10)+VLOOKUP($B10&amp;"f2",VALORES_CONFIGURAÇÃO!$C$5:$L$110,G$1-4,FALSE),
  IF(VLOOKUP($B10&amp;"f3",VALORES_CONFIGURAÇÃO!$C$5:$L$110,3,FALSE)&gt;$C10,(VLOOKUP($B10&amp;"f3",VALORES_CONFIGURAÇÃO!$C$5:$L$110,G$1,FALSE)*$C10)+VLOOKUP($B10&amp;"f3",VALORES_CONFIGURAÇÃO!$C$5:$L$110,G$1-4,FALSE),
  IF(VLOOKUP($B10&amp;"f4",VALORES_CONFIGURAÇÃO!$C$5:$L$110,3,FALSE)&gt;$C10,(VLOOKUP($B10&amp;"f4",VALORES_CONFIGURAÇÃO!$C$5:$L$110,G$1,FALSE)*$C10)+VLOOKUP($B10&amp;"f4",VALORES_CONFIGURAÇÃO!$C$5:$L$110,G$1-4,FALSE),
  (VLOOKUP($B10&amp;"f5",VALORES_CONFIGURAÇÃO!$C$5:$L$110,G$1,FALSE)*$C10)+VLOOKUP($B10&amp;"f5",VALORES_CONFIGURAÇÃO!$C$5:$L$110,G$1-4,FALSE))))
  ),"")</f>
        <v/>
      </c>
      <c r="H10" s="79" t="str">
        <f>IFERROR(
  IF(VLOOKUP($B10&amp;"f1",VALORES_CONFIGURAÇÃO!$C$5:$L$110,3,FALSE)&gt;$C10,VLOOKUP($B10&amp;"f1",VALORES_CONFIGURAÇÃO!$C$5:$L$110,H$1,FALSE)*$C10,
  IF(VLOOKUP($B10&amp;"f2",VALORES_CONFIGURAÇÃO!$C$5:$L$110,3,FALSE)&gt;$C10,(VLOOKUP($B10&amp;"f2",VALORES_CONFIGURAÇÃO!$C$5:$L$110,H$1,FALSE)*$C10)+VLOOKUP($B10&amp;"f2",VALORES_CONFIGURAÇÃO!$C$5:$L$110,H$1-4,FALSE),
  IF(VLOOKUP($B10&amp;"f3",VALORES_CONFIGURAÇÃO!$C$5:$L$110,3,FALSE)&gt;$C10,(VLOOKUP($B10&amp;"f3",VALORES_CONFIGURAÇÃO!$C$5:$L$110,H$1,FALSE)*$C10)+VLOOKUP($B10&amp;"f3",VALORES_CONFIGURAÇÃO!$C$5:$L$110,H$1-4,FALSE),
  IF(VLOOKUP($B10&amp;"f4",VALORES_CONFIGURAÇÃO!$C$5:$L$110,3,FALSE)&gt;$C10,(VLOOKUP($B10&amp;"f4",VALORES_CONFIGURAÇÃO!$C$5:$L$110,H$1,FALSE)*$C10)+VLOOKUP($B10&amp;"f4",VALORES_CONFIGURAÇÃO!$C$5:$L$110,H$1-4,FALSE),
  (VLOOKUP($B10&amp;"f5",VALORES_CONFIGURAÇÃO!$C$5:$L$110,H$1,FALSE)*$C10)+VLOOKUP($B10&amp;"f5",VALORES_CONFIGURAÇÃO!$C$5:$L$110,H$1-4,FALSE))))
  ),"")</f>
        <v/>
      </c>
      <c r="I10" s="79" t="str">
        <f t="shared" si="0"/>
        <v/>
      </c>
      <c r="J10" s="81"/>
      <c r="K10" s="82"/>
    </row>
    <row r="11" spans="2:15" x14ac:dyDescent="0.25">
      <c r="B11" s="77"/>
      <c r="C11" s="81"/>
      <c r="D11" s="81"/>
      <c r="E11" s="78" t="str">
        <f>IFERROR(VLOOKUP($B11&amp;"f1",VALORES_CONFIGURAÇÃO!$C$5:$L$110,7,FALSE)*$D11,"")</f>
        <v/>
      </c>
      <c r="F11" s="79" t="str">
        <f>IFERROR(
  IF(VLOOKUP($B11&amp;"f1",VALORES_CONFIGURAÇÃO!$C$5:$L$110,3,FALSE)&gt;$C11,VLOOKUP($B11&amp;"f1",VALORES_CONFIGURAÇÃO!$C$5:$L$110,F$1,FALSE)*$C11,
  IF(VLOOKUP($B11&amp;"f2",VALORES_CONFIGURAÇÃO!$C$5:$L$110,3,FALSE)&gt;$C11,(VLOOKUP($B11&amp;"f2",VALORES_CONFIGURAÇÃO!$C$5:$L$110,F$1,FALSE)*$C11)+VLOOKUP($B11&amp;"f2",VALORES_CONFIGURAÇÃO!$C$5:$L$110,F$1-4,FALSE),
  IF(VLOOKUP($B11&amp;"f3",VALORES_CONFIGURAÇÃO!$C$5:$L$110,3,FALSE)&gt;$C11,(VLOOKUP($B11&amp;"f3",VALORES_CONFIGURAÇÃO!$C$5:$L$110,F$1,FALSE)*$C11)+VLOOKUP($B11&amp;"f3",VALORES_CONFIGURAÇÃO!$C$5:$L$110,F$1-4,FALSE),
  IF(VLOOKUP($B11&amp;"f4",VALORES_CONFIGURAÇÃO!$C$5:$L$110,3,FALSE)&gt;$C11,(VLOOKUP($B11&amp;"f4",VALORES_CONFIGURAÇÃO!$C$5:$L$110,F$1,FALSE)*$C11)+VLOOKUP($B11&amp;"f4",VALORES_CONFIGURAÇÃO!$C$5:$L$110,F$1-4,FALSE),
  (VLOOKUP($B11&amp;"f5",VALORES_CONFIGURAÇÃO!$C$5:$L$110,F$1,FALSE)*$C11)+VLOOKUP($B11&amp;"f5",VALORES_CONFIGURAÇÃO!$C$5:$L$110,F$1-4,FALSE))))
  ),"")</f>
        <v/>
      </c>
      <c r="G11" s="79" t="str">
        <f>IFERROR(
  IF(VLOOKUP($B11&amp;"f1",VALORES_CONFIGURAÇÃO!$C$5:$L$110,3,FALSE)&gt;$C11,VLOOKUP($B11&amp;"f1",VALORES_CONFIGURAÇÃO!$C$5:$L$110,G$1,FALSE)*$C11,
  IF(VLOOKUP($B11&amp;"f2",VALORES_CONFIGURAÇÃO!$C$5:$L$110,3,FALSE)&gt;$C11,(VLOOKUP($B11&amp;"f2",VALORES_CONFIGURAÇÃO!$C$5:$L$110,G$1,FALSE)*$C11)+VLOOKUP($B11&amp;"f2",VALORES_CONFIGURAÇÃO!$C$5:$L$110,G$1-4,FALSE),
  IF(VLOOKUP($B11&amp;"f3",VALORES_CONFIGURAÇÃO!$C$5:$L$110,3,FALSE)&gt;$C11,(VLOOKUP($B11&amp;"f3",VALORES_CONFIGURAÇÃO!$C$5:$L$110,G$1,FALSE)*$C11)+VLOOKUP($B11&amp;"f3",VALORES_CONFIGURAÇÃO!$C$5:$L$110,G$1-4,FALSE),
  IF(VLOOKUP($B11&amp;"f4",VALORES_CONFIGURAÇÃO!$C$5:$L$110,3,FALSE)&gt;$C11,(VLOOKUP($B11&amp;"f4",VALORES_CONFIGURAÇÃO!$C$5:$L$110,G$1,FALSE)*$C11)+VLOOKUP($B11&amp;"f4",VALORES_CONFIGURAÇÃO!$C$5:$L$110,G$1-4,FALSE),
  (VLOOKUP($B11&amp;"f5",VALORES_CONFIGURAÇÃO!$C$5:$L$110,G$1,FALSE)*$C11)+VLOOKUP($B11&amp;"f5",VALORES_CONFIGURAÇÃO!$C$5:$L$110,G$1-4,FALSE))))
  ),"")</f>
        <v/>
      </c>
      <c r="H11" s="79" t="str">
        <f>IFERROR(
  IF(VLOOKUP($B11&amp;"f1",VALORES_CONFIGURAÇÃO!$C$5:$L$110,3,FALSE)&gt;$C11,VLOOKUP($B11&amp;"f1",VALORES_CONFIGURAÇÃO!$C$5:$L$110,H$1,FALSE)*$C11,
  IF(VLOOKUP($B11&amp;"f2",VALORES_CONFIGURAÇÃO!$C$5:$L$110,3,FALSE)&gt;$C11,(VLOOKUP($B11&amp;"f2",VALORES_CONFIGURAÇÃO!$C$5:$L$110,H$1,FALSE)*$C11)+VLOOKUP($B11&amp;"f2",VALORES_CONFIGURAÇÃO!$C$5:$L$110,H$1-4,FALSE),
  IF(VLOOKUP($B11&amp;"f3",VALORES_CONFIGURAÇÃO!$C$5:$L$110,3,FALSE)&gt;$C11,(VLOOKUP($B11&amp;"f3",VALORES_CONFIGURAÇÃO!$C$5:$L$110,H$1,FALSE)*$C11)+VLOOKUP($B11&amp;"f3",VALORES_CONFIGURAÇÃO!$C$5:$L$110,H$1-4,FALSE),
  IF(VLOOKUP($B11&amp;"f4",VALORES_CONFIGURAÇÃO!$C$5:$L$110,3,FALSE)&gt;$C11,(VLOOKUP($B11&amp;"f4",VALORES_CONFIGURAÇÃO!$C$5:$L$110,H$1,FALSE)*$C11)+VLOOKUP($B11&amp;"f4",VALORES_CONFIGURAÇÃO!$C$5:$L$110,H$1-4,FALSE),
  (VLOOKUP($B11&amp;"f5",VALORES_CONFIGURAÇÃO!$C$5:$L$110,H$1,FALSE)*$C11)+VLOOKUP($B11&amp;"f5",VALORES_CONFIGURAÇÃO!$C$5:$L$110,H$1-4,FALSE))))
  ),"")</f>
        <v/>
      </c>
      <c r="I11" s="79" t="str">
        <f t="shared" si="0"/>
        <v/>
      </c>
      <c r="J11" s="81"/>
      <c r="K11" s="82"/>
    </row>
    <row r="12" spans="2:15" x14ac:dyDescent="0.25">
      <c r="B12" s="77"/>
      <c r="C12" s="81"/>
      <c r="D12" s="81"/>
      <c r="E12" s="78" t="str">
        <f>IFERROR(VLOOKUP($B12&amp;"f1",VALORES_CONFIGURAÇÃO!$C$5:$L$110,7,FALSE)*$D12,"")</f>
        <v/>
      </c>
      <c r="F12" s="79" t="str">
        <f>IFERROR(
  IF(VLOOKUP($B12&amp;"f1",VALORES_CONFIGURAÇÃO!$C$5:$L$110,3,FALSE)&gt;$C12,VLOOKUP($B12&amp;"f1",VALORES_CONFIGURAÇÃO!$C$5:$L$110,F$1,FALSE)*$C12,
  IF(VLOOKUP($B12&amp;"f2",VALORES_CONFIGURAÇÃO!$C$5:$L$110,3,FALSE)&gt;$C12,(VLOOKUP($B12&amp;"f2",VALORES_CONFIGURAÇÃO!$C$5:$L$110,F$1,FALSE)*$C12)+VLOOKUP($B12&amp;"f2",VALORES_CONFIGURAÇÃO!$C$5:$L$110,F$1-4,FALSE),
  IF(VLOOKUP($B12&amp;"f3",VALORES_CONFIGURAÇÃO!$C$5:$L$110,3,FALSE)&gt;$C12,(VLOOKUP($B12&amp;"f3",VALORES_CONFIGURAÇÃO!$C$5:$L$110,F$1,FALSE)*$C12)+VLOOKUP($B12&amp;"f3",VALORES_CONFIGURAÇÃO!$C$5:$L$110,F$1-4,FALSE),
  IF(VLOOKUP($B12&amp;"f4",VALORES_CONFIGURAÇÃO!$C$5:$L$110,3,FALSE)&gt;$C12,(VLOOKUP($B12&amp;"f4",VALORES_CONFIGURAÇÃO!$C$5:$L$110,F$1,FALSE)*$C12)+VLOOKUP($B12&amp;"f4",VALORES_CONFIGURAÇÃO!$C$5:$L$110,F$1-4,FALSE),
  (VLOOKUP($B12&amp;"f5",VALORES_CONFIGURAÇÃO!$C$5:$L$110,F$1,FALSE)*$C12)+VLOOKUP($B12&amp;"f5",VALORES_CONFIGURAÇÃO!$C$5:$L$110,F$1-4,FALSE))))
  ),"")</f>
        <v/>
      </c>
      <c r="G12" s="79" t="str">
        <f>IFERROR(
  IF(VLOOKUP($B12&amp;"f1",VALORES_CONFIGURAÇÃO!$C$5:$L$110,3,FALSE)&gt;$C12,VLOOKUP($B12&amp;"f1",VALORES_CONFIGURAÇÃO!$C$5:$L$110,G$1,FALSE)*$C12,
  IF(VLOOKUP($B12&amp;"f2",VALORES_CONFIGURAÇÃO!$C$5:$L$110,3,FALSE)&gt;$C12,(VLOOKUP($B12&amp;"f2",VALORES_CONFIGURAÇÃO!$C$5:$L$110,G$1,FALSE)*$C12)+VLOOKUP($B12&amp;"f2",VALORES_CONFIGURAÇÃO!$C$5:$L$110,G$1-4,FALSE),
  IF(VLOOKUP($B12&amp;"f3",VALORES_CONFIGURAÇÃO!$C$5:$L$110,3,FALSE)&gt;$C12,(VLOOKUP($B12&amp;"f3",VALORES_CONFIGURAÇÃO!$C$5:$L$110,G$1,FALSE)*$C12)+VLOOKUP($B12&amp;"f3",VALORES_CONFIGURAÇÃO!$C$5:$L$110,G$1-4,FALSE),
  IF(VLOOKUP($B12&amp;"f4",VALORES_CONFIGURAÇÃO!$C$5:$L$110,3,FALSE)&gt;$C12,(VLOOKUP($B12&amp;"f4",VALORES_CONFIGURAÇÃO!$C$5:$L$110,G$1,FALSE)*$C12)+VLOOKUP($B12&amp;"f4",VALORES_CONFIGURAÇÃO!$C$5:$L$110,G$1-4,FALSE),
  (VLOOKUP($B12&amp;"f5",VALORES_CONFIGURAÇÃO!$C$5:$L$110,G$1,FALSE)*$C12)+VLOOKUP($B12&amp;"f5",VALORES_CONFIGURAÇÃO!$C$5:$L$110,G$1-4,FALSE))))
  ),"")</f>
        <v/>
      </c>
      <c r="H12" s="79" t="str">
        <f>IFERROR(
  IF(VLOOKUP($B12&amp;"f1",VALORES_CONFIGURAÇÃO!$C$5:$L$110,3,FALSE)&gt;$C12,VLOOKUP($B12&amp;"f1",VALORES_CONFIGURAÇÃO!$C$5:$L$110,H$1,FALSE)*$C12,
  IF(VLOOKUP($B12&amp;"f2",VALORES_CONFIGURAÇÃO!$C$5:$L$110,3,FALSE)&gt;$C12,(VLOOKUP($B12&amp;"f2",VALORES_CONFIGURAÇÃO!$C$5:$L$110,H$1,FALSE)*$C12)+VLOOKUP($B12&amp;"f2",VALORES_CONFIGURAÇÃO!$C$5:$L$110,H$1-4,FALSE),
  IF(VLOOKUP($B12&amp;"f3",VALORES_CONFIGURAÇÃO!$C$5:$L$110,3,FALSE)&gt;$C12,(VLOOKUP($B12&amp;"f3",VALORES_CONFIGURAÇÃO!$C$5:$L$110,H$1,FALSE)*$C12)+VLOOKUP($B12&amp;"f3",VALORES_CONFIGURAÇÃO!$C$5:$L$110,H$1-4,FALSE),
  IF(VLOOKUP($B12&amp;"f4",VALORES_CONFIGURAÇÃO!$C$5:$L$110,3,FALSE)&gt;$C12,(VLOOKUP($B12&amp;"f4",VALORES_CONFIGURAÇÃO!$C$5:$L$110,H$1,FALSE)*$C12)+VLOOKUP($B12&amp;"f4",VALORES_CONFIGURAÇÃO!$C$5:$L$110,H$1-4,FALSE),
  (VLOOKUP($B12&amp;"f5",VALORES_CONFIGURAÇÃO!$C$5:$L$110,H$1,FALSE)*$C12)+VLOOKUP($B12&amp;"f5",VALORES_CONFIGURAÇÃO!$C$5:$L$110,H$1-4,FALSE))))
  ),"")</f>
        <v/>
      </c>
      <c r="I12" s="79" t="str">
        <f t="shared" si="0"/>
        <v/>
      </c>
      <c r="J12" s="81"/>
      <c r="K12" s="82"/>
    </row>
    <row r="13" spans="2:15" x14ac:dyDescent="0.25">
      <c r="B13" s="77"/>
      <c r="C13" s="81"/>
      <c r="D13" s="81"/>
      <c r="E13" s="78" t="str">
        <f>IFERROR(VLOOKUP($B13&amp;"f1",VALORES_CONFIGURAÇÃO!$C$5:$L$110,7,FALSE)*$D13,"")</f>
        <v/>
      </c>
      <c r="F13" s="79" t="str">
        <f>IFERROR(
  IF(VLOOKUP($B13&amp;"f1",VALORES_CONFIGURAÇÃO!$C$5:$L$110,3,FALSE)&gt;$C13,VLOOKUP($B13&amp;"f1",VALORES_CONFIGURAÇÃO!$C$5:$L$110,F$1,FALSE)*$C13,
  IF(VLOOKUP($B13&amp;"f2",VALORES_CONFIGURAÇÃO!$C$5:$L$110,3,FALSE)&gt;$C13,(VLOOKUP($B13&amp;"f2",VALORES_CONFIGURAÇÃO!$C$5:$L$110,F$1,FALSE)*$C13)+VLOOKUP($B13&amp;"f2",VALORES_CONFIGURAÇÃO!$C$5:$L$110,F$1-4,FALSE),
  IF(VLOOKUP($B13&amp;"f3",VALORES_CONFIGURAÇÃO!$C$5:$L$110,3,FALSE)&gt;$C13,(VLOOKUP($B13&amp;"f3",VALORES_CONFIGURAÇÃO!$C$5:$L$110,F$1,FALSE)*$C13)+VLOOKUP($B13&amp;"f3",VALORES_CONFIGURAÇÃO!$C$5:$L$110,F$1-4,FALSE),
  IF(VLOOKUP($B13&amp;"f4",VALORES_CONFIGURAÇÃO!$C$5:$L$110,3,FALSE)&gt;$C13,(VLOOKUP($B13&amp;"f4",VALORES_CONFIGURAÇÃO!$C$5:$L$110,F$1,FALSE)*$C13)+VLOOKUP($B13&amp;"f4",VALORES_CONFIGURAÇÃO!$C$5:$L$110,F$1-4,FALSE),
  (VLOOKUP($B13&amp;"f5",VALORES_CONFIGURAÇÃO!$C$5:$L$110,F$1,FALSE)*$C13)+VLOOKUP($B13&amp;"f5",VALORES_CONFIGURAÇÃO!$C$5:$L$110,F$1-4,FALSE))))
  ),"")</f>
        <v/>
      </c>
      <c r="G13" s="79" t="str">
        <f>IFERROR(
  IF(VLOOKUP($B13&amp;"f1",VALORES_CONFIGURAÇÃO!$C$5:$L$110,3,FALSE)&gt;$C13,VLOOKUP($B13&amp;"f1",VALORES_CONFIGURAÇÃO!$C$5:$L$110,G$1,FALSE)*$C13,
  IF(VLOOKUP($B13&amp;"f2",VALORES_CONFIGURAÇÃO!$C$5:$L$110,3,FALSE)&gt;$C13,(VLOOKUP($B13&amp;"f2",VALORES_CONFIGURAÇÃO!$C$5:$L$110,G$1,FALSE)*$C13)+VLOOKUP($B13&amp;"f2",VALORES_CONFIGURAÇÃO!$C$5:$L$110,G$1-4,FALSE),
  IF(VLOOKUP($B13&amp;"f3",VALORES_CONFIGURAÇÃO!$C$5:$L$110,3,FALSE)&gt;$C13,(VLOOKUP($B13&amp;"f3",VALORES_CONFIGURAÇÃO!$C$5:$L$110,G$1,FALSE)*$C13)+VLOOKUP($B13&amp;"f3",VALORES_CONFIGURAÇÃO!$C$5:$L$110,G$1-4,FALSE),
  IF(VLOOKUP($B13&amp;"f4",VALORES_CONFIGURAÇÃO!$C$5:$L$110,3,FALSE)&gt;$C13,(VLOOKUP($B13&amp;"f4",VALORES_CONFIGURAÇÃO!$C$5:$L$110,G$1,FALSE)*$C13)+VLOOKUP($B13&amp;"f4",VALORES_CONFIGURAÇÃO!$C$5:$L$110,G$1-4,FALSE),
  (VLOOKUP($B13&amp;"f5",VALORES_CONFIGURAÇÃO!$C$5:$L$110,G$1,FALSE)*$C13)+VLOOKUP($B13&amp;"f5",VALORES_CONFIGURAÇÃO!$C$5:$L$110,G$1-4,FALSE))))
  ),"")</f>
        <v/>
      </c>
      <c r="H13" s="79" t="str">
        <f>IFERROR(
  IF(VLOOKUP($B13&amp;"f1",VALORES_CONFIGURAÇÃO!$C$5:$L$110,3,FALSE)&gt;$C13,VLOOKUP($B13&amp;"f1",VALORES_CONFIGURAÇÃO!$C$5:$L$110,H$1,FALSE)*$C13,
  IF(VLOOKUP($B13&amp;"f2",VALORES_CONFIGURAÇÃO!$C$5:$L$110,3,FALSE)&gt;$C13,(VLOOKUP($B13&amp;"f2",VALORES_CONFIGURAÇÃO!$C$5:$L$110,H$1,FALSE)*$C13)+VLOOKUP($B13&amp;"f2",VALORES_CONFIGURAÇÃO!$C$5:$L$110,H$1-4,FALSE),
  IF(VLOOKUP($B13&amp;"f3",VALORES_CONFIGURAÇÃO!$C$5:$L$110,3,FALSE)&gt;$C13,(VLOOKUP($B13&amp;"f3",VALORES_CONFIGURAÇÃO!$C$5:$L$110,H$1,FALSE)*$C13)+VLOOKUP($B13&amp;"f3",VALORES_CONFIGURAÇÃO!$C$5:$L$110,H$1-4,FALSE),
  IF(VLOOKUP($B13&amp;"f4",VALORES_CONFIGURAÇÃO!$C$5:$L$110,3,FALSE)&gt;$C13,(VLOOKUP($B13&amp;"f4",VALORES_CONFIGURAÇÃO!$C$5:$L$110,H$1,FALSE)*$C13)+VLOOKUP($B13&amp;"f4",VALORES_CONFIGURAÇÃO!$C$5:$L$110,H$1-4,FALSE),
  (VLOOKUP($B13&amp;"f5",VALORES_CONFIGURAÇÃO!$C$5:$L$110,H$1,FALSE)*$C13)+VLOOKUP($B13&amp;"f5",VALORES_CONFIGURAÇÃO!$C$5:$L$110,H$1-4,FALSE))))
  ),"")</f>
        <v/>
      </c>
      <c r="I13" s="79" t="str">
        <f t="shared" si="0"/>
        <v/>
      </c>
      <c r="J13" s="81"/>
      <c r="K13" s="82"/>
    </row>
    <row r="14" spans="2:15" x14ac:dyDescent="0.25">
      <c r="B14" s="77"/>
      <c r="C14" s="81"/>
      <c r="D14" s="81"/>
      <c r="E14" s="78" t="str">
        <f>IFERROR(VLOOKUP($B14&amp;"f1",VALORES_CONFIGURAÇÃO!$C$5:$L$110,7,FALSE)*$D14,"")</f>
        <v/>
      </c>
      <c r="F14" s="79" t="str">
        <f>IFERROR(
  IF(VLOOKUP($B14&amp;"f1",VALORES_CONFIGURAÇÃO!$C$5:$L$110,3,FALSE)&gt;$C14,VLOOKUP($B14&amp;"f1",VALORES_CONFIGURAÇÃO!$C$5:$L$110,F$1,FALSE)*$C14,
  IF(VLOOKUP($B14&amp;"f2",VALORES_CONFIGURAÇÃO!$C$5:$L$110,3,FALSE)&gt;$C14,(VLOOKUP($B14&amp;"f2",VALORES_CONFIGURAÇÃO!$C$5:$L$110,F$1,FALSE)*$C14)+VLOOKUP($B14&amp;"f2",VALORES_CONFIGURAÇÃO!$C$5:$L$110,F$1-4,FALSE),
  IF(VLOOKUP($B14&amp;"f3",VALORES_CONFIGURAÇÃO!$C$5:$L$110,3,FALSE)&gt;$C14,(VLOOKUP($B14&amp;"f3",VALORES_CONFIGURAÇÃO!$C$5:$L$110,F$1,FALSE)*$C14)+VLOOKUP($B14&amp;"f3",VALORES_CONFIGURAÇÃO!$C$5:$L$110,F$1-4,FALSE),
  IF(VLOOKUP($B14&amp;"f4",VALORES_CONFIGURAÇÃO!$C$5:$L$110,3,FALSE)&gt;$C14,(VLOOKUP($B14&amp;"f4",VALORES_CONFIGURAÇÃO!$C$5:$L$110,F$1,FALSE)*$C14)+VLOOKUP($B14&amp;"f4",VALORES_CONFIGURAÇÃO!$C$5:$L$110,F$1-4,FALSE),
  (VLOOKUP($B14&amp;"f5",VALORES_CONFIGURAÇÃO!$C$5:$L$110,F$1,FALSE)*$C14)+VLOOKUP($B14&amp;"f5",VALORES_CONFIGURAÇÃO!$C$5:$L$110,F$1-4,FALSE))))
  ),"")</f>
        <v/>
      </c>
      <c r="G14" s="79" t="str">
        <f>IFERROR(
  IF(VLOOKUP($B14&amp;"f1",VALORES_CONFIGURAÇÃO!$C$5:$L$110,3,FALSE)&gt;$C14,VLOOKUP($B14&amp;"f1",VALORES_CONFIGURAÇÃO!$C$5:$L$110,G$1,FALSE)*$C14,
  IF(VLOOKUP($B14&amp;"f2",VALORES_CONFIGURAÇÃO!$C$5:$L$110,3,FALSE)&gt;$C14,(VLOOKUP($B14&amp;"f2",VALORES_CONFIGURAÇÃO!$C$5:$L$110,G$1,FALSE)*$C14)+VLOOKUP($B14&amp;"f2",VALORES_CONFIGURAÇÃO!$C$5:$L$110,G$1-4,FALSE),
  IF(VLOOKUP($B14&amp;"f3",VALORES_CONFIGURAÇÃO!$C$5:$L$110,3,FALSE)&gt;$C14,(VLOOKUP($B14&amp;"f3",VALORES_CONFIGURAÇÃO!$C$5:$L$110,G$1,FALSE)*$C14)+VLOOKUP($B14&amp;"f3",VALORES_CONFIGURAÇÃO!$C$5:$L$110,G$1-4,FALSE),
  IF(VLOOKUP($B14&amp;"f4",VALORES_CONFIGURAÇÃO!$C$5:$L$110,3,FALSE)&gt;$C14,(VLOOKUP($B14&amp;"f4",VALORES_CONFIGURAÇÃO!$C$5:$L$110,G$1,FALSE)*$C14)+VLOOKUP($B14&amp;"f4",VALORES_CONFIGURAÇÃO!$C$5:$L$110,G$1-4,FALSE),
  (VLOOKUP($B14&amp;"f5",VALORES_CONFIGURAÇÃO!$C$5:$L$110,G$1,FALSE)*$C14)+VLOOKUP($B14&amp;"f5",VALORES_CONFIGURAÇÃO!$C$5:$L$110,G$1-4,FALSE))))
  ),"")</f>
        <v/>
      </c>
      <c r="H14" s="79" t="str">
        <f>IFERROR(
  IF(VLOOKUP($B14&amp;"f1",VALORES_CONFIGURAÇÃO!$C$5:$L$110,3,FALSE)&gt;$C14,VLOOKUP($B14&amp;"f1",VALORES_CONFIGURAÇÃO!$C$5:$L$110,H$1,FALSE)*$C14,
  IF(VLOOKUP($B14&amp;"f2",VALORES_CONFIGURAÇÃO!$C$5:$L$110,3,FALSE)&gt;$C14,(VLOOKUP($B14&amp;"f2",VALORES_CONFIGURAÇÃO!$C$5:$L$110,H$1,FALSE)*$C14)+VLOOKUP($B14&amp;"f2",VALORES_CONFIGURAÇÃO!$C$5:$L$110,H$1-4,FALSE),
  IF(VLOOKUP($B14&amp;"f3",VALORES_CONFIGURAÇÃO!$C$5:$L$110,3,FALSE)&gt;$C14,(VLOOKUP($B14&amp;"f3",VALORES_CONFIGURAÇÃO!$C$5:$L$110,H$1,FALSE)*$C14)+VLOOKUP($B14&amp;"f3",VALORES_CONFIGURAÇÃO!$C$5:$L$110,H$1-4,FALSE),
  IF(VLOOKUP($B14&amp;"f4",VALORES_CONFIGURAÇÃO!$C$5:$L$110,3,FALSE)&gt;$C14,(VLOOKUP($B14&amp;"f4",VALORES_CONFIGURAÇÃO!$C$5:$L$110,H$1,FALSE)*$C14)+VLOOKUP($B14&amp;"f4",VALORES_CONFIGURAÇÃO!$C$5:$L$110,H$1-4,FALSE),
  (VLOOKUP($B14&amp;"f5",VALORES_CONFIGURAÇÃO!$C$5:$L$110,H$1,FALSE)*$C14)+VLOOKUP($B14&amp;"f5",VALORES_CONFIGURAÇÃO!$C$5:$L$110,H$1-4,FALSE))))
  ),"")</f>
        <v/>
      </c>
      <c r="I14" s="79" t="str">
        <f t="shared" si="0"/>
        <v/>
      </c>
      <c r="J14" s="81"/>
      <c r="K14" s="82"/>
    </row>
    <row r="15" spans="2:15" x14ac:dyDescent="0.25">
      <c r="B15" s="77"/>
      <c r="C15" s="81"/>
      <c r="D15" s="81"/>
      <c r="E15" s="78" t="str">
        <f>IFERROR(VLOOKUP($B15&amp;"f1",VALORES_CONFIGURAÇÃO!$C$5:$L$110,7,FALSE)*$D15,"")</f>
        <v/>
      </c>
      <c r="F15" s="79" t="str">
        <f>IFERROR(
  IF(VLOOKUP($B15&amp;"f1",VALORES_CONFIGURAÇÃO!$C$5:$L$110,3,FALSE)&gt;$C15,VLOOKUP($B15&amp;"f1",VALORES_CONFIGURAÇÃO!$C$5:$L$110,F$1,FALSE)*$C15,
  IF(VLOOKUP($B15&amp;"f2",VALORES_CONFIGURAÇÃO!$C$5:$L$110,3,FALSE)&gt;$C15,(VLOOKUP($B15&amp;"f2",VALORES_CONFIGURAÇÃO!$C$5:$L$110,F$1,FALSE)*$C15)+VLOOKUP($B15&amp;"f2",VALORES_CONFIGURAÇÃO!$C$5:$L$110,F$1-4,FALSE),
  IF(VLOOKUP($B15&amp;"f3",VALORES_CONFIGURAÇÃO!$C$5:$L$110,3,FALSE)&gt;$C15,(VLOOKUP($B15&amp;"f3",VALORES_CONFIGURAÇÃO!$C$5:$L$110,F$1,FALSE)*$C15)+VLOOKUP($B15&amp;"f3",VALORES_CONFIGURAÇÃO!$C$5:$L$110,F$1-4,FALSE),
  IF(VLOOKUP($B15&amp;"f4",VALORES_CONFIGURAÇÃO!$C$5:$L$110,3,FALSE)&gt;$C15,(VLOOKUP($B15&amp;"f4",VALORES_CONFIGURAÇÃO!$C$5:$L$110,F$1,FALSE)*$C15)+VLOOKUP($B15&amp;"f4",VALORES_CONFIGURAÇÃO!$C$5:$L$110,F$1-4,FALSE),
  (VLOOKUP($B15&amp;"f5",VALORES_CONFIGURAÇÃO!$C$5:$L$110,F$1,FALSE)*$C15)+VLOOKUP($B15&amp;"f5",VALORES_CONFIGURAÇÃO!$C$5:$L$110,F$1-4,FALSE))))
  ),"")</f>
        <v/>
      </c>
      <c r="G15" s="79" t="str">
        <f>IFERROR(
  IF(VLOOKUP($B15&amp;"f1",VALORES_CONFIGURAÇÃO!$C$5:$L$110,3,FALSE)&gt;$C15,VLOOKUP($B15&amp;"f1",VALORES_CONFIGURAÇÃO!$C$5:$L$110,G$1,FALSE)*$C15,
  IF(VLOOKUP($B15&amp;"f2",VALORES_CONFIGURAÇÃO!$C$5:$L$110,3,FALSE)&gt;$C15,(VLOOKUP($B15&amp;"f2",VALORES_CONFIGURAÇÃO!$C$5:$L$110,G$1,FALSE)*$C15)+VLOOKUP($B15&amp;"f2",VALORES_CONFIGURAÇÃO!$C$5:$L$110,G$1-4,FALSE),
  IF(VLOOKUP($B15&amp;"f3",VALORES_CONFIGURAÇÃO!$C$5:$L$110,3,FALSE)&gt;$C15,(VLOOKUP($B15&amp;"f3",VALORES_CONFIGURAÇÃO!$C$5:$L$110,G$1,FALSE)*$C15)+VLOOKUP($B15&amp;"f3",VALORES_CONFIGURAÇÃO!$C$5:$L$110,G$1-4,FALSE),
  IF(VLOOKUP($B15&amp;"f4",VALORES_CONFIGURAÇÃO!$C$5:$L$110,3,FALSE)&gt;$C15,(VLOOKUP($B15&amp;"f4",VALORES_CONFIGURAÇÃO!$C$5:$L$110,G$1,FALSE)*$C15)+VLOOKUP($B15&amp;"f4",VALORES_CONFIGURAÇÃO!$C$5:$L$110,G$1-4,FALSE),
  (VLOOKUP($B15&amp;"f5",VALORES_CONFIGURAÇÃO!$C$5:$L$110,G$1,FALSE)*$C15)+VLOOKUP($B15&amp;"f5",VALORES_CONFIGURAÇÃO!$C$5:$L$110,G$1-4,FALSE))))
  ),"")</f>
        <v/>
      </c>
      <c r="H15" s="79" t="str">
        <f>IFERROR(
  IF(VLOOKUP($B15&amp;"f1",VALORES_CONFIGURAÇÃO!$C$5:$L$110,3,FALSE)&gt;$C15,VLOOKUP($B15&amp;"f1",VALORES_CONFIGURAÇÃO!$C$5:$L$110,H$1,FALSE)*$C15,
  IF(VLOOKUP($B15&amp;"f2",VALORES_CONFIGURAÇÃO!$C$5:$L$110,3,FALSE)&gt;$C15,(VLOOKUP($B15&amp;"f2",VALORES_CONFIGURAÇÃO!$C$5:$L$110,H$1,FALSE)*$C15)+VLOOKUP($B15&amp;"f2",VALORES_CONFIGURAÇÃO!$C$5:$L$110,H$1-4,FALSE),
  IF(VLOOKUP($B15&amp;"f3",VALORES_CONFIGURAÇÃO!$C$5:$L$110,3,FALSE)&gt;$C15,(VLOOKUP($B15&amp;"f3",VALORES_CONFIGURAÇÃO!$C$5:$L$110,H$1,FALSE)*$C15)+VLOOKUP($B15&amp;"f3",VALORES_CONFIGURAÇÃO!$C$5:$L$110,H$1-4,FALSE),
  IF(VLOOKUP($B15&amp;"f4",VALORES_CONFIGURAÇÃO!$C$5:$L$110,3,FALSE)&gt;$C15,(VLOOKUP($B15&amp;"f4",VALORES_CONFIGURAÇÃO!$C$5:$L$110,H$1,FALSE)*$C15)+VLOOKUP($B15&amp;"f4",VALORES_CONFIGURAÇÃO!$C$5:$L$110,H$1-4,FALSE),
  (VLOOKUP($B15&amp;"f5",VALORES_CONFIGURAÇÃO!$C$5:$L$110,H$1,FALSE)*$C15)+VLOOKUP($B15&amp;"f5",VALORES_CONFIGURAÇÃO!$C$5:$L$110,H$1-4,FALSE))))
  ),"")</f>
        <v/>
      </c>
      <c r="I15" s="78" t="str">
        <f t="shared" si="0"/>
        <v/>
      </c>
      <c r="J15" s="81"/>
      <c r="K15" s="82"/>
    </row>
    <row r="16" spans="2:15" x14ac:dyDescent="0.25">
      <c r="B16" s="84"/>
      <c r="C16" s="78"/>
      <c r="D16" s="81"/>
      <c r="E16" s="78" t="str">
        <f>IFERROR(VLOOKUP($B16&amp;"f1",VALORES_CONFIGURAÇÃO!$C$5:$L$110,7,FALSE)*$D16,"")</f>
        <v/>
      </c>
      <c r="F16" s="79" t="str">
        <f>IFERROR(
  IF(VLOOKUP($B16&amp;"f1",VALORES_CONFIGURAÇÃO!$C$5:$L$110,3,FALSE)&gt;$C16,VLOOKUP($B16&amp;"f1",VALORES_CONFIGURAÇÃO!$C$5:$L$110,F$1,FALSE)*$C16,
  IF(VLOOKUP($B16&amp;"f2",VALORES_CONFIGURAÇÃO!$C$5:$L$110,3,FALSE)&gt;$C16,(VLOOKUP($B16&amp;"f2",VALORES_CONFIGURAÇÃO!$C$5:$L$110,F$1,FALSE)*$C16)+VLOOKUP($B16&amp;"f2",VALORES_CONFIGURAÇÃO!$C$5:$L$110,F$1-4,FALSE),
  IF(VLOOKUP($B16&amp;"f3",VALORES_CONFIGURAÇÃO!$C$5:$L$110,3,FALSE)&gt;$C16,(VLOOKUP($B16&amp;"f3",VALORES_CONFIGURAÇÃO!$C$5:$L$110,F$1,FALSE)*$C16)+VLOOKUP($B16&amp;"f3",VALORES_CONFIGURAÇÃO!$C$5:$L$110,F$1-4,FALSE),
  IF(VLOOKUP($B16&amp;"f4",VALORES_CONFIGURAÇÃO!$C$5:$L$110,3,FALSE)&gt;$C16,(VLOOKUP($B16&amp;"f4",VALORES_CONFIGURAÇÃO!$C$5:$L$110,F$1,FALSE)*$C16)+VLOOKUP($B16&amp;"f4",VALORES_CONFIGURAÇÃO!$C$5:$L$110,F$1-4,FALSE),
  (VLOOKUP($B16&amp;"f5",VALORES_CONFIGURAÇÃO!$C$5:$L$110,F$1,FALSE)*$C16)+VLOOKUP($B16&amp;"f5",VALORES_CONFIGURAÇÃO!$C$5:$L$110,F$1-4,FALSE))))
  ),"")</f>
        <v/>
      </c>
      <c r="G16" s="79" t="str">
        <f>IFERROR(
  IF(VLOOKUP($B16&amp;"f1",VALORES_CONFIGURAÇÃO!$C$5:$L$110,3,FALSE)&gt;$C16,VLOOKUP($B16&amp;"f1",VALORES_CONFIGURAÇÃO!$C$5:$L$110,G$1,FALSE)*$C16,
  IF(VLOOKUP($B16&amp;"f2",VALORES_CONFIGURAÇÃO!$C$5:$L$110,3,FALSE)&gt;$C16,(VLOOKUP($B16&amp;"f2",VALORES_CONFIGURAÇÃO!$C$5:$L$110,G$1,FALSE)*$C16)+VLOOKUP($B16&amp;"f2",VALORES_CONFIGURAÇÃO!$C$5:$L$110,G$1-4,FALSE),
  IF(VLOOKUP($B16&amp;"f3",VALORES_CONFIGURAÇÃO!$C$5:$L$110,3,FALSE)&gt;$C16,(VLOOKUP($B16&amp;"f3",VALORES_CONFIGURAÇÃO!$C$5:$L$110,G$1,FALSE)*$C16)+VLOOKUP($B16&amp;"f3",VALORES_CONFIGURAÇÃO!$C$5:$L$110,G$1-4,FALSE),
  IF(VLOOKUP($B16&amp;"f4",VALORES_CONFIGURAÇÃO!$C$5:$L$110,3,FALSE)&gt;$C16,(VLOOKUP($B16&amp;"f4",VALORES_CONFIGURAÇÃO!$C$5:$L$110,G$1,FALSE)*$C16)+VLOOKUP($B16&amp;"f4",VALORES_CONFIGURAÇÃO!$C$5:$L$110,G$1-4,FALSE),
  (VLOOKUP($B16&amp;"f5",VALORES_CONFIGURAÇÃO!$C$5:$L$110,G$1,FALSE)*$C16)+VLOOKUP($B16&amp;"f5",VALORES_CONFIGURAÇÃO!$C$5:$L$110,G$1-4,FALSE))))
  ),"")</f>
        <v/>
      </c>
      <c r="H16" s="79" t="str">
        <f>IFERROR(
  IF(VLOOKUP($B16&amp;"f1",VALORES_CONFIGURAÇÃO!$C$5:$L$110,3,FALSE)&gt;$C16,VLOOKUP($B16&amp;"f1",VALORES_CONFIGURAÇÃO!$C$5:$L$110,H$1,FALSE)*$C16,
  IF(VLOOKUP($B16&amp;"f2",VALORES_CONFIGURAÇÃO!$C$5:$L$110,3,FALSE)&gt;$C16,(VLOOKUP($B16&amp;"f2",VALORES_CONFIGURAÇÃO!$C$5:$L$110,H$1,FALSE)*$C16)+VLOOKUP($B16&amp;"f2",VALORES_CONFIGURAÇÃO!$C$5:$L$110,H$1-4,FALSE),
  IF(VLOOKUP($B16&amp;"f3",VALORES_CONFIGURAÇÃO!$C$5:$L$110,3,FALSE)&gt;$C16,(VLOOKUP($B16&amp;"f3",VALORES_CONFIGURAÇÃO!$C$5:$L$110,H$1,FALSE)*$C16)+VLOOKUP($B16&amp;"f3",VALORES_CONFIGURAÇÃO!$C$5:$L$110,H$1-4,FALSE),
  IF(VLOOKUP($B16&amp;"f4",VALORES_CONFIGURAÇÃO!$C$5:$L$110,3,FALSE)&gt;$C16,(VLOOKUP($B16&amp;"f4",VALORES_CONFIGURAÇÃO!$C$5:$L$110,H$1,FALSE)*$C16)+VLOOKUP($B16&amp;"f4",VALORES_CONFIGURAÇÃO!$C$5:$L$110,H$1-4,FALSE),
  (VLOOKUP($B16&amp;"f5",VALORES_CONFIGURAÇÃO!$C$5:$L$110,H$1,FALSE)*$C16)+VLOOKUP($B16&amp;"f5",VALORES_CONFIGURAÇÃO!$C$5:$L$110,H$1-4,FALSE))))
  ),"")</f>
        <v/>
      </c>
      <c r="I16" s="78" t="str">
        <f t="shared" si="0"/>
        <v/>
      </c>
      <c r="J16" s="81"/>
      <c r="K16" s="82"/>
    </row>
    <row r="17" spans="2:11" x14ac:dyDescent="0.25">
      <c r="B17" s="84"/>
      <c r="C17" s="81"/>
      <c r="D17" s="81"/>
      <c r="E17" s="78" t="str">
        <f>IFERROR(VLOOKUP($B17&amp;"f1",VALORES_CONFIGURAÇÃO!$C$5:$L$110,7,FALSE)*$D17,"")</f>
        <v/>
      </c>
      <c r="F17" s="79" t="str">
        <f>IFERROR(
  IF(VLOOKUP($B17&amp;"f1",VALORES_CONFIGURAÇÃO!$C$5:$L$110,3,FALSE)&gt;$C17,VLOOKUP($B17&amp;"f1",VALORES_CONFIGURAÇÃO!$C$5:$L$110,F$1,FALSE)*$C17,
  IF(VLOOKUP($B17&amp;"f2",VALORES_CONFIGURAÇÃO!$C$5:$L$110,3,FALSE)&gt;$C17,(VLOOKUP($B17&amp;"f2",VALORES_CONFIGURAÇÃO!$C$5:$L$110,F$1,FALSE)*$C17)+VLOOKUP($B17&amp;"f2",VALORES_CONFIGURAÇÃO!$C$5:$L$110,F$1-4,FALSE),
  IF(VLOOKUP($B17&amp;"f3",VALORES_CONFIGURAÇÃO!$C$5:$L$110,3,FALSE)&gt;$C17,(VLOOKUP($B17&amp;"f3",VALORES_CONFIGURAÇÃO!$C$5:$L$110,F$1,FALSE)*$C17)+VLOOKUP($B17&amp;"f3",VALORES_CONFIGURAÇÃO!$C$5:$L$110,F$1-4,FALSE),
  IF(VLOOKUP($B17&amp;"f4",VALORES_CONFIGURAÇÃO!$C$5:$L$110,3,FALSE)&gt;$C17,(VLOOKUP($B17&amp;"f4",VALORES_CONFIGURAÇÃO!$C$5:$L$110,F$1,FALSE)*$C17)+VLOOKUP($B17&amp;"f4",VALORES_CONFIGURAÇÃO!$C$5:$L$110,F$1-4,FALSE),
  (VLOOKUP($B17&amp;"f5",VALORES_CONFIGURAÇÃO!$C$5:$L$110,F$1,FALSE)*$C17)+VLOOKUP($B17&amp;"f5",VALORES_CONFIGURAÇÃO!$C$5:$L$110,F$1-4,FALSE))))
  ),"")</f>
        <v/>
      </c>
      <c r="G17" s="79" t="str">
        <f>IFERROR(
  IF(VLOOKUP($B17&amp;"f1",VALORES_CONFIGURAÇÃO!$C$5:$L$110,3,FALSE)&gt;$C17,VLOOKUP($B17&amp;"f1",VALORES_CONFIGURAÇÃO!$C$5:$L$110,G$1,FALSE)*$C17,
  IF(VLOOKUP($B17&amp;"f2",VALORES_CONFIGURAÇÃO!$C$5:$L$110,3,FALSE)&gt;$C17,(VLOOKUP($B17&amp;"f2",VALORES_CONFIGURAÇÃO!$C$5:$L$110,G$1,FALSE)*$C17)+VLOOKUP($B17&amp;"f2",VALORES_CONFIGURAÇÃO!$C$5:$L$110,G$1-4,FALSE),
  IF(VLOOKUP($B17&amp;"f3",VALORES_CONFIGURAÇÃO!$C$5:$L$110,3,FALSE)&gt;$C17,(VLOOKUP($B17&amp;"f3",VALORES_CONFIGURAÇÃO!$C$5:$L$110,G$1,FALSE)*$C17)+VLOOKUP($B17&amp;"f3",VALORES_CONFIGURAÇÃO!$C$5:$L$110,G$1-4,FALSE),
  IF(VLOOKUP($B17&amp;"f4",VALORES_CONFIGURAÇÃO!$C$5:$L$110,3,FALSE)&gt;$C17,(VLOOKUP($B17&amp;"f4",VALORES_CONFIGURAÇÃO!$C$5:$L$110,G$1,FALSE)*$C17)+VLOOKUP($B17&amp;"f4",VALORES_CONFIGURAÇÃO!$C$5:$L$110,G$1-4,FALSE),
  (VLOOKUP($B17&amp;"f5",VALORES_CONFIGURAÇÃO!$C$5:$L$110,G$1,FALSE)*$C17)+VLOOKUP($B17&amp;"f5",VALORES_CONFIGURAÇÃO!$C$5:$L$110,G$1-4,FALSE))))
  ),"")</f>
        <v/>
      </c>
      <c r="H17" s="79" t="str">
        <f>IFERROR(
  IF(VLOOKUP($B17&amp;"f1",VALORES_CONFIGURAÇÃO!$C$5:$L$110,3,FALSE)&gt;$C17,VLOOKUP($B17&amp;"f1",VALORES_CONFIGURAÇÃO!$C$5:$L$110,H$1,FALSE)*$C17,
  IF(VLOOKUP($B17&amp;"f2",VALORES_CONFIGURAÇÃO!$C$5:$L$110,3,FALSE)&gt;$C17,(VLOOKUP($B17&amp;"f2",VALORES_CONFIGURAÇÃO!$C$5:$L$110,H$1,FALSE)*$C17)+VLOOKUP($B17&amp;"f2",VALORES_CONFIGURAÇÃO!$C$5:$L$110,H$1-4,FALSE),
  IF(VLOOKUP($B17&amp;"f3",VALORES_CONFIGURAÇÃO!$C$5:$L$110,3,FALSE)&gt;$C17,(VLOOKUP($B17&amp;"f3",VALORES_CONFIGURAÇÃO!$C$5:$L$110,H$1,FALSE)*$C17)+VLOOKUP($B17&amp;"f3",VALORES_CONFIGURAÇÃO!$C$5:$L$110,H$1-4,FALSE),
  IF(VLOOKUP($B17&amp;"f4",VALORES_CONFIGURAÇÃO!$C$5:$L$110,3,FALSE)&gt;$C17,(VLOOKUP($B17&amp;"f4",VALORES_CONFIGURAÇÃO!$C$5:$L$110,H$1,FALSE)*$C17)+VLOOKUP($B17&amp;"f4",VALORES_CONFIGURAÇÃO!$C$5:$L$110,H$1-4,FALSE),
  (VLOOKUP($B17&amp;"f5",VALORES_CONFIGURAÇÃO!$C$5:$L$110,H$1,FALSE)*$C17)+VLOOKUP($B17&amp;"f5",VALORES_CONFIGURAÇÃO!$C$5:$L$110,H$1-4,FALSE))))
  ),"")</f>
        <v/>
      </c>
      <c r="I17" s="78" t="str">
        <f t="shared" si="0"/>
        <v/>
      </c>
      <c r="J17" s="81"/>
      <c r="K17" s="82"/>
    </row>
    <row r="18" spans="2:11" x14ac:dyDescent="0.25">
      <c r="B18" s="84"/>
      <c r="C18" s="81"/>
      <c r="D18" s="81"/>
      <c r="E18" s="78" t="str">
        <f>IFERROR(VLOOKUP($B18&amp;"f1",VALORES_CONFIGURAÇÃO!$C$5:$L$110,7,FALSE)*$D18,"")</f>
        <v/>
      </c>
      <c r="F18" s="79" t="str">
        <f>IFERROR(
  IF(VLOOKUP($B18&amp;"f1",VALORES_CONFIGURAÇÃO!$C$5:$L$110,3,FALSE)&gt;$C18,VLOOKUP($B18&amp;"f1",VALORES_CONFIGURAÇÃO!$C$5:$L$110,F$1,FALSE)*$C18,
  IF(VLOOKUP($B18&amp;"f2",VALORES_CONFIGURAÇÃO!$C$5:$L$110,3,FALSE)&gt;$C18,(VLOOKUP($B18&amp;"f2",VALORES_CONFIGURAÇÃO!$C$5:$L$110,F$1,FALSE)*$C18)+VLOOKUP($B18&amp;"f2",VALORES_CONFIGURAÇÃO!$C$5:$L$110,F$1-4,FALSE),
  IF(VLOOKUP($B18&amp;"f3",VALORES_CONFIGURAÇÃO!$C$5:$L$110,3,FALSE)&gt;$C18,(VLOOKUP($B18&amp;"f3",VALORES_CONFIGURAÇÃO!$C$5:$L$110,F$1,FALSE)*$C18)+VLOOKUP($B18&amp;"f3",VALORES_CONFIGURAÇÃO!$C$5:$L$110,F$1-4,FALSE),
  IF(VLOOKUP($B18&amp;"f4",VALORES_CONFIGURAÇÃO!$C$5:$L$110,3,FALSE)&gt;$C18,(VLOOKUP($B18&amp;"f4",VALORES_CONFIGURAÇÃO!$C$5:$L$110,F$1,FALSE)*$C18)+VLOOKUP($B18&amp;"f4",VALORES_CONFIGURAÇÃO!$C$5:$L$110,F$1-4,FALSE),
  (VLOOKUP($B18&amp;"f5",VALORES_CONFIGURAÇÃO!$C$5:$L$110,F$1,FALSE)*$C18)+VLOOKUP($B18&amp;"f5",VALORES_CONFIGURAÇÃO!$C$5:$L$110,F$1-4,FALSE))))
  ),"")</f>
        <v/>
      </c>
      <c r="G18" s="79" t="str">
        <f>IFERROR(
  IF(VLOOKUP($B18&amp;"f1",VALORES_CONFIGURAÇÃO!$C$5:$L$110,3,FALSE)&gt;$C18,VLOOKUP($B18&amp;"f1",VALORES_CONFIGURAÇÃO!$C$5:$L$110,G$1,FALSE)*$C18,
  IF(VLOOKUP($B18&amp;"f2",VALORES_CONFIGURAÇÃO!$C$5:$L$110,3,FALSE)&gt;$C18,(VLOOKUP($B18&amp;"f2",VALORES_CONFIGURAÇÃO!$C$5:$L$110,G$1,FALSE)*$C18)+VLOOKUP($B18&amp;"f2",VALORES_CONFIGURAÇÃO!$C$5:$L$110,G$1-4,FALSE),
  IF(VLOOKUP($B18&amp;"f3",VALORES_CONFIGURAÇÃO!$C$5:$L$110,3,FALSE)&gt;$C18,(VLOOKUP($B18&amp;"f3",VALORES_CONFIGURAÇÃO!$C$5:$L$110,G$1,FALSE)*$C18)+VLOOKUP($B18&amp;"f3",VALORES_CONFIGURAÇÃO!$C$5:$L$110,G$1-4,FALSE),
  IF(VLOOKUP($B18&amp;"f4",VALORES_CONFIGURAÇÃO!$C$5:$L$110,3,FALSE)&gt;$C18,(VLOOKUP($B18&amp;"f4",VALORES_CONFIGURAÇÃO!$C$5:$L$110,G$1,FALSE)*$C18)+VLOOKUP($B18&amp;"f4",VALORES_CONFIGURAÇÃO!$C$5:$L$110,G$1-4,FALSE),
  (VLOOKUP($B18&amp;"f5",VALORES_CONFIGURAÇÃO!$C$5:$L$110,G$1,FALSE)*$C18)+VLOOKUP($B18&amp;"f5",VALORES_CONFIGURAÇÃO!$C$5:$L$110,G$1-4,FALSE))))
  ),"")</f>
        <v/>
      </c>
      <c r="H18" s="79" t="str">
        <f>IFERROR(
  IF(VLOOKUP($B18&amp;"f1",VALORES_CONFIGURAÇÃO!$C$5:$L$110,3,FALSE)&gt;$C18,VLOOKUP($B18&amp;"f1",VALORES_CONFIGURAÇÃO!$C$5:$L$110,H$1,FALSE)*$C18,
  IF(VLOOKUP($B18&amp;"f2",VALORES_CONFIGURAÇÃO!$C$5:$L$110,3,FALSE)&gt;$C18,(VLOOKUP($B18&amp;"f2",VALORES_CONFIGURAÇÃO!$C$5:$L$110,H$1,FALSE)*$C18)+VLOOKUP($B18&amp;"f2",VALORES_CONFIGURAÇÃO!$C$5:$L$110,H$1-4,FALSE),
  IF(VLOOKUP($B18&amp;"f3",VALORES_CONFIGURAÇÃO!$C$5:$L$110,3,FALSE)&gt;$C18,(VLOOKUP($B18&amp;"f3",VALORES_CONFIGURAÇÃO!$C$5:$L$110,H$1,FALSE)*$C18)+VLOOKUP($B18&amp;"f3",VALORES_CONFIGURAÇÃO!$C$5:$L$110,H$1-4,FALSE),
  IF(VLOOKUP($B18&amp;"f4",VALORES_CONFIGURAÇÃO!$C$5:$L$110,3,FALSE)&gt;$C18,(VLOOKUP($B18&amp;"f4",VALORES_CONFIGURAÇÃO!$C$5:$L$110,H$1,FALSE)*$C18)+VLOOKUP($B18&amp;"f4",VALORES_CONFIGURAÇÃO!$C$5:$L$110,H$1-4,FALSE),
  (VLOOKUP($B18&amp;"f5",VALORES_CONFIGURAÇÃO!$C$5:$L$110,H$1,FALSE)*$C18)+VLOOKUP($B18&amp;"f5",VALORES_CONFIGURAÇÃO!$C$5:$L$110,H$1-4,FALSE))))
  ),"")</f>
        <v/>
      </c>
      <c r="I18" s="78" t="str">
        <f t="shared" si="0"/>
        <v/>
      </c>
      <c r="J18" s="81"/>
      <c r="K18" s="82"/>
    </row>
    <row r="19" spans="2:11" x14ac:dyDescent="0.25">
      <c r="B19" s="84"/>
      <c r="C19" s="81"/>
      <c r="D19" s="81"/>
      <c r="E19" s="78" t="str">
        <f>IFERROR(VLOOKUP($B19&amp;"f1",VALORES_CONFIGURAÇÃO!$C$5:$L$110,7,FALSE)*$D19,"")</f>
        <v/>
      </c>
      <c r="F19" s="79" t="str">
        <f>IFERROR(
  IF(VLOOKUP($B19&amp;"f1",VALORES_CONFIGURAÇÃO!$C$5:$L$110,3,FALSE)&gt;$C19,VLOOKUP($B19&amp;"f1",VALORES_CONFIGURAÇÃO!$C$5:$L$110,F$1,FALSE)*$C19,
  IF(VLOOKUP($B19&amp;"f2",VALORES_CONFIGURAÇÃO!$C$5:$L$110,3,FALSE)&gt;$C19,(VLOOKUP($B19&amp;"f2",VALORES_CONFIGURAÇÃO!$C$5:$L$110,F$1,FALSE)*$C19)+VLOOKUP($B19&amp;"f2",VALORES_CONFIGURAÇÃO!$C$5:$L$110,F$1-4,FALSE),
  IF(VLOOKUP($B19&amp;"f3",VALORES_CONFIGURAÇÃO!$C$5:$L$110,3,FALSE)&gt;$C19,(VLOOKUP($B19&amp;"f3",VALORES_CONFIGURAÇÃO!$C$5:$L$110,F$1,FALSE)*$C19)+VLOOKUP($B19&amp;"f3",VALORES_CONFIGURAÇÃO!$C$5:$L$110,F$1-4,FALSE),
  IF(VLOOKUP($B19&amp;"f4",VALORES_CONFIGURAÇÃO!$C$5:$L$110,3,FALSE)&gt;$C19,(VLOOKUP($B19&amp;"f4",VALORES_CONFIGURAÇÃO!$C$5:$L$110,F$1,FALSE)*$C19)+VLOOKUP($B19&amp;"f4",VALORES_CONFIGURAÇÃO!$C$5:$L$110,F$1-4,FALSE),
  (VLOOKUP($B19&amp;"f5",VALORES_CONFIGURAÇÃO!$C$5:$L$110,F$1,FALSE)*$C19)+VLOOKUP($B19&amp;"f5",VALORES_CONFIGURAÇÃO!$C$5:$L$110,F$1-4,FALSE))))
  ),"")</f>
        <v/>
      </c>
      <c r="G19" s="79" t="str">
        <f>IFERROR(
  IF(VLOOKUP($B19&amp;"f1",VALORES_CONFIGURAÇÃO!$C$5:$L$110,3,FALSE)&gt;$C19,VLOOKUP($B19&amp;"f1",VALORES_CONFIGURAÇÃO!$C$5:$L$110,G$1,FALSE)*$C19,
  IF(VLOOKUP($B19&amp;"f2",VALORES_CONFIGURAÇÃO!$C$5:$L$110,3,FALSE)&gt;$C19,(VLOOKUP($B19&amp;"f2",VALORES_CONFIGURAÇÃO!$C$5:$L$110,G$1,FALSE)*$C19)+VLOOKUP($B19&amp;"f2",VALORES_CONFIGURAÇÃO!$C$5:$L$110,G$1-4,FALSE),
  IF(VLOOKUP($B19&amp;"f3",VALORES_CONFIGURAÇÃO!$C$5:$L$110,3,FALSE)&gt;$C19,(VLOOKUP($B19&amp;"f3",VALORES_CONFIGURAÇÃO!$C$5:$L$110,G$1,FALSE)*$C19)+VLOOKUP($B19&amp;"f3",VALORES_CONFIGURAÇÃO!$C$5:$L$110,G$1-4,FALSE),
  IF(VLOOKUP($B19&amp;"f4",VALORES_CONFIGURAÇÃO!$C$5:$L$110,3,FALSE)&gt;$C19,(VLOOKUP($B19&amp;"f4",VALORES_CONFIGURAÇÃO!$C$5:$L$110,G$1,FALSE)*$C19)+VLOOKUP($B19&amp;"f4",VALORES_CONFIGURAÇÃO!$C$5:$L$110,G$1-4,FALSE),
  (VLOOKUP($B19&amp;"f5",VALORES_CONFIGURAÇÃO!$C$5:$L$110,G$1,FALSE)*$C19)+VLOOKUP($B19&amp;"f5",VALORES_CONFIGURAÇÃO!$C$5:$L$110,G$1-4,FALSE))))
  ),"")</f>
        <v/>
      </c>
      <c r="H19" s="79" t="str">
        <f>IFERROR(
  IF(VLOOKUP($B19&amp;"f1",VALORES_CONFIGURAÇÃO!$C$5:$L$110,3,FALSE)&gt;$C19,VLOOKUP($B19&amp;"f1",VALORES_CONFIGURAÇÃO!$C$5:$L$110,H$1,FALSE)*$C19,
  IF(VLOOKUP($B19&amp;"f2",VALORES_CONFIGURAÇÃO!$C$5:$L$110,3,FALSE)&gt;$C19,(VLOOKUP($B19&amp;"f2",VALORES_CONFIGURAÇÃO!$C$5:$L$110,H$1,FALSE)*$C19)+VLOOKUP($B19&amp;"f2",VALORES_CONFIGURAÇÃO!$C$5:$L$110,H$1-4,FALSE),
  IF(VLOOKUP($B19&amp;"f3",VALORES_CONFIGURAÇÃO!$C$5:$L$110,3,FALSE)&gt;$C19,(VLOOKUP($B19&amp;"f3",VALORES_CONFIGURAÇÃO!$C$5:$L$110,H$1,FALSE)*$C19)+VLOOKUP($B19&amp;"f3",VALORES_CONFIGURAÇÃO!$C$5:$L$110,H$1-4,FALSE),
  IF(VLOOKUP($B19&amp;"f4",VALORES_CONFIGURAÇÃO!$C$5:$L$110,3,FALSE)&gt;$C19,(VLOOKUP($B19&amp;"f4",VALORES_CONFIGURAÇÃO!$C$5:$L$110,H$1,FALSE)*$C19)+VLOOKUP($B19&amp;"f4",VALORES_CONFIGURAÇÃO!$C$5:$L$110,H$1-4,FALSE),
  (VLOOKUP($B19&amp;"f5",VALORES_CONFIGURAÇÃO!$C$5:$L$110,H$1,FALSE)*$C19)+VLOOKUP($B19&amp;"f5",VALORES_CONFIGURAÇÃO!$C$5:$L$110,H$1-4,FALSE))))
  ),"")</f>
        <v/>
      </c>
      <c r="I19" s="78" t="str">
        <f t="shared" si="0"/>
        <v/>
      </c>
      <c r="J19" s="81"/>
      <c r="K19" s="82"/>
    </row>
    <row r="20" spans="2:11" x14ac:dyDescent="0.25">
      <c r="B20" s="84"/>
      <c r="C20" s="81"/>
      <c r="D20" s="81"/>
      <c r="E20" s="78" t="str">
        <f>IFERROR(VLOOKUP($B20&amp;"f1",VALORES_CONFIGURAÇÃO!$C$5:$L$110,7,FALSE)*$D20,"")</f>
        <v/>
      </c>
      <c r="F20" s="79" t="str">
        <f>IFERROR(
  IF(VLOOKUP($B20&amp;"f1",VALORES_CONFIGURAÇÃO!$C$5:$L$110,3,FALSE)&gt;$C20,VLOOKUP($B20&amp;"f1",VALORES_CONFIGURAÇÃO!$C$5:$L$110,F$1,FALSE)*$C20,
  IF(VLOOKUP($B20&amp;"f2",VALORES_CONFIGURAÇÃO!$C$5:$L$110,3,FALSE)&gt;$C20,(VLOOKUP($B20&amp;"f2",VALORES_CONFIGURAÇÃO!$C$5:$L$110,F$1,FALSE)*$C20)+VLOOKUP($B20&amp;"f2",VALORES_CONFIGURAÇÃO!$C$5:$L$110,F$1-4,FALSE),
  IF(VLOOKUP($B20&amp;"f3",VALORES_CONFIGURAÇÃO!$C$5:$L$110,3,FALSE)&gt;$C20,(VLOOKUP($B20&amp;"f3",VALORES_CONFIGURAÇÃO!$C$5:$L$110,F$1,FALSE)*$C20)+VLOOKUP($B20&amp;"f3",VALORES_CONFIGURAÇÃO!$C$5:$L$110,F$1-4,FALSE),
  IF(VLOOKUP($B20&amp;"f4",VALORES_CONFIGURAÇÃO!$C$5:$L$110,3,FALSE)&gt;$C20,(VLOOKUP($B20&amp;"f4",VALORES_CONFIGURAÇÃO!$C$5:$L$110,F$1,FALSE)*$C20)+VLOOKUP($B20&amp;"f4",VALORES_CONFIGURAÇÃO!$C$5:$L$110,F$1-4,FALSE),
  (VLOOKUP($B20&amp;"f5",VALORES_CONFIGURAÇÃO!$C$5:$L$110,F$1,FALSE)*$C20)+VLOOKUP($B20&amp;"f5",VALORES_CONFIGURAÇÃO!$C$5:$L$110,F$1-4,FALSE))))
  ),"")</f>
        <v/>
      </c>
      <c r="G20" s="79" t="str">
        <f>IFERROR(
  IF(VLOOKUP($B20&amp;"f1",VALORES_CONFIGURAÇÃO!$C$5:$L$110,3,FALSE)&gt;$C20,VLOOKUP($B20&amp;"f1",VALORES_CONFIGURAÇÃO!$C$5:$L$110,G$1,FALSE)*$C20,
  IF(VLOOKUP($B20&amp;"f2",VALORES_CONFIGURAÇÃO!$C$5:$L$110,3,FALSE)&gt;$C20,(VLOOKUP($B20&amp;"f2",VALORES_CONFIGURAÇÃO!$C$5:$L$110,G$1,FALSE)*$C20)+VLOOKUP($B20&amp;"f2",VALORES_CONFIGURAÇÃO!$C$5:$L$110,G$1-4,FALSE),
  IF(VLOOKUP($B20&amp;"f3",VALORES_CONFIGURAÇÃO!$C$5:$L$110,3,FALSE)&gt;$C20,(VLOOKUP($B20&amp;"f3",VALORES_CONFIGURAÇÃO!$C$5:$L$110,G$1,FALSE)*$C20)+VLOOKUP($B20&amp;"f3",VALORES_CONFIGURAÇÃO!$C$5:$L$110,G$1-4,FALSE),
  IF(VLOOKUP($B20&amp;"f4",VALORES_CONFIGURAÇÃO!$C$5:$L$110,3,FALSE)&gt;$C20,(VLOOKUP($B20&amp;"f4",VALORES_CONFIGURAÇÃO!$C$5:$L$110,G$1,FALSE)*$C20)+VLOOKUP($B20&amp;"f4",VALORES_CONFIGURAÇÃO!$C$5:$L$110,G$1-4,FALSE),
  (VLOOKUP($B20&amp;"f5",VALORES_CONFIGURAÇÃO!$C$5:$L$110,G$1,FALSE)*$C20)+VLOOKUP($B20&amp;"f5",VALORES_CONFIGURAÇÃO!$C$5:$L$110,G$1-4,FALSE))))
  ),"")</f>
        <v/>
      </c>
      <c r="H20" s="79" t="str">
        <f>IFERROR(
  IF(VLOOKUP($B20&amp;"f1",VALORES_CONFIGURAÇÃO!$C$5:$L$110,3,FALSE)&gt;$C20,VLOOKUP($B20&amp;"f1",VALORES_CONFIGURAÇÃO!$C$5:$L$110,H$1,FALSE)*$C20,
  IF(VLOOKUP($B20&amp;"f2",VALORES_CONFIGURAÇÃO!$C$5:$L$110,3,FALSE)&gt;$C20,(VLOOKUP($B20&amp;"f2",VALORES_CONFIGURAÇÃO!$C$5:$L$110,H$1,FALSE)*$C20)+VLOOKUP($B20&amp;"f2",VALORES_CONFIGURAÇÃO!$C$5:$L$110,H$1-4,FALSE),
  IF(VLOOKUP($B20&amp;"f3",VALORES_CONFIGURAÇÃO!$C$5:$L$110,3,FALSE)&gt;$C20,(VLOOKUP($B20&amp;"f3",VALORES_CONFIGURAÇÃO!$C$5:$L$110,H$1,FALSE)*$C20)+VLOOKUP($B20&amp;"f3",VALORES_CONFIGURAÇÃO!$C$5:$L$110,H$1-4,FALSE),
  IF(VLOOKUP($B20&amp;"f4",VALORES_CONFIGURAÇÃO!$C$5:$L$110,3,FALSE)&gt;$C20,(VLOOKUP($B20&amp;"f4",VALORES_CONFIGURAÇÃO!$C$5:$L$110,H$1,FALSE)*$C20)+VLOOKUP($B20&amp;"f4",VALORES_CONFIGURAÇÃO!$C$5:$L$110,H$1-4,FALSE),
  (VLOOKUP($B20&amp;"f5",VALORES_CONFIGURAÇÃO!$C$5:$L$110,H$1,FALSE)*$C20)+VLOOKUP($B20&amp;"f5",VALORES_CONFIGURAÇÃO!$C$5:$L$110,H$1-4,FALSE))))
  ),"")</f>
        <v/>
      </c>
      <c r="I20" s="78" t="str">
        <f t="shared" si="0"/>
        <v/>
      </c>
      <c r="J20" s="81"/>
      <c r="K20" s="82"/>
    </row>
    <row r="21" spans="2:11" x14ac:dyDescent="0.25">
      <c r="B21" s="84"/>
      <c r="C21" s="81"/>
      <c r="D21" s="81"/>
      <c r="E21" s="78" t="str">
        <f>IFERROR(VLOOKUP($B21&amp;"f1",VALORES_CONFIGURAÇÃO!$C$5:$L$110,7,FALSE)*$D21,"")</f>
        <v/>
      </c>
      <c r="F21" s="79" t="str">
        <f>IFERROR(
  IF(VLOOKUP($B21&amp;"f1",VALORES_CONFIGURAÇÃO!$C$5:$L$110,3,FALSE)&gt;$C21,VLOOKUP($B21&amp;"f1",VALORES_CONFIGURAÇÃO!$C$5:$L$110,F$1,FALSE)*$C21,
  IF(VLOOKUP($B21&amp;"f2",VALORES_CONFIGURAÇÃO!$C$5:$L$110,3,FALSE)&gt;$C21,(VLOOKUP($B21&amp;"f2",VALORES_CONFIGURAÇÃO!$C$5:$L$110,F$1,FALSE)*$C21)+VLOOKUP($B21&amp;"f2",VALORES_CONFIGURAÇÃO!$C$5:$L$110,F$1-4,FALSE),
  IF(VLOOKUP($B21&amp;"f3",VALORES_CONFIGURAÇÃO!$C$5:$L$110,3,FALSE)&gt;$C21,(VLOOKUP($B21&amp;"f3",VALORES_CONFIGURAÇÃO!$C$5:$L$110,F$1,FALSE)*$C21)+VLOOKUP($B21&amp;"f3",VALORES_CONFIGURAÇÃO!$C$5:$L$110,F$1-4,FALSE),
  IF(VLOOKUP($B21&amp;"f4",VALORES_CONFIGURAÇÃO!$C$5:$L$110,3,FALSE)&gt;$C21,(VLOOKUP($B21&amp;"f4",VALORES_CONFIGURAÇÃO!$C$5:$L$110,F$1,FALSE)*$C21)+VLOOKUP($B21&amp;"f4",VALORES_CONFIGURAÇÃO!$C$5:$L$110,F$1-4,FALSE),
  (VLOOKUP($B21&amp;"f5",VALORES_CONFIGURAÇÃO!$C$5:$L$110,F$1,FALSE)*$C21)+VLOOKUP($B21&amp;"f5",VALORES_CONFIGURAÇÃO!$C$5:$L$110,F$1-4,FALSE))))
  ),"")</f>
        <v/>
      </c>
      <c r="G21" s="79" t="str">
        <f>IFERROR(
  IF(VLOOKUP($B21&amp;"f1",VALORES_CONFIGURAÇÃO!$C$5:$L$110,3,FALSE)&gt;$C21,VLOOKUP($B21&amp;"f1",VALORES_CONFIGURAÇÃO!$C$5:$L$110,G$1,FALSE)*$C21,
  IF(VLOOKUP($B21&amp;"f2",VALORES_CONFIGURAÇÃO!$C$5:$L$110,3,FALSE)&gt;$C21,(VLOOKUP($B21&amp;"f2",VALORES_CONFIGURAÇÃO!$C$5:$L$110,G$1,FALSE)*$C21)+VLOOKUP($B21&amp;"f2",VALORES_CONFIGURAÇÃO!$C$5:$L$110,G$1-4,FALSE),
  IF(VLOOKUP($B21&amp;"f3",VALORES_CONFIGURAÇÃO!$C$5:$L$110,3,FALSE)&gt;$C21,(VLOOKUP($B21&amp;"f3",VALORES_CONFIGURAÇÃO!$C$5:$L$110,G$1,FALSE)*$C21)+VLOOKUP($B21&amp;"f3",VALORES_CONFIGURAÇÃO!$C$5:$L$110,G$1-4,FALSE),
  IF(VLOOKUP($B21&amp;"f4",VALORES_CONFIGURAÇÃO!$C$5:$L$110,3,FALSE)&gt;$C21,(VLOOKUP($B21&amp;"f4",VALORES_CONFIGURAÇÃO!$C$5:$L$110,G$1,FALSE)*$C21)+VLOOKUP($B21&amp;"f4",VALORES_CONFIGURAÇÃO!$C$5:$L$110,G$1-4,FALSE),
  (VLOOKUP($B21&amp;"f5",VALORES_CONFIGURAÇÃO!$C$5:$L$110,G$1,FALSE)*$C21)+VLOOKUP($B21&amp;"f5",VALORES_CONFIGURAÇÃO!$C$5:$L$110,G$1-4,FALSE))))
  ),"")</f>
        <v/>
      </c>
      <c r="H21" s="79" t="str">
        <f>IFERROR(
  IF(VLOOKUP($B21&amp;"f1",VALORES_CONFIGURAÇÃO!$C$5:$L$110,3,FALSE)&gt;$C21,VLOOKUP($B21&amp;"f1",VALORES_CONFIGURAÇÃO!$C$5:$L$110,H$1,FALSE)*$C21,
  IF(VLOOKUP($B21&amp;"f2",VALORES_CONFIGURAÇÃO!$C$5:$L$110,3,FALSE)&gt;$C21,(VLOOKUP($B21&amp;"f2",VALORES_CONFIGURAÇÃO!$C$5:$L$110,H$1,FALSE)*$C21)+VLOOKUP($B21&amp;"f2",VALORES_CONFIGURAÇÃO!$C$5:$L$110,H$1-4,FALSE),
  IF(VLOOKUP($B21&amp;"f3",VALORES_CONFIGURAÇÃO!$C$5:$L$110,3,FALSE)&gt;$C21,(VLOOKUP($B21&amp;"f3",VALORES_CONFIGURAÇÃO!$C$5:$L$110,H$1,FALSE)*$C21)+VLOOKUP($B21&amp;"f3",VALORES_CONFIGURAÇÃO!$C$5:$L$110,H$1-4,FALSE),
  IF(VLOOKUP($B21&amp;"f4",VALORES_CONFIGURAÇÃO!$C$5:$L$110,3,FALSE)&gt;$C21,(VLOOKUP($B21&amp;"f4",VALORES_CONFIGURAÇÃO!$C$5:$L$110,H$1,FALSE)*$C21)+VLOOKUP($B21&amp;"f4",VALORES_CONFIGURAÇÃO!$C$5:$L$110,H$1-4,FALSE),
  (VLOOKUP($B21&amp;"f5",VALORES_CONFIGURAÇÃO!$C$5:$L$110,H$1,FALSE)*$C21)+VLOOKUP($B21&amp;"f5",VALORES_CONFIGURAÇÃO!$C$5:$L$110,H$1-4,FALSE))))
  ),"")</f>
        <v/>
      </c>
      <c r="I21" s="78" t="str">
        <f t="shared" si="0"/>
        <v/>
      </c>
      <c r="J21" s="81"/>
      <c r="K21" s="82"/>
    </row>
    <row r="22" spans="2:11" x14ac:dyDescent="0.25">
      <c r="B22" s="84"/>
      <c r="C22" s="81"/>
      <c r="D22" s="81"/>
      <c r="E22" s="78" t="str">
        <f>IFERROR(VLOOKUP($B22&amp;"f1",VALORES_CONFIGURAÇÃO!$C$5:$L$110,7,FALSE)*$D22,"")</f>
        <v/>
      </c>
      <c r="F22" s="79" t="str">
        <f>IFERROR(
  IF(VLOOKUP($B22&amp;"f1",VALORES_CONFIGURAÇÃO!$C$5:$L$110,3,FALSE)&gt;$C22,VLOOKUP($B22&amp;"f1",VALORES_CONFIGURAÇÃO!$C$5:$L$110,F$1,FALSE)*$C22,
  IF(VLOOKUP($B22&amp;"f2",VALORES_CONFIGURAÇÃO!$C$5:$L$110,3,FALSE)&gt;$C22,(VLOOKUP($B22&amp;"f2",VALORES_CONFIGURAÇÃO!$C$5:$L$110,F$1,FALSE)*$C22)+VLOOKUP($B22&amp;"f2",VALORES_CONFIGURAÇÃO!$C$5:$L$110,F$1-4,FALSE),
  IF(VLOOKUP($B22&amp;"f3",VALORES_CONFIGURAÇÃO!$C$5:$L$110,3,FALSE)&gt;$C22,(VLOOKUP($B22&amp;"f3",VALORES_CONFIGURAÇÃO!$C$5:$L$110,F$1,FALSE)*$C22)+VLOOKUP($B22&amp;"f3",VALORES_CONFIGURAÇÃO!$C$5:$L$110,F$1-4,FALSE),
  IF(VLOOKUP($B22&amp;"f4",VALORES_CONFIGURAÇÃO!$C$5:$L$110,3,FALSE)&gt;$C22,(VLOOKUP($B22&amp;"f4",VALORES_CONFIGURAÇÃO!$C$5:$L$110,F$1,FALSE)*$C22)+VLOOKUP($B22&amp;"f4",VALORES_CONFIGURAÇÃO!$C$5:$L$110,F$1-4,FALSE),
  (VLOOKUP($B22&amp;"f5",VALORES_CONFIGURAÇÃO!$C$5:$L$110,F$1,FALSE)*$C22)+VLOOKUP($B22&amp;"f5",VALORES_CONFIGURAÇÃO!$C$5:$L$110,F$1-4,FALSE))))
  ),"")</f>
        <v/>
      </c>
      <c r="G22" s="79" t="str">
        <f>IFERROR(
  IF(VLOOKUP($B22&amp;"f1",VALORES_CONFIGURAÇÃO!$C$5:$L$110,3,FALSE)&gt;$C22,VLOOKUP($B22&amp;"f1",VALORES_CONFIGURAÇÃO!$C$5:$L$110,G$1,FALSE)*$C22,
  IF(VLOOKUP($B22&amp;"f2",VALORES_CONFIGURAÇÃO!$C$5:$L$110,3,FALSE)&gt;$C22,(VLOOKUP($B22&amp;"f2",VALORES_CONFIGURAÇÃO!$C$5:$L$110,G$1,FALSE)*$C22)+VLOOKUP($B22&amp;"f2",VALORES_CONFIGURAÇÃO!$C$5:$L$110,G$1-4,FALSE),
  IF(VLOOKUP($B22&amp;"f3",VALORES_CONFIGURAÇÃO!$C$5:$L$110,3,FALSE)&gt;$C22,(VLOOKUP($B22&amp;"f3",VALORES_CONFIGURAÇÃO!$C$5:$L$110,G$1,FALSE)*$C22)+VLOOKUP($B22&amp;"f3",VALORES_CONFIGURAÇÃO!$C$5:$L$110,G$1-4,FALSE),
  IF(VLOOKUP($B22&amp;"f4",VALORES_CONFIGURAÇÃO!$C$5:$L$110,3,FALSE)&gt;$C22,(VLOOKUP($B22&amp;"f4",VALORES_CONFIGURAÇÃO!$C$5:$L$110,G$1,FALSE)*$C22)+VLOOKUP($B22&amp;"f4",VALORES_CONFIGURAÇÃO!$C$5:$L$110,G$1-4,FALSE),
  (VLOOKUP($B22&amp;"f5",VALORES_CONFIGURAÇÃO!$C$5:$L$110,G$1,FALSE)*$C22)+VLOOKUP($B22&amp;"f5",VALORES_CONFIGURAÇÃO!$C$5:$L$110,G$1-4,FALSE))))
  ),"")</f>
        <v/>
      </c>
      <c r="H22" s="79" t="str">
        <f>IFERROR(
  IF(VLOOKUP($B22&amp;"f1",VALORES_CONFIGURAÇÃO!$C$5:$L$110,3,FALSE)&gt;$C22,VLOOKUP($B22&amp;"f1",VALORES_CONFIGURAÇÃO!$C$5:$L$110,H$1,FALSE)*$C22,
  IF(VLOOKUP($B22&amp;"f2",VALORES_CONFIGURAÇÃO!$C$5:$L$110,3,FALSE)&gt;$C22,(VLOOKUP($B22&amp;"f2",VALORES_CONFIGURAÇÃO!$C$5:$L$110,H$1,FALSE)*$C22)+VLOOKUP($B22&amp;"f2",VALORES_CONFIGURAÇÃO!$C$5:$L$110,H$1-4,FALSE),
  IF(VLOOKUP($B22&amp;"f3",VALORES_CONFIGURAÇÃO!$C$5:$L$110,3,FALSE)&gt;$C22,(VLOOKUP($B22&amp;"f3",VALORES_CONFIGURAÇÃO!$C$5:$L$110,H$1,FALSE)*$C22)+VLOOKUP($B22&amp;"f3",VALORES_CONFIGURAÇÃO!$C$5:$L$110,H$1-4,FALSE),
  IF(VLOOKUP($B22&amp;"f4",VALORES_CONFIGURAÇÃO!$C$5:$L$110,3,FALSE)&gt;$C22,(VLOOKUP($B22&amp;"f4",VALORES_CONFIGURAÇÃO!$C$5:$L$110,H$1,FALSE)*$C22)+VLOOKUP($B22&amp;"f4",VALORES_CONFIGURAÇÃO!$C$5:$L$110,H$1-4,FALSE),
  (VLOOKUP($B22&amp;"f5",VALORES_CONFIGURAÇÃO!$C$5:$L$110,H$1,FALSE)*$C22)+VLOOKUP($B22&amp;"f5",VALORES_CONFIGURAÇÃO!$C$5:$L$110,H$1-4,FALSE))))
  ),"")</f>
        <v/>
      </c>
      <c r="I22" s="78" t="str">
        <f t="shared" si="0"/>
        <v/>
      </c>
      <c r="J22" s="81"/>
      <c r="K22" s="82"/>
    </row>
    <row r="23" spans="2:11" x14ac:dyDescent="0.25">
      <c r="B23" s="84"/>
      <c r="C23" s="81"/>
      <c r="D23" s="81"/>
      <c r="E23" s="78" t="str">
        <f>IFERROR(VLOOKUP($B23&amp;"f1",VALORES_CONFIGURAÇÃO!$C$5:$L$110,7,FALSE)*$D23,"")</f>
        <v/>
      </c>
      <c r="F23" s="79" t="str">
        <f>IFERROR(
  IF(VLOOKUP($B23&amp;"f1",VALORES_CONFIGURAÇÃO!$C$5:$L$110,3,FALSE)&gt;$C23,VLOOKUP($B23&amp;"f1",VALORES_CONFIGURAÇÃO!$C$5:$L$110,F$1,FALSE)*$C23,
  IF(VLOOKUP($B23&amp;"f2",VALORES_CONFIGURAÇÃO!$C$5:$L$110,3,FALSE)&gt;$C23,(VLOOKUP($B23&amp;"f2",VALORES_CONFIGURAÇÃO!$C$5:$L$110,F$1,FALSE)*$C23)+VLOOKUP($B23&amp;"f2",VALORES_CONFIGURAÇÃO!$C$5:$L$110,F$1-4,FALSE),
  IF(VLOOKUP($B23&amp;"f3",VALORES_CONFIGURAÇÃO!$C$5:$L$110,3,FALSE)&gt;$C23,(VLOOKUP($B23&amp;"f3",VALORES_CONFIGURAÇÃO!$C$5:$L$110,F$1,FALSE)*$C23)+VLOOKUP($B23&amp;"f3",VALORES_CONFIGURAÇÃO!$C$5:$L$110,F$1-4,FALSE),
  IF(VLOOKUP($B23&amp;"f4",VALORES_CONFIGURAÇÃO!$C$5:$L$110,3,FALSE)&gt;$C23,(VLOOKUP($B23&amp;"f4",VALORES_CONFIGURAÇÃO!$C$5:$L$110,F$1,FALSE)*$C23)+VLOOKUP($B23&amp;"f4",VALORES_CONFIGURAÇÃO!$C$5:$L$110,F$1-4,FALSE),
  (VLOOKUP($B23&amp;"f5",VALORES_CONFIGURAÇÃO!$C$5:$L$110,F$1,FALSE)*$C23)+VLOOKUP($B23&amp;"f5",VALORES_CONFIGURAÇÃO!$C$5:$L$110,F$1-4,FALSE))))
  ),"")</f>
        <v/>
      </c>
      <c r="G23" s="79" t="str">
        <f>IFERROR(
  IF(VLOOKUP($B23&amp;"f1",VALORES_CONFIGURAÇÃO!$C$5:$L$110,3,FALSE)&gt;$C23,VLOOKUP($B23&amp;"f1",VALORES_CONFIGURAÇÃO!$C$5:$L$110,G$1,FALSE)*$C23,
  IF(VLOOKUP($B23&amp;"f2",VALORES_CONFIGURAÇÃO!$C$5:$L$110,3,FALSE)&gt;$C23,(VLOOKUP($B23&amp;"f2",VALORES_CONFIGURAÇÃO!$C$5:$L$110,G$1,FALSE)*$C23)+VLOOKUP($B23&amp;"f2",VALORES_CONFIGURAÇÃO!$C$5:$L$110,G$1-4,FALSE),
  IF(VLOOKUP($B23&amp;"f3",VALORES_CONFIGURAÇÃO!$C$5:$L$110,3,FALSE)&gt;$C23,(VLOOKUP($B23&amp;"f3",VALORES_CONFIGURAÇÃO!$C$5:$L$110,G$1,FALSE)*$C23)+VLOOKUP($B23&amp;"f3",VALORES_CONFIGURAÇÃO!$C$5:$L$110,G$1-4,FALSE),
  IF(VLOOKUP($B23&amp;"f4",VALORES_CONFIGURAÇÃO!$C$5:$L$110,3,FALSE)&gt;$C23,(VLOOKUP($B23&amp;"f4",VALORES_CONFIGURAÇÃO!$C$5:$L$110,G$1,FALSE)*$C23)+VLOOKUP($B23&amp;"f4",VALORES_CONFIGURAÇÃO!$C$5:$L$110,G$1-4,FALSE),
  (VLOOKUP($B23&amp;"f5",VALORES_CONFIGURAÇÃO!$C$5:$L$110,G$1,FALSE)*$C23)+VLOOKUP($B23&amp;"f5",VALORES_CONFIGURAÇÃO!$C$5:$L$110,G$1-4,FALSE))))
  ),"")</f>
        <v/>
      </c>
      <c r="H23" s="79" t="str">
        <f>IFERROR(
  IF(VLOOKUP($B23&amp;"f1",VALORES_CONFIGURAÇÃO!$C$5:$L$110,3,FALSE)&gt;$C23,VLOOKUP($B23&amp;"f1",VALORES_CONFIGURAÇÃO!$C$5:$L$110,H$1,FALSE)*$C23,
  IF(VLOOKUP($B23&amp;"f2",VALORES_CONFIGURAÇÃO!$C$5:$L$110,3,FALSE)&gt;$C23,(VLOOKUP($B23&amp;"f2",VALORES_CONFIGURAÇÃO!$C$5:$L$110,H$1,FALSE)*$C23)+VLOOKUP($B23&amp;"f2",VALORES_CONFIGURAÇÃO!$C$5:$L$110,H$1-4,FALSE),
  IF(VLOOKUP($B23&amp;"f3",VALORES_CONFIGURAÇÃO!$C$5:$L$110,3,FALSE)&gt;$C23,(VLOOKUP($B23&amp;"f3",VALORES_CONFIGURAÇÃO!$C$5:$L$110,H$1,FALSE)*$C23)+VLOOKUP($B23&amp;"f3",VALORES_CONFIGURAÇÃO!$C$5:$L$110,H$1-4,FALSE),
  IF(VLOOKUP($B23&amp;"f4",VALORES_CONFIGURAÇÃO!$C$5:$L$110,3,FALSE)&gt;$C23,(VLOOKUP($B23&amp;"f4",VALORES_CONFIGURAÇÃO!$C$5:$L$110,H$1,FALSE)*$C23)+VLOOKUP($B23&amp;"f4",VALORES_CONFIGURAÇÃO!$C$5:$L$110,H$1-4,FALSE),
  (VLOOKUP($B23&amp;"f5",VALORES_CONFIGURAÇÃO!$C$5:$L$110,H$1,FALSE)*$C23)+VLOOKUP($B23&amp;"f5",VALORES_CONFIGURAÇÃO!$C$5:$L$110,H$1-4,FALSE))))
  ),"")</f>
        <v/>
      </c>
      <c r="I23" s="78" t="str">
        <f t="shared" si="0"/>
        <v/>
      </c>
      <c r="J23" s="81"/>
      <c r="K23" s="82"/>
    </row>
    <row r="24" spans="2:11" x14ac:dyDescent="0.25">
      <c r="B24" s="84"/>
      <c r="C24" s="81"/>
      <c r="D24" s="81"/>
      <c r="E24" s="78" t="str">
        <f>IFERROR(VLOOKUP($B24&amp;"f1",VALORES_CONFIGURAÇÃO!$C$5:$L$110,7,FALSE)*$D24,"")</f>
        <v/>
      </c>
      <c r="F24" s="79" t="str">
        <f>IFERROR(
  IF(VLOOKUP($B24&amp;"f1",VALORES_CONFIGURAÇÃO!$C$5:$L$110,3,FALSE)&gt;$C24,VLOOKUP($B24&amp;"f1",VALORES_CONFIGURAÇÃO!$C$5:$L$110,F$1,FALSE)*$C24,
  IF(VLOOKUP($B24&amp;"f2",VALORES_CONFIGURAÇÃO!$C$5:$L$110,3,FALSE)&gt;$C24,(VLOOKUP($B24&amp;"f2",VALORES_CONFIGURAÇÃO!$C$5:$L$110,F$1,FALSE)*$C24)+VLOOKUP($B24&amp;"f2",VALORES_CONFIGURAÇÃO!$C$5:$L$110,F$1-4,FALSE),
  IF(VLOOKUP($B24&amp;"f3",VALORES_CONFIGURAÇÃO!$C$5:$L$110,3,FALSE)&gt;$C24,(VLOOKUP($B24&amp;"f3",VALORES_CONFIGURAÇÃO!$C$5:$L$110,F$1,FALSE)*$C24)+VLOOKUP($B24&amp;"f3",VALORES_CONFIGURAÇÃO!$C$5:$L$110,F$1-4,FALSE),
  IF(VLOOKUP($B24&amp;"f4",VALORES_CONFIGURAÇÃO!$C$5:$L$110,3,FALSE)&gt;$C24,(VLOOKUP($B24&amp;"f4",VALORES_CONFIGURAÇÃO!$C$5:$L$110,F$1,FALSE)*$C24)+VLOOKUP($B24&amp;"f4",VALORES_CONFIGURAÇÃO!$C$5:$L$110,F$1-4,FALSE),
  (VLOOKUP($B24&amp;"f5",VALORES_CONFIGURAÇÃO!$C$5:$L$110,F$1,FALSE)*$C24)+VLOOKUP($B24&amp;"f5",VALORES_CONFIGURAÇÃO!$C$5:$L$110,F$1-4,FALSE))))
  ),"")</f>
        <v/>
      </c>
      <c r="G24" s="79" t="str">
        <f>IFERROR(
  IF(VLOOKUP($B24&amp;"f1",VALORES_CONFIGURAÇÃO!$C$5:$L$110,3,FALSE)&gt;$C24,VLOOKUP($B24&amp;"f1",VALORES_CONFIGURAÇÃO!$C$5:$L$110,G$1,FALSE)*$C24,
  IF(VLOOKUP($B24&amp;"f2",VALORES_CONFIGURAÇÃO!$C$5:$L$110,3,FALSE)&gt;$C24,(VLOOKUP($B24&amp;"f2",VALORES_CONFIGURAÇÃO!$C$5:$L$110,G$1,FALSE)*$C24)+VLOOKUP($B24&amp;"f2",VALORES_CONFIGURAÇÃO!$C$5:$L$110,G$1-4,FALSE),
  IF(VLOOKUP($B24&amp;"f3",VALORES_CONFIGURAÇÃO!$C$5:$L$110,3,FALSE)&gt;$C24,(VLOOKUP($B24&amp;"f3",VALORES_CONFIGURAÇÃO!$C$5:$L$110,G$1,FALSE)*$C24)+VLOOKUP($B24&amp;"f3",VALORES_CONFIGURAÇÃO!$C$5:$L$110,G$1-4,FALSE),
  IF(VLOOKUP($B24&amp;"f4",VALORES_CONFIGURAÇÃO!$C$5:$L$110,3,FALSE)&gt;$C24,(VLOOKUP($B24&amp;"f4",VALORES_CONFIGURAÇÃO!$C$5:$L$110,G$1,FALSE)*$C24)+VLOOKUP($B24&amp;"f4",VALORES_CONFIGURAÇÃO!$C$5:$L$110,G$1-4,FALSE),
  (VLOOKUP($B24&amp;"f5",VALORES_CONFIGURAÇÃO!$C$5:$L$110,G$1,FALSE)*$C24)+VLOOKUP($B24&amp;"f5",VALORES_CONFIGURAÇÃO!$C$5:$L$110,G$1-4,FALSE))))
  ),"")</f>
        <v/>
      </c>
      <c r="H24" s="79" t="str">
        <f>IFERROR(
  IF(VLOOKUP($B24&amp;"f1",VALORES_CONFIGURAÇÃO!$C$5:$L$110,3,FALSE)&gt;$C24,VLOOKUP($B24&amp;"f1",VALORES_CONFIGURAÇÃO!$C$5:$L$110,H$1,FALSE)*$C24,
  IF(VLOOKUP($B24&amp;"f2",VALORES_CONFIGURAÇÃO!$C$5:$L$110,3,FALSE)&gt;$C24,(VLOOKUP($B24&amp;"f2",VALORES_CONFIGURAÇÃO!$C$5:$L$110,H$1,FALSE)*$C24)+VLOOKUP($B24&amp;"f2",VALORES_CONFIGURAÇÃO!$C$5:$L$110,H$1-4,FALSE),
  IF(VLOOKUP($B24&amp;"f3",VALORES_CONFIGURAÇÃO!$C$5:$L$110,3,FALSE)&gt;$C24,(VLOOKUP($B24&amp;"f3",VALORES_CONFIGURAÇÃO!$C$5:$L$110,H$1,FALSE)*$C24)+VLOOKUP($B24&amp;"f3",VALORES_CONFIGURAÇÃO!$C$5:$L$110,H$1-4,FALSE),
  IF(VLOOKUP($B24&amp;"f4",VALORES_CONFIGURAÇÃO!$C$5:$L$110,3,FALSE)&gt;$C24,(VLOOKUP($B24&amp;"f4",VALORES_CONFIGURAÇÃO!$C$5:$L$110,H$1,FALSE)*$C24)+VLOOKUP($B24&amp;"f4",VALORES_CONFIGURAÇÃO!$C$5:$L$110,H$1-4,FALSE),
  (VLOOKUP($B24&amp;"f5",VALORES_CONFIGURAÇÃO!$C$5:$L$110,H$1,FALSE)*$C24)+VLOOKUP($B24&amp;"f5",VALORES_CONFIGURAÇÃO!$C$5:$L$110,H$1-4,FALSE))))
  ),"")</f>
        <v/>
      </c>
      <c r="I24" s="78" t="str">
        <f t="shared" si="0"/>
        <v/>
      </c>
      <c r="J24" s="81"/>
      <c r="K24" s="82"/>
    </row>
    <row r="25" spans="2:11" x14ac:dyDescent="0.25">
      <c r="B25" s="84"/>
      <c r="C25" s="81"/>
      <c r="D25" s="81"/>
      <c r="E25" s="78" t="str">
        <f>IFERROR(VLOOKUP($B25&amp;"f1",VALORES_CONFIGURAÇÃO!$C$5:$L$110,7,FALSE)*$D25,"")</f>
        <v/>
      </c>
      <c r="F25" s="79" t="str">
        <f>IFERROR(
  IF(VLOOKUP($B25&amp;"f1",VALORES_CONFIGURAÇÃO!$C$5:$L$110,3,FALSE)&gt;$C25,VLOOKUP($B25&amp;"f1",VALORES_CONFIGURAÇÃO!$C$5:$L$110,F$1,FALSE)*$C25,
  IF(VLOOKUP($B25&amp;"f2",VALORES_CONFIGURAÇÃO!$C$5:$L$110,3,FALSE)&gt;$C25,(VLOOKUP($B25&amp;"f2",VALORES_CONFIGURAÇÃO!$C$5:$L$110,F$1,FALSE)*$C25)+VLOOKUP($B25&amp;"f2",VALORES_CONFIGURAÇÃO!$C$5:$L$110,F$1-4,FALSE),
  IF(VLOOKUP($B25&amp;"f3",VALORES_CONFIGURAÇÃO!$C$5:$L$110,3,FALSE)&gt;$C25,(VLOOKUP($B25&amp;"f3",VALORES_CONFIGURAÇÃO!$C$5:$L$110,F$1,FALSE)*$C25)+VLOOKUP($B25&amp;"f3",VALORES_CONFIGURAÇÃO!$C$5:$L$110,F$1-4,FALSE),
  IF(VLOOKUP($B25&amp;"f4",VALORES_CONFIGURAÇÃO!$C$5:$L$110,3,FALSE)&gt;$C25,(VLOOKUP($B25&amp;"f4",VALORES_CONFIGURAÇÃO!$C$5:$L$110,F$1,FALSE)*$C25)+VLOOKUP($B25&amp;"f4",VALORES_CONFIGURAÇÃO!$C$5:$L$110,F$1-4,FALSE),
  (VLOOKUP($B25&amp;"f5",VALORES_CONFIGURAÇÃO!$C$5:$L$110,F$1,FALSE)*$C25)+VLOOKUP($B25&amp;"f5",VALORES_CONFIGURAÇÃO!$C$5:$L$110,F$1-4,FALSE))))
  ),"")</f>
        <v/>
      </c>
      <c r="G25" s="79" t="str">
        <f>IFERROR(
  IF(VLOOKUP($B25&amp;"f1",VALORES_CONFIGURAÇÃO!$C$5:$L$110,3,FALSE)&gt;$C25,VLOOKUP($B25&amp;"f1",VALORES_CONFIGURAÇÃO!$C$5:$L$110,G$1,FALSE)*$C25,
  IF(VLOOKUP($B25&amp;"f2",VALORES_CONFIGURAÇÃO!$C$5:$L$110,3,FALSE)&gt;$C25,(VLOOKUP($B25&amp;"f2",VALORES_CONFIGURAÇÃO!$C$5:$L$110,G$1,FALSE)*$C25)+VLOOKUP($B25&amp;"f2",VALORES_CONFIGURAÇÃO!$C$5:$L$110,G$1-4,FALSE),
  IF(VLOOKUP($B25&amp;"f3",VALORES_CONFIGURAÇÃO!$C$5:$L$110,3,FALSE)&gt;$C25,(VLOOKUP($B25&amp;"f3",VALORES_CONFIGURAÇÃO!$C$5:$L$110,G$1,FALSE)*$C25)+VLOOKUP($B25&amp;"f3",VALORES_CONFIGURAÇÃO!$C$5:$L$110,G$1-4,FALSE),
  IF(VLOOKUP($B25&amp;"f4",VALORES_CONFIGURAÇÃO!$C$5:$L$110,3,FALSE)&gt;$C25,(VLOOKUP($B25&amp;"f4",VALORES_CONFIGURAÇÃO!$C$5:$L$110,G$1,FALSE)*$C25)+VLOOKUP($B25&amp;"f4",VALORES_CONFIGURAÇÃO!$C$5:$L$110,G$1-4,FALSE),
  (VLOOKUP($B25&amp;"f5",VALORES_CONFIGURAÇÃO!$C$5:$L$110,G$1,FALSE)*$C25)+VLOOKUP($B25&amp;"f5",VALORES_CONFIGURAÇÃO!$C$5:$L$110,G$1-4,FALSE))))
  ),"")</f>
        <v/>
      </c>
      <c r="H25" s="79" t="str">
        <f>IFERROR(
  IF(VLOOKUP($B25&amp;"f1",VALORES_CONFIGURAÇÃO!$C$5:$L$110,3,FALSE)&gt;$C25,VLOOKUP($B25&amp;"f1",VALORES_CONFIGURAÇÃO!$C$5:$L$110,H$1,FALSE)*$C25,
  IF(VLOOKUP($B25&amp;"f2",VALORES_CONFIGURAÇÃO!$C$5:$L$110,3,FALSE)&gt;$C25,(VLOOKUP($B25&amp;"f2",VALORES_CONFIGURAÇÃO!$C$5:$L$110,H$1,FALSE)*$C25)+VLOOKUP($B25&amp;"f2",VALORES_CONFIGURAÇÃO!$C$5:$L$110,H$1-4,FALSE),
  IF(VLOOKUP($B25&amp;"f3",VALORES_CONFIGURAÇÃO!$C$5:$L$110,3,FALSE)&gt;$C25,(VLOOKUP($B25&amp;"f3",VALORES_CONFIGURAÇÃO!$C$5:$L$110,H$1,FALSE)*$C25)+VLOOKUP($B25&amp;"f3",VALORES_CONFIGURAÇÃO!$C$5:$L$110,H$1-4,FALSE),
  IF(VLOOKUP($B25&amp;"f4",VALORES_CONFIGURAÇÃO!$C$5:$L$110,3,FALSE)&gt;$C25,(VLOOKUP($B25&amp;"f4",VALORES_CONFIGURAÇÃO!$C$5:$L$110,H$1,FALSE)*$C25)+VLOOKUP($B25&amp;"f4",VALORES_CONFIGURAÇÃO!$C$5:$L$110,H$1-4,FALSE),
  (VLOOKUP($B25&amp;"f5",VALORES_CONFIGURAÇÃO!$C$5:$L$110,H$1,FALSE)*$C25)+VLOOKUP($B25&amp;"f5",VALORES_CONFIGURAÇÃO!$C$5:$L$110,H$1-4,FALSE))))
  ),"")</f>
        <v/>
      </c>
      <c r="I25" s="78" t="str">
        <f t="shared" si="0"/>
        <v/>
      </c>
      <c r="J25" s="81"/>
      <c r="K25" s="82"/>
    </row>
    <row r="26" spans="2:11" x14ac:dyDescent="0.25">
      <c r="B26" s="84"/>
      <c r="C26" s="81"/>
      <c r="D26" s="81"/>
      <c r="E26" s="78" t="str">
        <f>IFERROR(VLOOKUP($B26&amp;"f1",VALORES_CONFIGURAÇÃO!$C$5:$L$110,7,FALSE)*$D26,"")</f>
        <v/>
      </c>
      <c r="F26" s="79" t="str">
        <f>IFERROR(
  IF(VLOOKUP($B26&amp;"f1",VALORES_CONFIGURAÇÃO!$C$5:$L$110,3,FALSE)&gt;$C26,VLOOKUP($B26&amp;"f1",VALORES_CONFIGURAÇÃO!$C$5:$L$110,F$1,FALSE)*$C26,
  IF(VLOOKUP($B26&amp;"f2",VALORES_CONFIGURAÇÃO!$C$5:$L$110,3,FALSE)&gt;$C26,(VLOOKUP($B26&amp;"f2",VALORES_CONFIGURAÇÃO!$C$5:$L$110,F$1,FALSE)*$C26)+VLOOKUP($B26&amp;"f2",VALORES_CONFIGURAÇÃO!$C$5:$L$110,F$1-4,FALSE),
  IF(VLOOKUP($B26&amp;"f3",VALORES_CONFIGURAÇÃO!$C$5:$L$110,3,FALSE)&gt;$C26,(VLOOKUP($B26&amp;"f3",VALORES_CONFIGURAÇÃO!$C$5:$L$110,F$1,FALSE)*$C26)+VLOOKUP($B26&amp;"f3",VALORES_CONFIGURAÇÃO!$C$5:$L$110,F$1-4,FALSE),
  IF(VLOOKUP($B26&amp;"f4",VALORES_CONFIGURAÇÃO!$C$5:$L$110,3,FALSE)&gt;$C26,(VLOOKUP($B26&amp;"f4",VALORES_CONFIGURAÇÃO!$C$5:$L$110,F$1,FALSE)*$C26)+VLOOKUP($B26&amp;"f4",VALORES_CONFIGURAÇÃO!$C$5:$L$110,F$1-4,FALSE),
  (VLOOKUP($B26&amp;"f5",VALORES_CONFIGURAÇÃO!$C$5:$L$110,F$1,FALSE)*$C26)+VLOOKUP($B26&amp;"f5",VALORES_CONFIGURAÇÃO!$C$5:$L$110,F$1-4,FALSE))))
  ),"")</f>
        <v/>
      </c>
      <c r="G26" s="79" t="str">
        <f>IFERROR(
  IF(VLOOKUP($B26&amp;"f1",VALORES_CONFIGURAÇÃO!$C$5:$L$110,3,FALSE)&gt;$C26,VLOOKUP($B26&amp;"f1",VALORES_CONFIGURAÇÃO!$C$5:$L$110,G$1,FALSE)*$C26,
  IF(VLOOKUP($B26&amp;"f2",VALORES_CONFIGURAÇÃO!$C$5:$L$110,3,FALSE)&gt;$C26,(VLOOKUP($B26&amp;"f2",VALORES_CONFIGURAÇÃO!$C$5:$L$110,G$1,FALSE)*$C26)+VLOOKUP($B26&amp;"f2",VALORES_CONFIGURAÇÃO!$C$5:$L$110,G$1-4,FALSE),
  IF(VLOOKUP($B26&amp;"f3",VALORES_CONFIGURAÇÃO!$C$5:$L$110,3,FALSE)&gt;$C26,(VLOOKUP($B26&amp;"f3",VALORES_CONFIGURAÇÃO!$C$5:$L$110,G$1,FALSE)*$C26)+VLOOKUP($B26&amp;"f3",VALORES_CONFIGURAÇÃO!$C$5:$L$110,G$1-4,FALSE),
  IF(VLOOKUP($B26&amp;"f4",VALORES_CONFIGURAÇÃO!$C$5:$L$110,3,FALSE)&gt;$C26,(VLOOKUP($B26&amp;"f4",VALORES_CONFIGURAÇÃO!$C$5:$L$110,G$1,FALSE)*$C26)+VLOOKUP($B26&amp;"f4",VALORES_CONFIGURAÇÃO!$C$5:$L$110,G$1-4,FALSE),
  (VLOOKUP($B26&amp;"f5",VALORES_CONFIGURAÇÃO!$C$5:$L$110,G$1,FALSE)*$C26)+VLOOKUP($B26&amp;"f5",VALORES_CONFIGURAÇÃO!$C$5:$L$110,G$1-4,FALSE))))
  ),"")</f>
        <v/>
      </c>
      <c r="H26" s="79" t="str">
        <f>IFERROR(
  IF(VLOOKUP($B26&amp;"f1",VALORES_CONFIGURAÇÃO!$C$5:$L$110,3,FALSE)&gt;$C26,VLOOKUP($B26&amp;"f1",VALORES_CONFIGURAÇÃO!$C$5:$L$110,H$1,FALSE)*$C26,
  IF(VLOOKUP($B26&amp;"f2",VALORES_CONFIGURAÇÃO!$C$5:$L$110,3,FALSE)&gt;$C26,(VLOOKUP($B26&amp;"f2",VALORES_CONFIGURAÇÃO!$C$5:$L$110,H$1,FALSE)*$C26)+VLOOKUP($B26&amp;"f2",VALORES_CONFIGURAÇÃO!$C$5:$L$110,H$1-4,FALSE),
  IF(VLOOKUP($B26&amp;"f3",VALORES_CONFIGURAÇÃO!$C$5:$L$110,3,FALSE)&gt;$C26,(VLOOKUP($B26&amp;"f3",VALORES_CONFIGURAÇÃO!$C$5:$L$110,H$1,FALSE)*$C26)+VLOOKUP($B26&amp;"f3",VALORES_CONFIGURAÇÃO!$C$5:$L$110,H$1-4,FALSE),
  IF(VLOOKUP($B26&amp;"f4",VALORES_CONFIGURAÇÃO!$C$5:$L$110,3,FALSE)&gt;$C26,(VLOOKUP($B26&amp;"f4",VALORES_CONFIGURAÇÃO!$C$5:$L$110,H$1,FALSE)*$C26)+VLOOKUP($B26&amp;"f4",VALORES_CONFIGURAÇÃO!$C$5:$L$110,H$1-4,FALSE),
  (VLOOKUP($B26&amp;"f5",VALORES_CONFIGURAÇÃO!$C$5:$L$110,H$1,FALSE)*$C26)+VLOOKUP($B26&amp;"f5",VALORES_CONFIGURAÇÃO!$C$5:$L$110,H$1-4,FALSE))))
  ),"")</f>
        <v/>
      </c>
      <c r="I26" s="78" t="str">
        <f t="shared" si="0"/>
        <v/>
      </c>
      <c r="J26" s="81"/>
      <c r="K26" s="82"/>
    </row>
    <row r="27" spans="2:11" x14ac:dyDescent="0.25">
      <c r="B27" s="84"/>
      <c r="C27" s="81"/>
      <c r="D27" s="81"/>
      <c r="E27" s="78" t="str">
        <f>IFERROR(VLOOKUP($B27&amp;"f1",VALORES_CONFIGURAÇÃO!$C$5:$L$110,7,FALSE)*$D27,"")</f>
        <v/>
      </c>
      <c r="F27" s="79" t="str">
        <f>IFERROR(
  IF(VLOOKUP($B27&amp;"f1",VALORES_CONFIGURAÇÃO!$C$5:$L$110,3,FALSE)&gt;$C27,VLOOKUP($B27&amp;"f1",VALORES_CONFIGURAÇÃO!$C$5:$L$110,F$1,FALSE)*$C27,
  IF(VLOOKUP($B27&amp;"f2",VALORES_CONFIGURAÇÃO!$C$5:$L$110,3,FALSE)&gt;$C27,(VLOOKUP($B27&amp;"f2",VALORES_CONFIGURAÇÃO!$C$5:$L$110,F$1,FALSE)*$C27)+VLOOKUP($B27&amp;"f2",VALORES_CONFIGURAÇÃO!$C$5:$L$110,F$1-4,FALSE),
  IF(VLOOKUP($B27&amp;"f3",VALORES_CONFIGURAÇÃO!$C$5:$L$110,3,FALSE)&gt;$C27,(VLOOKUP($B27&amp;"f3",VALORES_CONFIGURAÇÃO!$C$5:$L$110,F$1,FALSE)*$C27)+VLOOKUP($B27&amp;"f3",VALORES_CONFIGURAÇÃO!$C$5:$L$110,F$1-4,FALSE),
  IF(VLOOKUP($B27&amp;"f4",VALORES_CONFIGURAÇÃO!$C$5:$L$110,3,FALSE)&gt;$C27,(VLOOKUP($B27&amp;"f4",VALORES_CONFIGURAÇÃO!$C$5:$L$110,F$1,FALSE)*$C27)+VLOOKUP($B27&amp;"f4",VALORES_CONFIGURAÇÃO!$C$5:$L$110,F$1-4,FALSE),
  (VLOOKUP($B27&amp;"f5",VALORES_CONFIGURAÇÃO!$C$5:$L$110,F$1,FALSE)*$C27)+VLOOKUP($B27&amp;"f5",VALORES_CONFIGURAÇÃO!$C$5:$L$110,F$1-4,FALSE))))
  ),"")</f>
        <v/>
      </c>
      <c r="G27" s="79" t="str">
        <f>IFERROR(
  IF(VLOOKUP($B27&amp;"f1",VALORES_CONFIGURAÇÃO!$C$5:$L$110,3,FALSE)&gt;$C27,VLOOKUP($B27&amp;"f1",VALORES_CONFIGURAÇÃO!$C$5:$L$110,G$1,FALSE)*$C27,
  IF(VLOOKUP($B27&amp;"f2",VALORES_CONFIGURAÇÃO!$C$5:$L$110,3,FALSE)&gt;$C27,(VLOOKUP($B27&amp;"f2",VALORES_CONFIGURAÇÃO!$C$5:$L$110,G$1,FALSE)*$C27)+VLOOKUP($B27&amp;"f2",VALORES_CONFIGURAÇÃO!$C$5:$L$110,G$1-4,FALSE),
  IF(VLOOKUP($B27&amp;"f3",VALORES_CONFIGURAÇÃO!$C$5:$L$110,3,FALSE)&gt;$C27,(VLOOKUP($B27&amp;"f3",VALORES_CONFIGURAÇÃO!$C$5:$L$110,G$1,FALSE)*$C27)+VLOOKUP($B27&amp;"f3",VALORES_CONFIGURAÇÃO!$C$5:$L$110,G$1-4,FALSE),
  IF(VLOOKUP($B27&amp;"f4",VALORES_CONFIGURAÇÃO!$C$5:$L$110,3,FALSE)&gt;$C27,(VLOOKUP($B27&amp;"f4",VALORES_CONFIGURAÇÃO!$C$5:$L$110,G$1,FALSE)*$C27)+VLOOKUP($B27&amp;"f4",VALORES_CONFIGURAÇÃO!$C$5:$L$110,G$1-4,FALSE),
  (VLOOKUP($B27&amp;"f5",VALORES_CONFIGURAÇÃO!$C$5:$L$110,G$1,FALSE)*$C27)+VLOOKUP($B27&amp;"f5",VALORES_CONFIGURAÇÃO!$C$5:$L$110,G$1-4,FALSE))))
  ),"")</f>
        <v/>
      </c>
      <c r="H27" s="79" t="str">
        <f>IFERROR(
  IF(VLOOKUP($B27&amp;"f1",VALORES_CONFIGURAÇÃO!$C$5:$L$110,3,FALSE)&gt;$C27,VLOOKUP($B27&amp;"f1",VALORES_CONFIGURAÇÃO!$C$5:$L$110,H$1,FALSE)*$C27,
  IF(VLOOKUP($B27&amp;"f2",VALORES_CONFIGURAÇÃO!$C$5:$L$110,3,FALSE)&gt;$C27,(VLOOKUP($B27&amp;"f2",VALORES_CONFIGURAÇÃO!$C$5:$L$110,H$1,FALSE)*$C27)+VLOOKUP($B27&amp;"f2",VALORES_CONFIGURAÇÃO!$C$5:$L$110,H$1-4,FALSE),
  IF(VLOOKUP($B27&amp;"f3",VALORES_CONFIGURAÇÃO!$C$5:$L$110,3,FALSE)&gt;$C27,(VLOOKUP($B27&amp;"f3",VALORES_CONFIGURAÇÃO!$C$5:$L$110,H$1,FALSE)*$C27)+VLOOKUP($B27&amp;"f3",VALORES_CONFIGURAÇÃO!$C$5:$L$110,H$1-4,FALSE),
  IF(VLOOKUP($B27&amp;"f4",VALORES_CONFIGURAÇÃO!$C$5:$L$110,3,FALSE)&gt;$C27,(VLOOKUP($B27&amp;"f4",VALORES_CONFIGURAÇÃO!$C$5:$L$110,H$1,FALSE)*$C27)+VLOOKUP($B27&amp;"f4",VALORES_CONFIGURAÇÃO!$C$5:$L$110,H$1-4,FALSE),
  (VLOOKUP($B27&amp;"f5",VALORES_CONFIGURAÇÃO!$C$5:$L$110,H$1,FALSE)*$C27)+VLOOKUP($B27&amp;"f5",VALORES_CONFIGURAÇÃO!$C$5:$L$110,H$1-4,FALSE))))
  ),"")</f>
        <v/>
      </c>
      <c r="I27" s="78" t="str">
        <f t="shared" si="0"/>
        <v/>
      </c>
      <c r="J27" s="81"/>
      <c r="K27" s="85"/>
    </row>
    <row r="28" spans="2:11" x14ac:dyDescent="0.25">
      <c r="B28" s="84"/>
      <c r="C28" s="81"/>
      <c r="D28" s="81"/>
      <c r="E28" s="78" t="str">
        <f>IFERROR(VLOOKUP($B28&amp;"f1",VALORES_CONFIGURAÇÃO!$C$5:$L$110,7,FALSE)*$D28,"")</f>
        <v/>
      </c>
      <c r="F28" s="79" t="str">
        <f>IFERROR(
  IF(VLOOKUP($B28&amp;"f1",VALORES_CONFIGURAÇÃO!$C$5:$L$110,3,FALSE)&gt;$C28,VLOOKUP($B28&amp;"f1",VALORES_CONFIGURAÇÃO!$C$5:$L$110,F$1,FALSE)*$C28,
  IF(VLOOKUP($B28&amp;"f2",VALORES_CONFIGURAÇÃO!$C$5:$L$110,3,FALSE)&gt;$C28,(VLOOKUP($B28&amp;"f2",VALORES_CONFIGURAÇÃO!$C$5:$L$110,F$1,FALSE)*$C28)+VLOOKUP($B28&amp;"f2",VALORES_CONFIGURAÇÃO!$C$5:$L$110,F$1-4,FALSE),
  IF(VLOOKUP($B28&amp;"f3",VALORES_CONFIGURAÇÃO!$C$5:$L$110,3,FALSE)&gt;$C28,(VLOOKUP($B28&amp;"f3",VALORES_CONFIGURAÇÃO!$C$5:$L$110,F$1,FALSE)*$C28)+VLOOKUP($B28&amp;"f3",VALORES_CONFIGURAÇÃO!$C$5:$L$110,F$1-4,FALSE),
  IF(VLOOKUP($B28&amp;"f4",VALORES_CONFIGURAÇÃO!$C$5:$L$110,3,FALSE)&gt;$C28,(VLOOKUP($B28&amp;"f4",VALORES_CONFIGURAÇÃO!$C$5:$L$110,F$1,FALSE)*$C28)+VLOOKUP($B28&amp;"f4",VALORES_CONFIGURAÇÃO!$C$5:$L$110,F$1-4,FALSE),
  (VLOOKUP($B28&amp;"f5",VALORES_CONFIGURAÇÃO!$C$5:$L$110,F$1,FALSE)*$C28)+VLOOKUP($B28&amp;"f5",VALORES_CONFIGURAÇÃO!$C$5:$L$110,F$1-4,FALSE))))
  ),"")</f>
        <v/>
      </c>
      <c r="G28" s="79" t="str">
        <f>IFERROR(
  IF(VLOOKUP($B28&amp;"f1",VALORES_CONFIGURAÇÃO!$C$5:$L$110,3,FALSE)&gt;$C28,VLOOKUP($B28&amp;"f1",VALORES_CONFIGURAÇÃO!$C$5:$L$110,G$1,FALSE)*$C28,
  IF(VLOOKUP($B28&amp;"f2",VALORES_CONFIGURAÇÃO!$C$5:$L$110,3,FALSE)&gt;$C28,(VLOOKUP($B28&amp;"f2",VALORES_CONFIGURAÇÃO!$C$5:$L$110,G$1,FALSE)*$C28)+VLOOKUP($B28&amp;"f2",VALORES_CONFIGURAÇÃO!$C$5:$L$110,G$1-4,FALSE),
  IF(VLOOKUP($B28&amp;"f3",VALORES_CONFIGURAÇÃO!$C$5:$L$110,3,FALSE)&gt;$C28,(VLOOKUP($B28&amp;"f3",VALORES_CONFIGURAÇÃO!$C$5:$L$110,G$1,FALSE)*$C28)+VLOOKUP($B28&amp;"f3",VALORES_CONFIGURAÇÃO!$C$5:$L$110,G$1-4,FALSE),
  IF(VLOOKUP($B28&amp;"f4",VALORES_CONFIGURAÇÃO!$C$5:$L$110,3,FALSE)&gt;$C28,(VLOOKUP($B28&amp;"f4",VALORES_CONFIGURAÇÃO!$C$5:$L$110,G$1,FALSE)*$C28)+VLOOKUP($B28&amp;"f4",VALORES_CONFIGURAÇÃO!$C$5:$L$110,G$1-4,FALSE),
  (VLOOKUP($B28&amp;"f5",VALORES_CONFIGURAÇÃO!$C$5:$L$110,G$1,FALSE)*$C28)+VLOOKUP($B28&amp;"f5",VALORES_CONFIGURAÇÃO!$C$5:$L$110,G$1-4,FALSE))))
  ),"")</f>
        <v/>
      </c>
      <c r="H28" s="79" t="str">
        <f>IFERROR(
  IF(VLOOKUP($B28&amp;"f1",VALORES_CONFIGURAÇÃO!$C$5:$L$110,3,FALSE)&gt;$C28,VLOOKUP($B28&amp;"f1",VALORES_CONFIGURAÇÃO!$C$5:$L$110,H$1,FALSE)*$C28,
  IF(VLOOKUP($B28&amp;"f2",VALORES_CONFIGURAÇÃO!$C$5:$L$110,3,FALSE)&gt;$C28,(VLOOKUP($B28&amp;"f2",VALORES_CONFIGURAÇÃO!$C$5:$L$110,H$1,FALSE)*$C28)+VLOOKUP($B28&amp;"f2",VALORES_CONFIGURAÇÃO!$C$5:$L$110,H$1-4,FALSE),
  IF(VLOOKUP($B28&amp;"f3",VALORES_CONFIGURAÇÃO!$C$5:$L$110,3,FALSE)&gt;$C28,(VLOOKUP($B28&amp;"f3",VALORES_CONFIGURAÇÃO!$C$5:$L$110,H$1,FALSE)*$C28)+VLOOKUP($B28&amp;"f3",VALORES_CONFIGURAÇÃO!$C$5:$L$110,H$1-4,FALSE),
  IF(VLOOKUP($B28&amp;"f4",VALORES_CONFIGURAÇÃO!$C$5:$L$110,3,FALSE)&gt;$C28,(VLOOKUP($B28&amp;"f4",VALORES_CONFIGURAÇÃO!$C$5:$L$110,H$1,FALSE)*$C28)+VLOOKUP($B28&amp;"f4",VALORES_CONFIGURAÇÃO!$C$5:$L$110,H$1-4,FALSE),
  (VLOOKUP($B28&amp;"f5",VALORES_CONFIGURAÇÃO!$C$5:$L$110,H$1,FALSE)*$C28)+VLOOKUP($B28&amp;"f5",VALORES_CONFIGURAÇÃO!$C$5:$L$110,H$1-4,FALSE))))
  ),"")</f>
        <v/>
      </c>
      <c r="I28" s="78" t="str">
        <f t="shared" si="0"/>
        <v/>
      </c>
      <c r="J28" s="81"/>
      <c r="K28" s="85"/>
    </row>
    <row r="29" spans="2:11" x14ac:dyDescent="0.25">
      <c r="B29" s="84"/>
      <c r="C29" s="81"/>
      <c r="D29" s="81"/>
      <c r="E29" s="78" t="str">
        <f>IFERROR(VLOOKUP($B29&amp;"f1",VALORES_CONFIGURAÇÃO!$C$5:$L$110,7,FALSE)*$D29,"")</f>
        <v/>
      </c>
      <c r="F29" s="79" t="str">
        <f>IFERROR(
  IF(VLOOKUP($B29&amp;"f1",VALORES_CONFIGURAÇÃO!$C$5:$L$110,3,FALSE)&gt;$C29,VLOOKUP($B29&amp;"f1",VALORES_CONFIGURAÇÃO!$C$5:$L$110,F$1,FALSE)*$C29,
  IF(VLOOKUP($B29&amp;"f2",VALORES_CONFIGURAÇÃO!$C$5:$L$110,3,FALSE)&gt;$C29,(VLOOKUP($B29&amp;"f2",VALORES_CONFIGURAÇÃO!$C$5:$L$110,F$1,FALSE)*$C29)+VLOOKUP($B29&amp;"f2",VALORES_CONFIGURAÇÃO!$C$5:$L$110,F$1-4,FALSE),
  IF(VLOOKUP($B29&amp;"f3",VALORES_CONFIGURAÇÃO!$C$5:$L$110,3,FALSE)&gt;$C29,(VLOOKUP($B29&amp;"f3",VALORES_CONFIGURAÇÃO!$C$5:$L$110,F$1,FALSE)*$C29)+VLOOKUP($B29&amp;"f3",VALORES_CONFIGURAÇÃO!$C$5:$L$110,F$1-4,FALSE),
  IF(VLOOKUP($B29&amp;"f4",VALORES_CONFIGURAÇÃO!$C$5:$L$110,3,FALSE)&gt;$C29,(VLOOKUP($B29&amp;"f4",VALORES_CONFIGURAÇÃO!$C$5:$L$110,F$1,FALSE)*$C29)+VLOOKUP($B29&amp;"f4",VALORES_CONFIGURAÇÃO!$C$5:$L$110,F$1-4,FALSE),
  (VLOOKUP($B29&amp;"f5",VALORES_CONFIGURAÇÃO!$C$5:$L$110,F$1,FALSE)*$C29)+VLOOKUP($B29&amp;"f5",VALORES_CONFIGURAÇÃO!$C$5:$L$110,F$1-4,FALSE))))
  ),"")</f>
        <v/>
      </c>
      <c r="G29" s="79" t="str">
        <f>IFERROR(
  IF(VLOOKUP($B29&amp;"f1",VALORES_CONFIGURAÇÃO!$C$5:$L$110,3,FALSE)&gt;$C29,VLOOKUP($B29&amp;"f1",VALORES_CONFIGURAÇÃO!$C$5:$L$110,G$1,FALSE)*$C29,
  IF(VLOOKUP($B29&amp;"f2",VALORES_CONFIGURAÇÃO!$C$5:$L$110,3,FALSE)&gt;$C29,(VLOOKUP($B29&amp;"f2",VALORES_CONFIGURAÇÃO!$C$5:$L$110,G$1,FALSE)*$C29)+VLOOKUP($B29&amp;"f2",VALORES_CONFIGURAÇÃO!$C$5:$L$110,G$1-4,FALSE),
  IF(VLOOKUP($B29&amp;"f3",VALORES_CONFIGURAÇÃO!$C$5:$L$110,3,FALSE)&gt;$C29,(VLOOKUP($B29&amp;"f3",VALORES_CONFIGURAÇÃO!$C$5:$L$110,G$1,FALSE)*$C29)+VLOOKUP($B29&amp;"f3",VALORES_CONFIGURAÇÃO!$C$5:$L$110,G$1-4,FALSE),
  IF(VLOOKUP($B29&amp;"f4",VALORES_CONFIGURAÇÃO!$C$5:$L$110,3,FALSE)&gt;$C29,(VLOOKUP($B29&amp;"f4",VALORES_CONFIGURAÇÃO!$C$5:$L$110,G$1,FALSE)*$C29)+VLOOKUP($B29&amp;"f4",VALORES_CONFIGURAÇÃO!$C$5:$L$110,G$1-4,FALSE),
  (VLOOKUP($B29&amp;"f5",VALORES_CONFIGURAÇÃO!$C$5:$L$110,G$1,FALSE)*$C29)+VLOOKUP($B29&amp;"f5",VALORES_CONFIGURAÇÃO!$C$5:$L$110,G$1-4,FALSE))))
  ),"")</f>
        <v/>
      </c>
      <c r="H29" s="79" t="str">
        <f>IFERROR(
  IF(VLOOKUP($B29&amp;"f1",VALORES_CONFIGURAÇÃO!$C$5:$L$110,3,FALSE)&gt;$C29,VLOOKUP($B29&amp;"f1",VALORES_CONFIGURAÇÃO!$C$5:$L$110,H$1,FALSE)*$C29,
  IF(VLOOKUP($B29&amp;"f2",VALORES_CONFIGURAÇÃO!$C$5:$L$110,3,FALSE)&gt;$C29,(VLOOKUP($B29&amp;"f2",VALORES_CONFIGURAÇÃO!$C$5:$L$110,H$1,FALSE)*$C29)+VLOOKUP($B29&amp;"f2",VALORES_CONFIGURAÇÃO!$C$5:$L$110,H$1-4,FALSE),
  IF(VLOOKUP($B29&amp;"f3",VALORES_CONFIGURAÇÃO!$C$5:$L$110,3,FALSE)&gt;$C29,(VLOOKUP($B29&amp;"f3",VALORES_CONFIGURAÇÃO!$C$5:$L$110,H$1,FALSE)*$C29)+VLOOKUP($B29&amp;"f3",VALORES_CONFIGURAÇÃO!$C$5:$L$110,H$1-4,FALSE),
  IF(VLOOKUP($B29&amp;"f4",VALORES_CONFIGURAÇÃO!$C$5:$L$110,3,FALSE)&gt;$C29,(VLOOKUP($B29&amp;"f4",VALORES_CONFIGURAÇÃO!$C$5:$L$110,H$1,FALSE)*$C29)+VLOOKUP($B29&amp;"f4",VALORES_CONFIGURAÇÃO!$C$5:$L$110,H$1-4,FALSE),
  (VLOOKUP($B29&amp;"f5",VALORES_CONFIGURAÇÃO!$C$5:$L$110,H$1,FALSE)*$C29)+VLOOKUP($B29&amp;"f5",VALORES_CONFIGURAÇÃO!$C$5:$L$110,H$1-4,FALSE))))
  ),"")</f>
        <v/>
      </c>
      <c r="I29" s="78" t="str">
        <f t="shared" si="0"/>
        <v/>
      </c>
      <c r="J29" s="81"/>
      <c r="K29" s="85"/>
    </row>
    <row r="30" spans="2:11" x14ac:dyDescent="0.25">
      <c r="B30" s="84"/>
      <c r="C30" s="81"/>
      <c r="D30" s="81"/>
      <c r="E30" s="78" t="str">
        <f>IFERROR(VLOOKUP($B30&amp;"f1",VALORES_CONFIGURAÇÃO!$C$5:$L$110,7,FALSE)*$D30,"")</f>
        <v/>
      </c>
      <c r="F30" s="79" t="str">
        <f>IFERROR(
  IF(VLOOKUP($B30&amp;"f1",VALORES_CONFIGURAÇÃO!$C$5:$L$110,3,FALSE)&gt;$C30,VLOOKUP($B30&amp;"f1",VALORES_CONFIGURAÇÃO!$C$5:$L$110,F$1,FALSE)*$C30,
  IF(VLOOKUP($B30&amp;"f2",VALORES_CONFIGURAÇÃO!$C$5:$L$110,3,FALSE)&gt;$C30,(VLOOKUP($B30&amp;"f2",VALORES_CONFIGURAÇÃO!$C$5:$L$110,F$1,FALSE)*$C30)+VLOOKUP($B30&amp;"f2",VALORES_CONFIGURAÇÃO!$C$5:$L$110,F$1-4,FALSE),
  IF(VLOOKUP($B30&amp;"f3",VALORES_CONFIGURAÇÃO!$C$5:$L$110,3,FALSE)&gt;$C30,(VLOOKUP($B30&amp;"f3",VALORES_CONFIGURAÇÃO!$C$5:$L$110,F$1,FALSE)*$C30)+VLOOKUP($B30&amp;"f3",VALORES_CONFIGURAÇÃO!$C$5:$L$110,F$1-4,FALSE),
  IF(VLOOKUP($B30&amp;"f4",VALORES_CONFIGURAÇÃO!$C$5:$L$110,3,FALSE)&gt;$C30,(VLOOKUP($B30&amp;"f4",VALORES_CONFIGURAÇÃO!$C$5:$L$110,F$1,FALSE)*$C30)+VLOOKUP($B30&amp;"f4",VALORES_CONFIGURAÇÃO!$C$5:$L$110,F$1-4,FALSE),
  (VLOOKUP($B30&amp;"f5",VALORES_CONFIGURAÇÃO!$C$5:$L$110,F$1,FALSE)*$C30)+VLOOKUP($B30&amp;"f5",VALORES_CONFIGURAÇÃO!$C$5:$L$110,F$1-4,FALSE))))
  ),"")</f>
        <v/>
      </c>
      <c r="G30" s="79" t="str">
        <f>IFERROR(
  IF(VLOOKUP($B30&amp;"f1",VALORES_CONFIGURAÇÃO!$C$5:$L$110,3,FALSE)&gt;$C30,VLOOKUP($B30&amp;"f1",VALORES_CONFIGURAÇÃO!$C$5:$L$110,G$1,FALSE)*$C30,
  IF(VLOOKUP($B30&amp;"f2",VALORES_CONFIGURAÇÃO!$C$5:$L$110,3,FALSE)&gt;$C30,(VLOOKUP($B30&amp;"f2",VALORES_CONFIGURAÇÃO!$C$5:$L$110,G$1,FALSE)*$C30)+VLOOKUP($B30&amp;"f2",VALORES_CONFIGURAÇÃO!$C$5:$L$110,G$1-4,FALSE),
  IF(VLOOKUP($B30&amp;"f3",VALORES_CONFIGURAÇÃO!$C$5:$L$110,3,FALSE)&gt;$C30,(VLOOKUP($B30&amp;"f3",VALORES_CONFIGURAÇÃO!$C$5:$L$110,G$1,FALSE)*$C30)+VLOOKUP($B30&amp;"f3",VALORES_CONFIGURAÇÃO!$C$5:$L$110,G$1-4,FALSE),
  IF(VLOOKUP($B30&amp;"f4",VALORES_CONFIGURAÇÃO!$C$5:$L$110,3,FALSE)&gt;$C30,(VLOOKUP($B30&amp;"f4",VALORES_CONFIGURAÇÃO!$C$5:$L$110,G$1,FALSE)*$C30)+VLOOKUP($B30&amp;"f4",VALORES_CONFIGURAÇÃO!$C$5:$L$110,G$1-4,FALSE),
  (VLOOKUP($B30&amp;"f5",VALORES_CONFIGURAÇÃO!$C$5:$L$110,G$1,FALSE)*$C30)+VLOOKUP($B30&amp;"f5",VALORES_CONFIGURAÇÃO!$C$5:$L$110,G$1-4,FALSE))))
  ),"")</f>
        <v/>
      </c>
      <c r="H30" s="79" t="str">
        <f>IFERROR(
  IF(VLOOKUP($B30&amp;"f1",VALORES_CONFIGURAÇÃO!$C$5:$L$110,3,FALSE)&gt;$C30,VLOOKUP($B30&amp;"f1",VALORES_CONFIGURAÇÃO!$C$5:$L$110,H$1,FALSE)*$C30,
  IF(VLOOKUP($B30&amp;"f2",VALORES_CONFIGURAÇÃO!$C$5:$L$110,3,FALSE)&gt;$C30,(VLOOKUP($B30&amp;"f2",VALORES_CONFIGURAÇÃO!$C$5:$L$110,H$1,FALSE)*$C30)+VLOOKUP($B30&amp;"f2",VALORES_CONFIGURAÇÃO!$C$5:$L$110,H$1-4,FALSE),
  IF(VLOOKUP($B30&amp;"f3",VALORES_CONFIGURAÇÃO!$C$5:$L$110,3,FALSE)&gt;$C30,(VLOOKUP($B30&amp;"f3",VALORES_CONFIGURAÇÃO!$C$5:$L$110,H$1,FALSE)*$C30)+VLOOKUP($B30&amp;"f3",VALORES_CONFIGURAÇÃO!$C$5:$L$110,H$1-4,FALSE),
  IF(VLOOKUP($B30&amp;"f4",VALORES_CONFIGURAÇÃO!$C$5:$L$110,3,FALSE)&gt;$C30,(VLOOKUP($B30&amp;"f4",VALORES_CONFIGURAÇÃO!$C$5:$L$110,H$1,FALSE)*$C30)+VLOOKUP($B30&amp;"f4",VALORES_CONFIGURAÇÃO!$C$5:$L$110,H$1-4,FALSE),
  (VLOOKUP($B30&amp;"f5",VALORES_CONFIGURAÇÃO!$C$5:$L$110,H$1,FALSE)*$C30)+VLOOKUP($B30&amp;"f5",VALORES_CONFIGURAÇÃO!$C$5:$L$110,H$1-4,FALSE))))
  ),"")</f>
        <v/>
      </c>
      <c r="I30" s="78" t="str">
        <f t="shared" si="0"/>
        <v/>
      </c>
      <c r="J30" s="81"/>
      <c r="K30" s="85"/>
    </row>
    <row r="31" spans="2:11" x14ac:dyDescent="0.25">
      <c r="B31" s="84"/>
      <c r="C31" s="81"/>
      <c r="D31" s="81"/>
      <c r="E31" s="78" t="str">
        <f>IFERROR(VLOOKUP($B31&amp;"f1",VALORES_CONFIGURAÇÃO!$C$5:$L$110,7,FALSE)*$D31,"")</f>
        <v/>
      </c>
      <c r="F31" s="79" t="str">
        <f>IFERROR(
  IF(VLOOKUP($B31&amp;"f1",VALORES_CONFIGURAÇÃO!$C$5:$L$110,3,FALSE)&gt;$C31,VLOOKUP($B31&amp;"f1",VALORES_CONFIGURAÇÃO!$C$5:$L$110,F$1,FALSE)*$C31,
  IF(VLOOKUP($B31&amp;"f2",VALORES_CONFIGURAÇÃO!$C$5:$L$110,3,FALSE)&gt;$C31,(VLOOKUP($B31&amp;"f2",VALORES_CONFIGURAÇÃO!$C$5:$L$110,F$1,FALSE)*$C31)+VLOOKUP($B31&amp;"f2",VALORES_CONFIGURAÇÃO!$C$5:$L$110,F$1-4,FALSE),
  IF(VLOOKUP($B31&amp;"f3",VALORES_CONFIGURAÇÃO!$C$5:$L$110,3,FALSE)&gt;$C31,(VLOOKUP($B31&amp;"f3",VALORES_CONFIGURAÇÃO!$C$5:$L$110,F$1,FALSE)*$C31)+VLOOKUP($B31&amp;"f3",VALORES_CONFIGURAÇÃO!$C$5:$L$110,F$1-4,FALSE),
  IF(VLOOKUP($B31&amp;"f4",VALORES_CONFIGURAÇÃO!$C$5:$L$110,3,FALSE)&gt;$C31,(VLOOKUP($B31&amp;"f4",VALORES_CONFIGURAÇÃO!$C$5:$L$110,F$1,FALSE)*$C31)+VLOOKUP($B31&amp;"f4",VALORES_CONFIGURAÇÃO!$C$5:$L$110,F$1-4,FALSE),
  (VLOOKUP($B31&amp;"f5",VALORES_CONFIGURAÇÃO!$C$5:$L$110,F$1,FALSE)*$C31)+VLOOKUP($B31&amp;"f5",VALORES_CONFIGURAÇÃO!$C$5:$L$110,F$1-4,FALSE))))
  ),"")</f>
        <v/>
      </c>
      <c r="G31" s="79" t="str">
        <f>IFERROR(
  IF(VLOOKUP($B31&amp;"f1",VALORES_CONFIGURAÇÃO!$C$5:$L$110,3,FALSE)&gt;$C31,VLOOKUP($B31&amp;"f1",VALORES_CONFIGURAÇÃO!$C$5:$L$110,G$1,FALSE)*$C31,
  IF(VLOOKUP($B31&amp;"f2",VALORES_CONFIGURAÇÃO!$C$5:$L$110,3,FALSE)&gt;$C31,(VLOOKUP($B31&amp;"f2",VALORES_CONFIGURAÇÃO!$C$5:$L$110,G$1,FALSE)*$C31)+VLOOKUP($B31&amp;"f2",VALORES_CONFIGURAÇÃO!$C$5:$L$110,G$1-4,FALSE),
  IF(VLOOKUP($B31&amp;"f3",VALORES_CONFIGURAÇÃO!$C$5:$L$110,3,FALSE)&gt;$C31,(VLOOKUP($B31&amp;"f3",VALORES_CONFIGURAÇÃO!$C$5:$L$110,G$1,FALSE)*$C31)+VLOOKUP($B31&amp;"f3",VALORES_CONFIGURAÇÃO!$C$5:$L$110,G$1-4,FALSE),
  IF(VLOOKUP($B31&amp;"f4",VALORES_CONFIGURAÇÃO!$C$5:$L$110,3,FALSE)&gt;$C31,(VLOOKUP($B31&amp;"f4",VALORES_CONFIGURAÇÃO!$C$5:$L$110,G$1,FALSE)*$C31)+VLOOKUP($B31&amp;"f4",VALORES_CONFIGURAÇÃO!$C$5:$L$110,G$1-4,FALSE),
  (VLOOKUP($B31&amp;"f5",VALORES_CONFIGURAÇÃO!$C$5:$L$110,G$1,FALSE)*$C31)+VLOOKUP($B31&amp;"f5",VALORES_CONFIGURAÇÃO!$C$5:$L$110,G$1-4,FALSE))))
  ),"")</f>
        <v/>
      </c>
      <c r="H31" s="79" t="str">
        <f>IFERROR(
  IF(VLOOKUP($B31&amp;"f1",VALORES_CONFIGURAÇÃO!$C$5:$L$110,3,FALSE)&gt;$C31,VLOOKUP($B31&amp;"f1",VALORES_CONFIGURAÇÃO!$C$5:$L$110,H$1,FALSE)*$C31,
  IF(VLOOKUP($B31&amp;"f2",VALORES_CONFIGURAÇÃO!$C$5:$L$110,3,FALSE)&gt;$C31,(VLOOKUP($B31&amp;"f2",VALORES_CONFIGURAÇÃO!$C$5:$L$110,H$1,FALSE)*$C31)+VLOOKUP($B31&amp;"f2",VALORES_CONFIGURAÇÃO!$C$5:$L$110,H$1-4,FALSE),
  IF(VLOOKUP($B31&amp;"f3",VALORES_CONFIGURAÇÃO!$C$5:$L$110,3,FALSE)&gt;$C31,(VLOOKUP($B31&amp;"f3",VALORES_CONFIGURAÇÃO!$C$5:$L$110,H$1,FALSE)*$C31)+VLOOKUP($B31&amp;"f3",VALORES_CONFIGURAÇÃO!$C$5:$L$110,H$1-4,FALSE),
  IF(VLOOKUP($B31&amp;"f4",VALORES_CONFIGURAÇÃO!$C$5:$L$110,3,FALSE)&gt;$C31,(VLOOKUP($B31&amp;"f4",VALORES_CONFIGURAÇÃO!$C$5:$L$110,H$1,FALSE)*$C31)+VLOOKUP($B31&amp;"f4",VALORES_CONFIGURAÇÃO!$C$5:$L$110,H$1-4,FALSE),
  (VLOOKUP($B31&amp;"f5",VALORES_CONFIGURAÇÃO!$C$5:$L$110,H$1,FALSE)*$C31)+VLOOKUP($B31&amp;"f5",VALORES_CONFIGURAÇÃO!$C$5:$L$110,H$1-4,FALSE))))
  ),"")</f>
        <v/>
      </c>
      <c r="I31" s="78" t="str">
        <f t="shared" si="0"/>
        <v/>
      </c>
      <c r="J31" s="81"/>
      <c r="K31" s="85"/>
    </row>
    <row r="32" spans="2:11" x14ac:dyDescent="0.25">
      <c r="B32" s="84"/>
      <c r="C32" s="81"/>
      <c r="D32" s="81"/>
      <c r="E32" s="78" t="str">
        <f>IFERROR(VLOOKUP($B32&amp;"f1",VALORES_CONFIGURAÇÃO!$C$5:$L$110,7,FALSE)*$D32,"")</f>
        <v/>
      </c>
      <c r="F32" s="79" t="str">
        <f>IFERROR(
  IF(VLOOKUP($B32&amp;"f1",VALORES_CONFIGURAÇÃO!$C$5:$L$110,3,FALSE)&gt;$C32,VLOOKUP($B32&amp;"f1",VALORES_CONFIGURAÇÃO!$C$5:$L$110,F$1,FALSE)*$C32,
  IF(VLOOKUP($B32&amp;"f2",VALORES_CONFIGURAÇÃO!$C$5:$L$110,3,FALSE)&gt;$C32,(VLOOKUP($B32&amp;"f2",VALORES_CONFIGURAÇÃO!$C$5:$L$110,F$1,FALSE)*$C32)+VLOOKUP($B32&amp;"f2",VALORES_CONFIGURAÇÃO!$C$5:$L$110,F$1-4,FALSE),
  IF(VLOOKUP($B32&amp;"f3",VALORES_CONFIGURAÇÃO!$C$5:$L$110,3,FALSE)&gt;$C32,(VLOOKUP($B32&amp;"f3",VALORES_CONFIGURAÇÃO!$C$5:$L$110,F$1,FALSE)*$C32)+VLOOKUP($B32&amp;"f3",VALORES_CONFIGURAÇÃO!$C$5:$L$110,F$1-4,FALSE),
  IF(VLOOKUP($B32&amp;"f4",VALORES_CONFIGURAÇÃO!$C$5:$L$110,3,FALSE)&gt;$C32,(VLOOKUP($B32&amp;"f4",VALORES_CONFIGURAÇÃO!$C$5:$L$110,F$1,FALSE)*$C32)+VLOOKUP($B32&amp;"f4",VALORES_CONFIGURAÇÃO!$C$5:$L$110,F$1-4,FALSE),
  (VLOOKUP($B32&amp;"f5",VALORES_CONFIGURAÇÃO!$C$5:$L$110,F$1,FALSE)*$C32)+VLOOKUP($B32&amp;"f5",VALORES_CONFIGURAÇÃO!$C$5:$L$110,F$1-4,FALSE))))
  ),"")</f>
        <v/>
      </c>
      <c r="G32" s="79" t="str">
        <f>IFERROR(
  IF(VLOOKUP($B32&amp;"f1",VALORES_CONFIGURAÇÃO!$C$5:$L$110,3,FALSE)&gt;$C32,VLOOKUP($B32&amp;"f1",VALORES_CONFIGURAÇÃO!$C$5:$L$110,G$1,FALSE)*$C32,
  IF(VLOOKUP($B32&amp;"f2",VALORES_CONFIGURAÇÃO!$C$5:$L$110,3,FALSE)&gt;$C32,(VLOOKUP($B32&amp;"f2",VALORES_CONFIGURAÇÃO!$C$5:$L$110,G$1,FALSE)*$C32)+VLOOKUP($B32&amp;"f2",VALORES_CONFIGURAÇÃO!$C$5:$L$110,G$1-4,FALSE),
  IF(VLOOKUP($B32&amp;"f3",VALORES_CONFIGURAÇÃO!$C$5:$L$110,3,FALSE)&gt;$C32,(VLOOKUP($B32&amp;"f3",VALORES_CONFIGURAÇÃO!$C$5:$L$110,G$1,FALSE)*$C32)+VLOOKUP($B32&amp;"f3",VALORES_CONFIGURAÇÃO!$C$5:$L$110,G$1-4,FALSE),
  IF(VLOOKUP($B32&amp;"f4",VALORES_CONFIGURAÇÃO!$C$5:$L$110,3,FALSE)&gt;$C32,(VLOOKUP($B32&amp;"f4",VALORES_CONFIGURAÇÃO!$C$5:$L$110,G$1,FALSE)*$C32)+VLOOKUP($B32&amp;"f4",VALORES_CONFIGURAÇÃO!$C$5:$L$110,G$1-4,FALSE),
  (VLOOKUP($B32&amp;"f5",VALORES_CONFIGURAÇÃO!$C$5:$L$110,G$1,FALSE)*$C32)+VLOOKUP($B32&amp;"f5",VALORES_CONFIGURAÇÃO!$C$5:$L$110,G$1-4,FALSE))))
  ),"")</f>
        <v/>
      </c>
      <c r="H32" s="79" t="str">
        <f>IFERROR(
  IF(VLOOKUP($B32&amp;"f1",VALORES_CONFIGURAÇÃO!$C$5:$L$110,3,FALSE)&gt;$C32,VLOOKUP($B32&amp;"f1",VALORES_CONFIGURAÇÃO!$C$5:$L$110,H$1,FALSE)*$C32,
  IF(VLOOKUP($B32&amp;"f2",VALORES_CONFIGURAÇÃO!$C$5:$L$110,3,FALSE)&gt;$C32,(VLOOKUP($B32&amp;"f2",VALORES_CONFIGURAÇÃO!$C$5:$L$110,H$1,FALSE)*$C32)+VLOOKUP($B32&amp;"f2",VALORES_CONFIGURAÇÃO!$C$5:$L$110,H$1-4,FALSE),
  IF(VLOOKUP($B32&amp;"f3",VALORES_CONFIGURAÇÃO!$C$5:$L$110,3,FALSE)&gt;$C32,(VLOOKUP($B32&amp;"f3",VALORES_CONFIGURAÇÃO!$C$5:$L$110,H$1,FALSE)*$C32)+VLOOKUP($B32&amp;"f3",VALORES_CONFIGURAÇÃO!$C$5:$L$110,H$1-4,FALSE),
  IF(VLOOKUP($B32&amp;"f4",VALORES_CONFIGURAÇÃO!$C$5:$L$110,3,FALSE)&gt;$C32,(VLOOKUP($B32&amp;"f4",VALORES_CONFIGURAÇÃO!$C$5:$L$110,H$1,FALSE)*$C32)+VLOOKUP($B32&amp;"f4",VALORES_CONFIGURAÇÃO!$C$5:$L$110,H$1-4,FALSE),
  (VLOOKUP($B32&amp;"f5",VALORES_CONFIGURAÇÃO!$C$5:$L$110,H$1,FALSE)*$C32)+VLOOKUP($B32&amp;"f5",VALORES_CONFIGURAÇÃO!$C$5:$L$110,H$1-4,FALSE))))
  ),"")</f>
        <v/>
      </c>
      <c r="I32" s="78" t="str">
        <f t="shared" si="0"/>
        <v/>
      </c>
      <c r="J32" s="81"/>
      <c r="K32" s="85"/>
    </row>
    <row r="33" spans="2:11" x14ac:dyDescent="0.25">
      <c r="B33" s="84"/>
      <c r="C33" s="81"/>
      <c r="D33" s="81"/>
      <c r="E33" s="78" t="str">
        <f>IFERROR(VLOOKUP($B33&amp;"f1",VALORES_CONFIGURAÇÃO!$C$5:$L$110,7,FALSE)*$D33,"")</f>
        <v/>
      </c>
      <c r="F33" s="79" t="str">
        <f>IFERROR(
  IF(VLOOKUP($B33&amp;"f1",VALORES_CONFIGURAÇÃO!$C$5:$L$110,3,FALSE)&gt;$C33,VLOOKUP($B33&amp;"f1",VALORES_CONFIGURAÇÃO!$C$5:$L$110,F$1,FALSE)*$C33,
  IF(VLOOKUP($B33&amp;"f2",VALORES_CONFIGURAÇÃO!$C$5:$L$110,3,FALSE)&gt;$C33,(VLOOKUP($B33&amp;"f2",VALORES_CONFIGURAÇÃO!$C$5:$L$110,F$1,FALSE)*$C33)+VLOOKUP($B33&amp;"f2",VALORES_CONFIGURAÇÃO!$C$5:$L$110,F$1-4,FALSE),
  IF(VLOOKUP($B33&amp;"f3",VALORES_CONFIGURAÇÃO!$C$5:$L$110,3,FALSE)&gt;$C33,(VLOOKUP($B33&amp;"f3",VALORES_CONFIGURAÇÃO!$C$5:$L$110,F$1,FALSE)*$C33)+VLOOKUP($B33&amp;"f3",VALORES_CONFIGURAÇÃO!$C$5:$L$110,F$1-4,FALSE),
  IF(VLOOKUP($B33&amp;"f4",VALORES_CONFIGURAÇÃO!$C$5:$L$110,3,FALSE)&gt;$C33,(VLOOKUP($B33&amp;"f4",VALORES_CONFIGURAÇÃO!$C$5:$L$110,F$1,FALSE)*$C33)+VLOOKUP($B33&amp;"f4",VALORES_CONFIGURAÇÃO!$C$5:$L$110,F$1-4,FALSE),
  (VLOOKUP($B33&amp;"f5",VALORES_CONFIGURAÇÃO!$C$5:$L$110,F$1,FALSE)*$C33)+VLOOKUP($B33&amp;"f5",VALORES_CONFIGURAÇÃO!$C$5:$L$110,F$1-4,FALSE))))
  ),"")</f>
        <v/>
      </c>
      <c r="G33" s="79" t="str">
        <f>IFERROR(
  IF(VLOOKUP($B33&amp;"f1",VALORES_CONFIGURAÇÃO!$C$5:$L$110,3,FALSE)&gt;$C33,VLOOKUP($B33&amp;"f1",VALORES_CONFIGURAÇÃO!$C$5:$L$110,G$1,FALSE)*$C33,
  IF(VLOOKUP($B33&amp;"f2",VALORES_CONFIGURAÇÃO!$C$5:$L$110,3,FALSE)&gt;$C33,(VLOOKUP($B33&amp;"f2",VALORES_CONFIGURAÇÃO!$C$5:$L$110,G$1,FALSE)*$C33)+VLOOKUP($B33&amp;"f2",VALORES_CONFIGURAÇÃO!$C$5:$L$110,G$1-4,FALSE),
  IF(VLOOKUP($B33&amp;"f3",VALORES_CONFIGURAÇÃO!$C$5:$L$110,3,FALSE)&gt;$C33,(VLOOKUP($B33&amp;"f3",VALORES_CONFIGURAÇÃO!$C$5:$L$110,G$1,FALSE)*$C33)+VLOOKUP($B33&amp;"f3",VALORES_CONFIGURAÇÃO!$C$5:$L$110,G$1-4,FALSE),
  IF(VLOOKUP($B33&amp;"f4",VALORES_CONFIGURAÇÃO!$C$5:$L$110,3,FALSE)&gt;$C33,(VLOOKUP($B33&amp;"f4",VALORES_CONFIGURAÇÃO!$C$5:$L$110,G$1,FALSE)*$C33)+VLOOKUP($B33&amp;"f4",VALORES_CONFIGURAÇÃO!$C$5:$L$110,G$1-4,FALSE),
  (VLOOKUP($B33&amp;"f5",VALORES_CONFIGURAÇÃO!$C$5:$L$110,G$1,FALSE)*$C33)+VLOOKUP($B33&amp;"f5",VALORES_CONFIGURAÇÃO!$C$5:$L$110,G$1-4,FALSE))))
  ),"")</f>
        <v/>
      </c>
      <c r="H33" s="79" t="str">
        <f>IFERROR(
  IF(VLOOKUP($B33&amp;"f1",VALORES_CONFIGURAÇÃO!$C$5:$L$110,3,FALSE)&gt;$C33,VLOOKUP($B33&amp;"f1",VALORES_CONFIGURAÇÃO!$C$5:$L$110,H$1,FALSE)*$C33,
  IF(VLOOKUP($B33&amp;"f2",VALORES_CONFIGURAÇÃO!$C$5:$L$110,3,FALSE)&gt;$C33,(VLOOKUP($B33&amp;"f2",VALORES_CONFIGURAÇÃO!$C$5:$L$110,H$1,FALSE)*$C33)+VLOOKUP($B33&amp;"f2",VALORES_CONFIGURAÇÃO!$C$5:$L$110,H$1-4,FALSE),
  IF(VLOOKUP($B33&amp;"f3",VALORES_CONFIGURAÇÃO!$C$5:$L$110,3,FALSE)&gt;$C33,(VLOOKUP($B33&amp;"f3",VALORES_CONFIGURAÇÃO!$C$5:$L$110,H$1,FALSE)*$C33)+VLOOKUP($B33&amp;"f3",VALORES_CONFIGURAÇÃO!$C$5:$L$110,H$1-4,FALSE),
  IF(VLOOKUP($B33&amp;"f4",VALORES_CONFIGURAÇÃO!$C$5:$L$110,3,FALSE)&gt;$C33,(VLOOKUP($B33&amp;"f4",VALORES_CONFIGURAÇÃO!$C$5:$L$110,H$1,FALSE)*$C33)+VLOOKUP($B33&amp;"f4",VALORES_CONFIGURAÇÃO!$C$5:$L$110,H$1-4,FALSE),
  (VLOOKUP($B33&amp;"f5",VALORES_CONFIGURAÇÃO!$C$5:$L$110,H$1,FALSE)*$C33)+VLOOKUP($B33&amp;"f5",VALORES_CONFIGURAÇÃO!$C$5:$L$110,H$1-4,FALSE))))
  ),"")</f>
        <v/>
      </c>
      <c r="I33" s="78" t="str">
        <f t="shared" si="0"/>
        <v/>
      </c>
      <c r="J33" s="81"/>
      <c r="K33" s="85"/>
    </row>
    <row r="34" spans="2:11" x14ac:dyDescent="0.25">
      <c r="B34" s="84"/>
      <c r="C34" s="81"/>
      <c r="D34" s="81"/>
      <c r="E34" s="78" t="str">
        <f>IFERROR(VLOOKUP($B34&amp;"f1",VALORES_CONFIGURAÇÃO!$C$5:$L$110,7,FALSE)*$D34,"")</f>
        <v/>
      </c>
      <c r="F34" s="79" t="str">
        <f>IFERROR(
  IF(VLOOKUP($B34&amp;"f1",VALORES_CONFIGURAÇÃO!$C$5:$L$110,3,FALSE)&gt;$C34,VLOOKUP($B34&amp;"f1",VALORES_CONFIGURAÇÃO!$C$5:$L$110,F$1,FALSE)*$C34,
  IF(VLOOKUP($B34&amp;"f2",VALORES_CONFIGURAÇÃO!$C$5:$L$110,3,FALSE)&gt;$C34,(VLOOKUP($B34&amp;"f2",VALORES_CONFIGURAÇÃO!$C$5:$L$110,F$1,FALSE)*$C34)+VLOOKUP($B34&amp;"f2",VALORES_CONFIGURAÇÃO!$C$5:$L$110,F$1-4,FALSE),
  IF(VLOOKUP($B34&amp;"f3",VALORES_CONFIGURAÇÃO!$C$5:$L$110,3,FALSE)&gt;$C34,(VLOOKUP($B34&amp;"f3",VALORES_CONFIGURAÇÃO!$C$5:$L$110,F$1,FALSE)*$C34)+VLOOKUP($B34&amp;"f3",VALORES_CONFIGURAÇÃO!$C$5:$L$110,F$1-4,FALSE),
  IF(VLOOKUP($B34&amp;"f4",VALORES_CONFIGURAÇÃO!$C$5:$L$110,3,FALSE)&gt;$C34,(VLOOKUP($B34&amp;"f4",VALORES_CONFIGURAÇÃO!$C$5:$L$110,F$1,FALSE)*$C34)+VLOOKUP($B34&amp;"f4",VALORES_CONFIGURAÇÃO!$C$5:$L$110,F$1-4,FALSE),
  (VLOOKUP($B34&amp;"f5",VALORES_CONFIGURAÇÃO!$C$5:$L$110,F$1,FALSE)*$C34)+VLOOKUP($B34&amp;"f5",VALORES_CONFIGURAÇÃO!$C$5:$L$110,F$1-4,FALSE))))
  ),"")</f>
        <v/>
      </c>
      <c r="G34" s="79" t="str">
        <f>IFERROR(
  IF(VLOOKUP($B34&amp;"f1",VALORES_CONFIGURAÇÃO!$C$5:$L$110,3,FALSE)&gt;$C34,VLOOKUP($B34&amp;"f1",VALORES_CONFIGURAÇÃO!$C$5:$L$110,G$1,FALSE)*$C34,
  IF(VLOOKUP($B34&amp;"f2",VALORES_CONFIGURAÇÃO!$C$5:$L$110,3,FALSE)&gt;$C34,(VLOOKUP($B34&amp;"f2",VALORES_CONFIGURAÇÃO!$C$5:$L$110,G$1,FALSE)*$C34)+VLOOKUP($B34&amp;"f2",VALORES_CONFIGURAÇÃO!$C$5:$L$110,G$1-4,FALSE),
  IF(VLOOKUP($B34&amp;"f3",VALORES_CONFIGURAÇÃO!$C$5:$L$110,3,FALSE)&gt;$C34,(VLOOKUP($B34&amp;"f3",VALORES_CONFIGURAÇÃO!$C$5:$L$110,G$1,FALSE)*$C34)+VLOOKUP($B34&amp;"f3",VALORES_CONFIGURAÇÃO!$C$5:$L$110,G$1-4,FALSE),
  IF(VLOOKUP($B34&amp;"f4",VALORES_CONFIGURAÇÃO!$C$5:$L$110,3,FALSE)&gt;$C34,(VLOOKUP($B34&amp;"f4",VALORES_CONFIGURAÇÃO!$C$5:$L$110,G$1,FALSE)*$C34)+VLOOKUP($B34&amp;"f4",VALORES_CONFIGURAÇÃO!$C$5:$L$110,G$1-4,FALSE),
  (VLOOKUP($B34&amp;"f5",VALORES_CONFIGURAÇÃO!$C$5:$L$110,G$1,FALSE)*$C34)+VLOOKUP($B34&amp;"f5",VALORES_CONFIGURAÇÃO!$C$5:$L$110,G$1-4,FALSE))))
  ),"")</f>
        <v/>
      </c>
      <c r="H34" s="79" t="str">
        <f>IFERROR(
  IF(VLOOKUP($B34&amp;"f1",VALORES_CONFIGURAÇÃO!$C$5:$L$110,3,FALSE)&gt;$C34,VLOOKUP($B34&amp;"f1",VALORES_CONFIGURAÇÃO!$C$5:$L$110,H$1,FALSE)*$C34,
  IF(VLOOKUP($B34&amp;"f2",VALORES_CONFIGURAÇÃO!$C$5:$L$110,3,FALSE)&gt;$C34,(VLOOKUP($B34&amp;"f2",VALORES_CONFIGURAÇÃO!$C$5:$L$110,H$1,FALSE)*$C34)+VLOOKUP($B34&amp;"f2",VALORES_CONFIGURAÇÃO!$C$5:$L$110,H$1-4,FALSE),
  IF(VLOOKUP($B34&amp;"f3",VALORES_CONFIGURAÇÃO!$C$5:$L$110,3,FALSE)&gt;$C34,(VLOOKUP($B34&amp;"f3",VALORES_CONFIGURAÇÃO!$C$5:$L$110,H$1,FALSE)*$C34)+VLOOKUP($B34&amp;"f3",VALORES_CONFIGURAÇÃO!$C$5:$L$110,H$1-4,FALSE),
  IF(VLOOKUP($B34&amp;"f4",VALORES_CONFIGURAÇÃO!$C$5:$L$110,3,FALSE)&gt;$C34,(VLOOKUP($B34&amp;"f4",VALORES_CONFIGURAÇÃO!$C$5:$L$110,H$1,FALSE)*$C34)+VLOOKUP($B34&amp;"f4",VALORES_CONFIGURAÇÃO!$C$5:$L$110,H$1-4,FALSE),
  (VLOOKUP($B34&amp;"f5",VALORES_CONFIGURAÇÃO!$C$5:$L$110,H$1,FALSE)*$C34)+VLOOKUP($B34&amp;"f5",VALORES_CONFIGURAÇÃO!$C$5:$L$110,H$1-4,FALSE))))
  ),"")</f>
        <v/>
      </c>
      <c r="I34" s="78" t="str">
        <f t="shared" si="0"/>
        <v/>
      </c>
      <c r="J34" s="81"/>
      <c r="K34" s="85"/>
    </row>
    <row r="35" spans="2:11" x14ac:dyDescent="0.25">
      <c r="B35" s="84"/>
      <c r="C35" s="81"/>
      <c r="D35" s="81"/>
      <c r="E35" s="78" t="str">
        <f>IFERROR(VLOOKUP($B35&amp;"f1",VALORES_CONFIGURAÇÃO!$C$5:$L$110,7,FALSE)*$D35,"")</f>
        <v/>
      </c>
      <c r="F35" s="79" t="str">
        <f>IFERROR(
  IF(VLOOKUP($B35&amp;"f1",VALORES_CONFIGURAÇÃO!$C$5:$L$110,3,FALSE)&gt;$C35,VLOOKUP($B35&amp;"f1",VALORES_CONFIGURAÇÃO!$C$5:$L$110,F$1,FALSE)*$C35,
  IF(VLOOKUP($B35&amp;"f2",VALORES_CONFIGURAÇÃO!$C$5:$L$110,3,FALSE)&gt;$C35,(VLOOKUP($B35&amp;"f2",VALORES_CONFIGURAÇÃO!$C$5:$L$110,F$1,FALSE)*$C35)+VLOOKUP($B35&amp;"f2",VALORES_CONFIGURAÇÃO!$C$5:$L$110,F$1-4,FALSE),
  IF(VLOOKUP($B35&amp;"f3",VALORES_CONFIGURAÇÃO!$C$5:$L$110,3,FALSE)&gt;$C35,(VLOOKUP($B35&amp;"f3",VALORES_CONFIGURAÇÃO!$C$5:$L$110,F$1,FALSE)*$C35)+VLOOKUP($B35&amp;"f3",VALORES_CONFIGURAÇÃO!$C$5:$L$110,F$1-4,FALSE),
  IF(VLOOKUP($B35&amp;"f4",VALORES_CONFIGURAÇÃO!$C$5:$L$110,3,FALSE)&gt;$C35,(VLOOKUP($B35&amp;"f4",VALORES_CONFIGURAÇÃO!$C$5:$L$110,F$1,FALSE)*$C35)+VLOOKUP($B35&amp;"f4",VALORES_CONFIGURAÇÃO!$C$5:$L$110,F$1-4,FALSE),
  (VLOOKUP($B35&amp;"f5",VALORES_CONFIGURAÇÃO!$C$5:$L$110,F$1,FALSE)*$C35)+VLOOKUP($B35&amp;"f5",VALORES_CONFIGURAÇÃO!$C$5:$L$110,F$1-4,FALSE))))
  ),"")</f>
        <v/>
      </c>
      <c r="G35" s="79" t="str">
        <f>IFERROR(
  IF(VLOOKUP($B35&amp;"f1",VALORES_CONFIGURAÇÃO!$C$5:$L$110,3,FALSE)&gt;$C35,VLOOKUP($B35&amp;"f1",VALORES_CONFIGURAÇÃO!$C$5:$L$110,G$1,FALSE)*$C35,
  IF(VLOOKUP($B35&amp;"f2",VALORES_CONFIGURAÇÃO!$C$5:$L$110,3,FALSE)&gt;$C35,(VLOOKUP($B35&amp;"f2",VALORES_CONFIGURAÇÃO!$C$5:$L$110,G$1,FALSE)*$C35)+VLOOKUP($B35&amp;"f2",VALORES_CONFIGURAÇÃO!$C$5:$L$110,G$1-4,FALSE),
  IF(VLOOKUP($B35&amp;"f3",VALORES_CONFIGURAÇÃO!$C$5:$L$110,3,FALSE)&gt;$C35,(VLOOKUP($B35&amp;"f3",VALORES_CONFIGURAÇÃO!$C$5:$L$110,G$1,FALSE)*$C35)+VLOOKUP($B35&amp;"f3",VALORES_CONFIGURAÇÃO!$C$5:$L$110,G$1-4,FALSE),
  IF(VLOOKUP($B35&amp;"f4",VALORES_CONFIGURAÇÃO!$C$5:$L$110,3,FALSE)&gt;$C35,(VLOOKUP($B35&amp;"f4",VALORES_CONFIGURAÇÃO!$C$5:$L$110,G$1,FALSE)*$C35)+VLOOKUP($B35&amp;"f4",VALORES_CONFIGURAÇÃO!$C$5:$L$110,G$1-4,FALSE),
  (VLOOKUP($B35&amp;"f5",VALORES_CONFIGURAÇÃO!$C$5:$L$110,G$1,FALSE)*$C35)+VLOOKUP($B35&amp;"f5",VALORES_CONFIGURAÇÃO!$C$5:$L$110,G$1-4,FALSE))))
  ),"")</f>
        <v/>
      </c>
      <c r="H35" s="79" t="str">
        <f>IFERROR(
  IF(VLOOKUP($B35&amp;"f1",VALORES_CONFIGURAÇÃO!$C$5:$L$110,3,FALSE)&gt;$C35,VLOOKUP($B35&amp;"f1",VALORES_CONFIGURAÇÃO!$C$5:$L$110,H$1,FALSE)*$C35,
  IF(VLOOKUP($B35&amp;"f2",VALORES_CONFIGURAÇÃO!$C$5:$L$110,3,FALSE)&gt;$C35,(VLOOKUP($B35&amp;"f2",VALORES_CONFIGURAÇÃO!$C$5:$L$110,H$1,FALSE)*$C35)+VLOOKUP($B35&amp;"f2",VALORES_CONFIGURAÇÃO!$C$5:$L$110,H$1-4,FALSE),
  IF(VLOOKUP($B35&amp;"f3",VALORES_CONFIGURAÇÃO!$C$5:$L$110,3,FALSE)&gt;$C35,(VLOOKUP($B35&amp;"f3",VALORES_CONFIGURAÇÃO!$C$5:$L$110,H$1,FALSE)*$C35)+VLOOKUP($B35&amp;"f3",VALORES_CONFIGURAÇÃO!$C$5:$L$110,H$1-4,FALSE),
  IF(VLOOKUP($B35&amp;"f4",VALORES_CONFIGURAÇÃO!$C$5:$L$110,3,FALSE)&gt;$C35,(VLOOKUP($B35&amp;"f4",VALORES_CONFIGURAÇÃO!$C$5:$L$110,H$1,FALSE)*$C35)+VLOOKUP($B35&amp;"f4",VALORES_CONFIGURAÇÃO!$C$5:$L$110,H$1-4,FALSE),
  (VLOOKUP($B35&amp;"f5",VALORES_CONFIGURAÇÃO!$C$5:$L$110,H$1,FALSE)*$C35)+VLOOKUP($B35&amp;"f5",VALORES_CONFIGURAÇÃO!$C$5:$L$110,H$1-4,FALSE))))
  ),"")</f>
        <v/>
      </c>
      <c r="I35" s="78" t="str">
        <f t="shared" si="0"/>
        <v/>
      </c>
      <c r="J35" s="81"/>
      <c r="K35" s="85"/>
    </row>
    <row r="36" spans="2:11" x14ac:dyDescent="0.25">
      <c r="B36" s="84"/>
      <c r="C36" s="81"/>
      <c r="D36" s="81"/>
      <c r="E36" s="78" t="str">
        <f>IFERROR(VLOOKUP($B36&amp;"f1",VALORES_CONFIGURAÇÃO!$C$5:$L$110,7,FALSE)*$D36,"")</f>
        <v/>
      </c>
      <c r="F36" s="79" t="str">
        <f>IFERROR(
  IF(VLOOKUP($B36&amp;"f1",VALORES_CONFIGURAÇÃO!$C$5:$L$110,3,FALSE)&gt;$C36,VLOOKUP($B36&amp;"f1",VALORES_CONFIGURAÇÃO!$C$5:$L$110,F$1,FALSE)*$C36,
  IF(VLOOKUP($B36&amp;"f2",VALORES_CONFIGURAÇÃO!$C$5:$L$110,3,FALSE)&gt;$C36,(VLOOKUP($B36&amp;"f2",VALORES_CONFIGURAÇÃO!$C$5:$L$110,F$1,FALSE)*$C36)+VLOOKUP($B36&amp;"f2",VALORES_CONFIGURAÇÃO!$C$5:$L$110,F$1-4,FALSE),
  IF(VLOOKUP($B36&amp;"f3",VALORES_CONFIGURAÇÃO!$C$5:$L$110,3,FALSE)&gt;$C36,(VLOOKUP($B36&amp;"f3",VALORES_CONFIGURAÇÃO!$C$5:$L$110,F$1,FALSE)*$C36)+VLOOKUP($B36&amp;"f3",VALORES_CONFIGURAÇÃO!$C$5:$L$110,F$1-4,FALSE),
  IF(VLOOKUP($B36&amp;"f4",VALORES_CONFIGURAÇÃO!$C$5:$L$110,3,FALSE)&gt;$C36,(VLOOKUP($B36&amp;"f4",VALORES_CONFIGURAÇÃO!$C$5:$L$110,F$1,FALSE)*$C36)+VLOOKUP($B36&amp;"f4",VALORES_CONFIGURAÇÃO!$C$5:$L$110,F$1-4,FALSE),
  (VLOOKUP($B36&amp;"f5",VALORES_CONFIGURAÇÃO!$C$5:$L$110,F$1,FALSE)*$C36)+VLOOKUP($B36&amp;"f5",VALORES_CONFIGURAÇÃO!$C$5:$L$110,F$1-4,FALSE))))
  ),"")</f>
        <v/>
      </c>
      <c r="G36" s="79" t="str">
        <f>IFERROR(
  IF(VLOOKUP($B36&amp;"f1",VALORES_CONFIGURAÇÃO!$C$5:$L$110,3,FALSE)&gt;$C36,VLOOKUP($B36&amp;"f1",VALORES_CONFIGURAÇÃO!$C$5:$L$110,G$1,FALSE)*$C36,
  IF(VLOOKUP($B36&amp;"f2",VALORES_CONFIGURAÇÃO!$C$5:$L$110,3,FALSE)&gt;$C36,(VLOOKUP($B36&amp;"f2",VALORES_CONFIGURAÇÃO!$C$5:$L$110,G$1,FALSE)*$C36)+VLOOKUP($B36&amp;"f2",VALORES_CONFIGURAÇÃO!$C$5:$L$110,G$1-4,FALSE),
  IF(VLOOKUP($B36&amp;"f3",VALORES_CONFIGURAÇÃO!$C$5:$L$110,3,FALSE)&gt;$C36,(VLOOKUP($B36&amp;"f3",VALORES_CONFIGURAÇÃO!$C$5:$L$110,G$1,FALSE)*$C36)+VLOOKUP($B36&amp;"f3",VALORES_CONFIGURAÇÃO!$C$5:$L$110,G$1-4,FALSE),
  IF(VLOOKUP($B36&amp;"f4",VALORES_CONFIGURAÇÃO!$C$5:$L$110,3,FALSE)&gt;$C36,(VLOOKUP($B36&amp;"f4",VALORES_CONFIGURAÇÃO!$C$5:$L$110,G$1,FALSE)*$C36)+VLOOKUP($B36&amp;"f4",VALORES_CONFIGURAÇÃO!$C$5:$L$110,G$1-4,FALSE),
  (VLOOKUP($B36&amp;"f5",VALORES_CONFIGURAÇÃO!$C$5:$L$110,G$1,FALSE)*$C36)+VLOOKUP($B36&amp;"f5",VALORES_CONFIGURAÇÃO!$C$5:$L$110,G$1-4,FALSE))))
  ),"")</f>
        <v/>
      </c>
      <c r="H36" s="79" t="str">
        <f>IFERROR(
  IF(VLOOKUP($B36&amp;"f1",VALORES_CONFIGURAÇÃO!$C$5:$L$110,3,FALSE)&gt;$C36,VLOOKUP($B36&amp;"f1",VALORES_CONFIGURAÇÃO!$C$5:$L$110,H$1,FALSE)*$C36,
  IF(VLOOKUP($B36&amp;"f2",VALORES_CONFIGURAÇÃO!$C$5:$L$110,3,FALSE)&gt;$C36,(VLOOKUP($B36&amp;"f2",VALORES_CONFIGURAÇÃO!$C$5:$L$110,H$1,FALSE)*$C36)+VLOOKUP($B36&amp;"f2",VALORES_CONFIGURAÇÃO!$C$5:$L$110,H$1-4,FALSE),
  IF(VLOOKUP($B36&amp;"f3",VALORES_CONFIGURAÇÃO!$C$5:$L$110,3,FALSE)&gt;$C36,(VLOOKUP($B36&amp;"f3",VALORES_CONFIGURAÇÃO!$C$5:$L$110,H$1,FALSE)*$C36)+VLOOKUP($B36&amp;"f3",VALORES_CONFIGURAÇÃO!$C$5:$L$110,H$1-4,FALSE),
  IF(VLOOKUP($B36&amp;"f4",VALORES_CONFIGURAÇÃO!$C$5:$L$110,3,FALSE)&gt;$C36,(VLOOKUP($B36&amp;"f4",VALORES_CONFIGURAÇÃO!$C$5:$L$110,H$1,FALSE)*$C36)+VLOOKUP($B36&amp;"f4",VALORES_CONFIGURAÇÃO!$C$5:$L$110,H$1-4,FALSE),
  (VLOOKUP($B36&amp;"f5",VALORES_CONFIGURAÇÃO!$C$5:$L$110,H$1,FALSE)*$C36)+VLOOKUP($B36&amp;"f5",VALORES_CONFIGURAÇÃO!$C$5:$L$110,H$1-4,FALSE))))
  ),"")</f>
        <v/>
      </c>
      <c r="I36" s="78" t="str">
        <f t="shared" si="0"/>
        <v/>
      </c>
      <c r="J36" s="81"/>
      <c r="K36" s="85"/>
    </row>
    <row r="37" spans="2:11" x14ac:dyDescent="0.25">
      <c r="B37" s="84"/>
      <c r="C37" s="81"/>
      <c r="D37" s="81"/>
      <c r="E37" s="78" t="str">
        <f>IFERROR(VLOOKUP($B37&amp;"f1",VALORES_CONFIGURAÇÃO!$C$5:$L$110,7,FALSE)*$D37,"")</f>
        <v/>
      </c>
      <c r="F37" s="79" t="str">
        <f>IFERROR(
  IF(VLOOKUP($B37&amp;"f1",VALORES_CONFIGURAÇÃO!$C$5:$L$110,3,FALSE)&gt;$C37,VLOOKUP($B37&amp;"f1",VALORES_CONFIGURAÇÃO!$C$5:$L$110,F$1,FALSE)*$C37,
  IF(VLOOKUP($B37&amp;"f2",VALORES_CONFIGURAÇÃO!$C$5:$L$110,3,FALSE)&gt;$C37,(VLOOKUP($B37&amp;"f2",VALORES_CONFIGURAÇÃO!$C$5:$L$110,F$1,FALSE)*$C37)+VLOOKUP($B37&amp;"f2",VALORES_CONFIGURAÇÃO!$C$5:$L$110,F$1-4,FALSE),
  IF(VLOOKUP($B37&amp;"f3",VALORES_CONFIGURAÇÃO!$C$5:$L$110,3,FALSE)&gt;$C37,(VLOOKUP($B37&amp;"f3",VALORES_CONFIGURAÇÃO!$C$5:$L$110,F$1,FALSE)*$C37)+VLOOKUP($B37&amp;"f3",VALORES_CONFIGURAÇÃO!$C$5:$L$110,F$1-4,FALSE),
  IF(VLOOKUP($B37&amp;"f4",VALORES_CONFIGURAÇÃO!$C$5:$L$110,3,FALSE)&gt;$C37,(VLOOKUP($B37&amp;"f4",VALORES_CONFIGURAÇÃO!$C$5:$L$110,F$1,FALSE)*$C37)+VLOOKUP($B37&amp;"f4",VALORES_CONFIGURAÇÃO!$C$5:$L$110,F$1-4,FALSE),
  (VLOOKUP($B37&amp;"f5",VALORES_CONFIGURAÇÃO!$C$5:$L$110,F$1,FALSE)*$C37)+VLOOKUP($B37&amp;"f5",VALORES_CONFIGURAÇÃO!$C$5:$L$110,F$1-4,FALSE))))
  ),"")</f>
        <v/>
      </c>
      <c r="G37" s="79" t="str">
        <f>IFERROR(
  IF(VLOOKUP($B37&amp;"f1",VALORES_CONFIGURAÇÃO!$C$5:$L$110,3,FALSE)&gt;$C37,VLOOKUP($B37&amp;"f1",VALORES_CONFIGURAÇÃO!$C$5:$L$110,G$1,FALSE)*$C37,
  IF(VLOOKUP($B37&amp;"f2",VALORES_CONFIGURAÇÃO!$C$5:$L$110,3,FALSE)&gt;$C37,(VLOOKUP($B37&amp;"f2",VALORES_CONFIGURAÇÃO!$C$5:$L$110,G$1,FALSE)*$C37)+VLOOKUP($B37&amp;"f2",VALORES_CONFIGURAÇÃO!$C$5:$L$110,G$1-4,FALSE),
  IF(VLOOKUP($B37&amp;"f3",VALORES_CONFIGURAÇÃO!$C$5:$L$110,3,FALSE)&gt;$C37,(VLOOKUP($B37&amp;"f3",VALORES_CONFIGURAÇÃO!$C$5:$L$110,G$1,FALSE)*$C37)+VLOOKUP($B37&amp;"f3",VALORES_CONFIGURAÇÃO!$C$5:$L$110,G$1-4,FALSE),
  IF(VLOOKUP($B37&amp;"f4",VALORES_CONFIGURAÇÃO!$C$5:$L$110,3,FALSE)&gt;$C37,(VLOOKUP($B37&amp;"f4",VALORES_CONFIGURAÇÃO!$C$5:$L$110,G$1,FALSE)*$C37)+VLOOKUP($B37&amp;"f4",VALORES_CONFIGURAÇÃO!$C$5:$L$110,G$1-4,FALSE),
  (VLOOKUP($B37&amp;"f5",VALORES_CONFIGURAÇÃO!$C$5:$L$110,G$1,FALSE)*$C37)+VLOOKUP($B37&amp;"f5",VALORES_CONFIGURAÇÃO!$C$5:$L$110,G$1-4,FALSE))))
  ),"")</f>
        <v/>
      </c>
      <c r="H37" s="79" t="str">
        <f>IFERROR(
  IF(VLOOKUP($B37&amp;"f1",VALORES_CONFIGURAÇÃO!$C$5:$L$110,3,FALSE)&gt;$C37,VLOOKUP($B37&amp;"f1",VALORES_CONFIGURAÇÃO!$C$5:$L$110,H$1,FALSE)*$C37,
  IF(VLOOKUP($B37&amp;"f2",VALORES_CONFIGURAÇÃO!$C$5:$L$110,3,FALSE)&gt;$C37,(VLOOKUP($B37&amp;"f2",VALORES_CONFIGURAÇÃO!$C$5:$L$110,H$1,FALSE)*$C37)+VLOOKUP($B37&amp;"f2",VALORES_CONFIGURAÇÃO!$C$5:$L$110,H$1-4,FALSE),
  IF(VLOOKUP($B37&amp;"f3",VALORES_CONFIGURAÇÃO!$C$5:$L$110,3,FALSE)&gt;$C37,(VLOOKUP($B37&amp;"f3",VALORES_CONFIGURAÇÃO!$C$5:$L$110,H$1,FALSE)*$C37)+VLOOKUP($B37&amp;"f3",VALORES_CONFIGURAÇÃO!$C$5:$L$110,H$1-4,FALSE),
  IF(VLOOKUP($B37&amp;"f4",VALORES_CONFIGURAÇÃO!$C$5:$L$110,3,FALSE)&gt;$C37,(VLOOKUP($B37&amp;"f4",VALORES_CONFIGURAÇÃO!$C$5:$L$110,H$1,FALSE)*$C37)+VLOOKUP($B37&amp;"f4",VALORES_CONFIGURAÇÃO!$C$5:$L$110,H$1-4,FALSE),
  (VLOOKUP($B37&amp;"f5",VALORES_CONFIGURAÇÃO!$C$5:$L$110,H$1,FALSE)*$C37)+VLOOKUP($B37&amp;"f5",VALORES_CONFIGURAÇÃO!$C$5:$L$110,H$1-4,FALSE))))
  ),"")</f>
        <v/>
      </c>
      <c r="I37" s="78" t="str">
        <f t="shared" si="0"/>
        <v/>
      </c>
      <c r="J37" s="81"/>
      <c r="K37" s="85"/>
    </row>
    <row r="38" spans="2:11" x14ac:dyDescent="0.25">
      <c r="B38" s="84"/>
      <c r="C38" s="81"/>
      <c r="D38" s="81"/>
      <c r="E38" s="78" t="str">
        <f>IFERROR(VLOOKUP($B38&amp;"f1",VALORES_CONFIGURAÇÃO!$C$5:$L$110,7,FALSE)*$D38,"")</f>
        <v/>
      </c>
      <c r="F38" s="79" t="str">
        <f>IFERROR(
  IF(VLOOKUP($B38&amp;"f1",VALORES_CONFIGURAÇÃO!$C$5:$L$110,3,FALSE)&gt;$C38,VLOOKUP($B38&amp;"f1",VALORES_CONFIGURAÇÃO!$C$5:$L$110,F$1,FALSE)*$C38,
  IF(VLOOKUP($B38&amp;"f2",VALORES_CONFIGURAÇÃO!$C$5:$L$110,3,FALSE)&gt;$C38,(VLOOKUP($B38&amp;"f2",VALORES_CONFIGURAÇÃO!$C$5:$L$110,F$1,FALSE)*$C38)+VLOOKUP($B38&amp;"f2",VALORES_CONFIGURAÇÃO!$C$5:$L$110,F$1-4,FALSE),
  IF(VLOOKUP($B38&amp;"f3",VALORES_CONFIGURAÇÃO!$C$5:$L$110,3,FALSE)&gt;$C38,(VLOOKUP($B38&amp;"f3",VALORES_CONFIGURAÇÃO!$C$5:$L$110,F$1,FALSE)*$C38)+VLOOKUP($B38&amp;"f3",VALORES_CONFIGURAÇÃO!$C$5:$L$110,F$1-4,FALSE),
  IF(VLOOKUP($B38&amp;"f4",VALORES_CONFIGURAÇÃO!$C$5:$L$110,3,FALSE)&gt;$C38,(VLOOKUP($B38&amp;"f4",VALORES_CONFIGURAÇÃO!$C$5:$L$110,F$1,FALSE)*$C38)+VLOOKUP($B38&amp;"f4",VALORES_CONFIGURAÇÃO!$C$5:$L$110,F$1-4,FALSE),
  (VLOOKUP($B38&amp;"f5",VALORES_CONFIGURAÇÃO!$C$5:$L$110,F$1,FALSE)*$C38)+VLOOKUP($B38&amp;"f5",VALORES_CONFIGURAÇÃO!$C$5:$L$110,F$1-4,FALSE))))
  ),"")</f>
        <v/>
      </c>
      <c r="G38" s="79" t="str">
        <f>IFERROR(
  IF(VLOOKUP($B38&amp;"f1",VALORES_CONFIGURAÇÃO!$C$5:$L$110,3,FALSE)&gt;$C38,VLOOKUP($B38&amp;"f1",VALORES_CONFIGURAÇÃO!$C$5:$L$110,G$1,FALSE)*$C38,
  IF(VLOOKUP($B38&amp;"f2",VALORES_CONFIGURAÇÃO!$C$5:$L$110,3,FALSE)&gt;$C38,(VLOOKUP($B38&amp;"f2",VALORES_CONFIGURAÇÃO!$C$5:$L$110,G$1,FALSE)*$C38)+VLOOKUP($B38&amp;"f2",VALORES_CONFIGURAÇÃO!$C$5:$L$110,G$1-4,FALSE),
  IF(VLOOKUP($B38&amp;"f3",VALORES_CONFIGURAÇÃO!$C$5:$L$110,3,FALSE)&gt;$C38,(VLOOKUP($B38&amp;"f3",VALORES_CONFIGURAÇÃO!$C$5:$L$110,G$1,FALSE)*$C38)+VLOOKUP($B38&amp;"f3",VALORES_CONFIGURAÇÃO!$C$5:$L$110,G$1-4,FALSE),
  IF(VLOOKUP($B38&amp;"f4",VALORES_CONFIGURAÇÃO!$C$5:$L$110,3,FALSE)&gt;$C38,(VLOOKUP($B38&amp;"f4",VALORES_CONFIGURAÇÃO!$C$5:$L$110,G$1,FALSE)*$C38)+VLOOKUP($B38&amp;"f4",VALORES_CONFIGURAÇÃO!$C$5:$L$110,G$1-4,FALSE),
  (VLOOKUP($B38&amp;"f5",VALORES_CONFIGURAÇÃO!$C$5:$L$110,G$1,FALSE)*$C38)+VLOOKUP($B38&amp;"f5",VALORES_CONFIGURAÇÃO!$C$5:$L$110,G$1-4,FALSE))))
  ),"")</f>
        <v/>
      </c>
      <c r="H38" s="79" t="str">
        <f>IFERROR(
  IF(VLOOKUP($B38&amp;"f1",VALORES_CONFIGURAÇÃO!$C$5:$L$110,3,FALSE)&gt;$C38,VLOOKUP($B38&amp;"f1",VALORES_CONFIGURAÇÃO!$C$5:$L$110,H$1,FALSE)*$C38,
  IF(VLOOKUP($B38&amp;"f2",VALORES_CONFIGURAÇÃO!$C$5:$L$110,3,FALSE)&gt;$C38,(VLOOKUP($B38&amp;"f2",VALORES_CONFIGURAÇÃO!$C$5:$L$110,H$1,FALSE)*$C38)+VLOOKUP($B38&amp;"f2",VALORES_CONFIGURAÇÃO!$C$5:$L$110,H$1-4,FALSE),
  IF(VLOOKUP($B38&amp;"f3",VALORES_CONFIGURAÇÃO!$C$5:$L$110,3,FALSE)&gt;$C38,(VLOOKUP($B38&amp;"f3",VALORES_CONFIGURAÇÃO!$C$5:$L$110,H$1,FALSE)*$C38)+VLOOKUP($B38&amp;"f3",VALORES_CONFIGURAÇÃO!$C$5:$L$110,H$1-4,FALSE),
  IF(VLOOKUP($B38&amp;"f4",VALORES_CONFIGURAÇÃO!$C$5:$L$110,3,FALSE)&gt;$C38,(VLOOKUP($B38&amp;"f4",VALORES_CONFIGURAÇÃO!$C$5:$L$110,H$1,FALSE)*$C38)+VLOOKUP($B38&amp;"f4",VALORES_CONFIGURAÇÃO!$C$5:$L$110,H$1-4,FALSE),
  (VLOOKUP($B38&amp;"f5",VALORES_CONFIGURAÇÃO!$C$5:$L$110,H$1,FALSE)*$C38)+VLOOKUP($B38&amp;"f5",VALORES_CONFIGURAÇÃO!$C$5:$L$110,H$1-4,FALSE))))
  ),"")</f>
        <v/>
      </c>
      <c r="I38" s="78" t="str">
        <f t="shared" si="0"/>
        <v/>
      </c>
      <c r="J38" s="81"/>
      <c r="K38" s="85"/>
    </row>
    <row r="39" spans="2:11" x14ac:dyDescent="0.25">
      <c r="B39" s="84"/>
      <c r="C39" s="81"/>
      <c r="D39" s="81"/>
      <c r="E39" s="78" t="str">
        <f>IFERROR(VLOOKUP($B39&amp;"f1",VALORES_CONFIGURAÇÃO!$C$5:$L$110,7,FALSE)*$D39,"")</f>
        <v/>
      </c>
      <c r="F39" s="79" t="str">
        <f>IFERROR(
  IF(VLOOKUP($B39&amp;"f1",VALORES_CONFIGURAÇÃO!$C$5:$L$110,3,FALSE)&gt;$C39,VLOOKUP($B39&amp;"f1",VALORES_CONFIGURAÇÃO!$C$5:$L$110,F$1,FALSE)*$C39,
  IF(VLOOKUP($B39&amp;"f2",VALORES_CONFIGURAÇÃO!$C$5:$L$110,3,FALSE)&gt;$C39,(VLOOKUP($B39&amp;"f2",VALORES_CONFIGURAÇÃO!$C$5:$L$110,F$1,FALSE)*$C39)+VLOOKUP($B39&amp;"f2",VALORES_CONFIGURAÇÃO!$C$5:$L$110,F$1-4,FALSE),
  IF(VLOOKUP($B39&amp;"f3",VALORES_CONFIGURAÇÃO!$C$5:$L$110,3,FALSE)&gt;$C39,(VLOOKUP($B39&amp;"f3",VALORES_CONFIGURAÇÃO!$C$5:$L$110,F$1,FALSE)*$C39)+VLOOKUP($B39&amp;"f3",VALORES_CONFIGURAÇÃO!$C$5:$L$110,F$1-4,FALSE),
  IF(VLOOKUP($B39&amp;"f4",VALORES_CONFIGURAÇÃO!$C$5:$L$110,3,FALSE)&gt;$C39,(VLOOKUP($B39&amp;"f4",VALORES_CONFIGURAÇÃO!$C$5:$L$110,F$1,FALSE)*$C39)+VLOOKUP($B39&amp;"f4",VALORES_CONFIGURAÇÃO!$C$5:$L$110,F$1-4,FALSE),
  (VLOOKUP($B39&amp;"f5",VALORES_CONFIGURAÇÃO!$C$5:$L$110,F$1,FALSE)*$C39)+VLOOKUP($B39&amp;"f5",VALORES_CONFIGURAÇÃO!$C$5:$L$110,F$1-4,FALSE))))
  ),"")</f>
        <v/>
      </c>
      <c r="G39" s="79" t="str">
        <f>IFERROR(
  IF(VLOOKUP($B39&amp;"f1",VALORES_CONFIGURAÇÃO!$C$5:$L$110,3,FALSE)&gt;$C39,VLOOKUP($B39&amp;"f1",VALORES_CONFIGURAÇÃO!$C$5:$L$110,G$1,FALSE)*$C39,
  IF(VLOOKUP($B39&amp;"f2",VALORES_CONFIGURAÇÃO!$C$5:$L$110,3,FALSE)&gt;$C39,(VLOOKUP($B39&amp;"f2",VALORES_CONFIGURAÇÃO!$C$5:$L$110,G$1,FALSE)*$C39)+VLOOKUP($B39&amp;"f2",VALORES_CONFIGURAÇÃO!$C$5:$L$110,G$1-4,FALSE),
  IF(VLOOKUP($B39&amp;"f3",VALORES_CONFIGURAÇÃO!$C$5:$L$110,3,FALSE)&gt;$C39,(VLOOKUP($B39&amp;"f3",VALORES_CONFIGURAÇÃO!$C$5:$L$110,G$1,FALSE)*$C39)+VLOOKUP($B39&amp;"f3",VALORES_CONFIGURAÇÃO!$C$5:$L$110,G$1-4,FALSE),
  IF(VLOOKUP($B39&amp;"f4",VALORES_CONFIGURAÇÃO!$C$5:$L$110,3,FALSE)&gt;$C39,(VLOOKUP($B39&amp;"f4",VALORES_CONFIGURAÇÃO!$C$5:$L$110,G$1,FALSE)*$C39)+VLOOKUP($B39&amp;"f4",VALORES_CONFIGURAÇÃO!$C$5:$L$110,G$1-4,FALSE),
  (VLOOKUP($B39&amp;"f5",VALORES_CONFIGURAÇÃO!$C$5:$L$110,G$1,FALSE)*$C39)+VLOOKUP($B39&amp;"f5",VALORES_CONFIGURAÇÃO!$C$5:$L$110,G$1-4,FALSE))))
  ),"")</f>
        <v/>
      </c>
      <c r="H39" s="79" t="str">
        <f>IFERROR(
  IF(VLOOKUP($B39&amp;"f1",VALORES_CONFIGURAÇÃO!$C$5:$L$110,3,FALSE)&gt;$C39,VLOOKUP($B39&amp;"f1",VALORES_CONFIGURAÇÃO!$C$5:$L$110,H$1,FALSE)*$C39,
  IF(VLOOKUP($B39&amp;"f2",VALORES_CONFIGURAÇÃO!$C$5:$L$110,3,FALSE)&gt;$C39,(VLOOKUP($B39&amp;"f2",VALORES_CONFIGURAÇÃO!$C$5:$L$110,H$1,FALSE)*$C39)+VLOOKUP($B39&amp;"f2",VALORES_CONFIGURAÇÃO!$C$5:$L$110,H$1-4,FALSE),
  IF(VLOOKUP($B39&amp;"f3",VALORES_CONFIGURAÇÃO!$C$5:$L$110,3,FALSE)&gt;$C39,(VLOOKUP($B39&amp;"f3",VALORES_CONFIGURAÇÃO!$C$5:$L$110,H$1,FALSE)*$C39)+VLOOKUP($B39&amp;"f3",VALORES_CONFIGURAÇÃO!$C$5:$L$110,H$1-4,FALSE),
  IF(VLOOKUP($B39&amp;"f4",VALORES_CONFIGURAÇÃO!$C$5:$L$110,3,FALSE)&gt;$C39,(VLOOKUP($B39&amp;"f4",VALORES_CONFIGURAÇÃO!$C$5:$L$110,H$1,FALSE)*$C39)+VLOOKUP($B39&amp;"f4",VALORES_CONFIGURAÇÃO!$C$5:$L$110,H$1-4,FALSE),
  (VLOOKUP($B39&amp;"f5",VALORES_CONFIGURAÇÃO!$C$5:$L$110,H$1,FALSE)*$C39)+VLOOKUP($B39&amp;"f5",VALORES_CONFIGURAÇÃO!$C$5:$L$110,H$1-4,FALSE))))
  ),"")</f>
        <v/>
      </c>
      <c r="I39" s="78" t="str">
        <f t="shared" si="0"/>
        <v/>
      </c>
      <c r="J39" s="81"/>
      <c r="K39" s="85"/>
    </row>
    <row r="40" spans="2:11" x14ac:dyDescent="0.25">
      <c r="B40" s="84"/>
      <c r="C40" s="81"/>
      <c r="D40" s="81"/>
      <c r="E40" s="78" t="str">
        <f>IFERROR(VLOOKUP($B40&amp;"f1",VALORES_CONFIGURAÇÃO!$C$5:$L$110,7,FALSE)*$D40,"")</f>
        <v/>
      </c>
      <c r="F40" s="79" t="str">
        <f>IFERROR(
  IF(VLOOKUP($B40&amp;"f1",VALORES_CONFIGURAÇÃO!$C$5:$L$110,3,FALSE)&gt;$C40,VLOOKUP($B40&amp;"f1",VALORES_CONFIGURAÇÃO!$C$5:$L$110,F$1,FALSE)*$C40,
  IF(VLOOKUP($B40&amp;"f2",VALORES_CONFIGURAÇÃO!$C$5:$L$110,3,FALSE)&gt;$C40,(VLOOKUP($B40&amp;"f2",VALORES_CONFIGURAÇÃO!$C$5:$L$110,F$1,FALSE)*$C40)+VLOOKUP($B40&amp;"f2",VALORES_CONFIGURAÇÃO!$C$5:$L$110,F$1-4,FALSE),
  IF(VLOOKUP($B40&amp;"f3",VALORES_CONFIGURAÇÃO!$C$5:$L$110,3,FALSE)&gt;$C40,(VLOOKUP($B40&amp;"f3",VALORES_CONFIGURAÇÃO!$C$5:$L$110,F$1,FALSE)*$C40)+VLOOKUP($B40&amp;"f3",VALORES_CONFIGURAÇÃO!$C$5:$L$110,F$1-4,FALSE),
  IF(VLOOKUP($B40&amp;"f4",VALORES_CONFIGURAÇÃO!$C$5:$L$110,3,FALSE)&gt;$C40,(VLOOKUP($B40&amp;"f4",VALORES_CONFIGURAÇÃO!$C$5:$L$110,F$1,FALSE)*$C40)+VLOOKUP($B40&amp;"f4",VALORES_CONFIGURAÇÃO!$C$5:$L$110,F$1-4,FALSE),
  (VLOOKUP($B40&amp;"f5",VALORES_CONFIGURAÇÃO!$C$5:$L$110,F$1,FALSE)*$C40)+VLOOKUP($B40&amp;"f5",VALORES_CONFIGURAÇÃO!$C$5:$L$110,F$1-4,FALSE))))
  ),"")</f>
        <v/>
      </c>
      <c r="G40" s="79" t="str">
        <f>IFERROR(
  IF(VLOOKUP($B40&amp;"f1",VALORES_CONFIGURAÇÃO!$C$5:$L$110,3,FALSE)&gt;$C40,VLOOKUP($B40&amp;"f1",VALORES_CONFIGURAÇÃO!$C$5:$L$110,G$1,FALSE)*$C40,
  IF(VLOOKUP($B40&amp;"f2",VALORES_CONFIGURAÇÃO!$C$5:$L$110,3,FALSE)&gt;$C40,(VLOOKUP($B40&amp;"f2",VALORES_CONFIGURAÇÃO!$C$5:$L$110,G$1,FALSE)*$C40)+VLOOKUP($B40&amp;"f2",VALORES_CONFIGURAÇÃO!$C$5:$L$110,G$1-4,FALSE),
  IF(VLOOKUP($B40&amp;"f3",VALORES_CONFIGURAÇÃO!$C$5:$L$110,3,FALSE)&gt;$C40,(VLOOKUP($B40&amp;"f3",VALORES_CONFIGURAÇÃO!$C$5:$L$110,G$1,FALSE)*$C40)+VLOOKUP($B40&amp;"f3",VALORES_CONFIGURAÇÃO!$C$5:$L$110,G$1-4,FALSE),
  IF(VLOOKUP($B40&amp;"f4",VALORES_CONFIGURAÇÃO!$C$5:$L$110,3,FALSE)&gt;$C40,(VLOOKUP($B40&amp;"f4",VALORES_CONFIGURAÇÃO!$C$5:$L$110,G$1,FALSE)*$C40)+VLOOKUP($B40&amp;"f4",VALORES_CONFIGURAÇÃO!$C$5:$L$110,G$1-4,FALSE),
  (VLOOKUP($B40&amp;"f5",VALORES_CONFIGURAÇÃO!$C$5:$L$110,G$1,FALSE)*$C40)+VLOOKUP($B40&amp;"f5",VALORES_CONFIGURAÇÃO!$C$5:$L$110,G$1-4,FALSE))))
  ),"")</f>
        <v/>
      </c>
      <c r="H40" s="79" t="str">
        <f>IFERROR(
  IF(VLOOKUP($B40&amp;"f1",VALORES_CONFIGURAÇÃO!$C$5:$L$110,3,FALSE)&gt;$C40,VLOOKUP($B40&amp;"f1",VALORES_CONFIGURAÇÃO!$C$5:$L$110,H$1,FALSE)*$C40,
  IF(VLOOKUP($B40&amp;"f2",VALORES_CONFIGURAÇÃO!$C$5:$L$110,3,FALSE)&gt;$C40,(VLOOKUP($B40&amp;"f2",VALORES_CONFIGURAÇÃO!$C$5:$L$110,H$1,FALSE)*$C40)+VLOOKUP($B40&amp;"f2",VALORES_CONFIGURAÇÃO!$C$5:$L$110,H$1-4,FALSE),
  IF(VLOOKUP($B40&amp;"f3",VALORES_CONFIGURAÇÃO!$C$5:$L$110,3,FALSE)&gt;$C40,(VLOOKUP($B40&amp;"f3",VALORES_CONFIGURAÇÃO!$C$5:$L$110,H$1,FALSE)*$C40)+VLOOKUP($B40&amp;"f3",VALORES_CONFIGURAÇÃO!$C$5:$L$110,H$1-4,FALSE),
  IF(VLOOKUP($B40&amp;"f4",VALORES_CONFIGURAÇÃO!$C$5:$L$110,3,FALSE)&gt;$C40,(VLOOKUP($B40&amp;"f4",VALORES_CONFIGURAÇÃO!$C$5:$L$110,H$1,FALSE)*$C40)+VLOOKUP($B40&amp;"f4",VALORES_CONFIGURAÇÃO!$C$5:$L$110,H$1-4,FALSE),
  (VLOOKUP($B40&amp;"f5",VALORES_CONFIGURAÇÃO!$C$5:$L$110,H$1,FALSE)*$C40)+VLOOKUP($B40&amp;"f5",VALORES_CONFIGURAÇÃO!$C$5:$L$110,H$1-4,FALSE))))
  ),"")</f>
        <v/>
      </c>
      <c r="I40" s="78" t="str">
        <f t="shared" si="0"/>
        <v/>
      </c>
      <c r="J40" s="81"/>
      <c r="K40" s="85"/>
    </row>
    <row r="41" spans="2:11" x14ac:dyDescent="0.25">
      <c r="B41" s="84"/>
      <c r="C41" s="81"/>
      <c r="D41" s="81"/>
      <c r="E41" s="78" t="str">
        <f>IFERROR(VLOOKUP($B41&amp;"f1",VALORES_CONFIGURAÇÃO!$C$5:$L$110,7,FALSE)*$D41,"")</f>
        <v/>
      </c>
      <c r="F41" s="79" t="str">
        <f>IFERROR(
  IF(VLOOKUP($B41&amp;"f1",VALORES_CONFIGURAÇÃO!$C$5:$L$110,3,FALSE)&gt;$C41,VLOOKUP($B41&amp;"f1",VALORES_CONFIGURAÇÃO!$C$5:$L$110,F$1,FALSE)*$C41,
  IF(VLOOKUP($B41&amp;"f2",VALORES_CONFIGURAÇÃO!$C$5:$L$110,3,FALSE)&gt;$C41,(VLOOKUP($B41&amp;"f2",VALORES_CONFIGURAÇÃO!$C$5:$L$110,F$1,FALSE)*$C41)+VLOOKUP($B41&amp;"f2",VALORES_CONFIGURAÇÃO!$C$5:$L$110,F$1-4,FALSE),
  IF(VLOOKUP($B41&amp;"f3",VALORES_CONFIGURAÇÃO!$C$5:$L$110,3,FALSE)&gt;$C41,(VLOOKUP($B41&amp;"f3",VALORES_CONFIGURAÇÃO!$C$5:$L$110,F$1,FALSE)*$C41)+VLOOKUP($B41&amp;"f3",VALORES_CONFIGURAÇÃO!$C$5:$L$110,F$1-4,FALSE),
  IF(VLOOKUP($B41&amp;"f4",VALORES_CONFIGURAÇÃO!$C$5:$L$110,3,FALSE)&gt;$C41,(VLOOKUP($B41&amp;"f4",VALORES_CONFIGURAÇÃO!$C$5:$L$110,F$1,FALSE)*$C41)+VLOOKUP($B41&amp;"f4",VALORES_CONFIGURAÇÃO!$C$5:$L$110,F$1-4,FALSE),
  (VLOOKUP($B41&amp;"f5",VALORES_CONFIGURAÇÃO!$C$5:$L$110,F$1,FALSE)*$C41)+VLOOKUP($B41&amp;"f5",VALORES_CONFIGURAÇÃO!$C$5:$L$110,F$1-4,FALSE))))
  ),"")</f>
        <v/>
      </c>
      <c r="G41" s="79" t="str">
        <f>IFERROR(
  IF(VLOOKUP($B41&amp;"f1",VALORES_CONFIGURAÇÃO!$C$5:$L$110,3,FALSE)&gt;$C41,VLOOKUP($B41&amp;"f1",VALORES_CONFIGURAÇÃO!$C$5:$L$110,G$1,FALSE)*$C41,
  IF(VLOOKUP($B41&amp;"f2",VALORES_CONFIGURAÇÃO!$C$5:$L$110,3,FALSE)&gt;$C41,(VLOOKUP($B41&amp;"f2",VALORES_CONFIGURAÇÃO!$C$5:$L$110,G$1,FALSE)*$C41)+VLOOKUP($B41&amp;"f2",VALORES_CONFIGURAÇÃO!$C$5:$L$110,G$1-4,FALSE),
  IF(VLOOKUP($B41&amp;"f3",VALORES_CONFIGURAÇÃO!$C$5:$L$110,3,FALSE)&gt;$C41,(VLOOKUP($B41&amp;"f3",VALORES_CONFIGURAÇÃO!$C$5:$L$110,G$1,FALSE)*$C41)+VLOOKUP($B41&amp;"f3",VALORES_CONFIGURAÇÃO!$C$5:$L$110,G$1-4,FALSE),
  IF(VLOOKUP($B41&amp;"f4",VALORES_CONFIGURAÇÃO!$C$5:$L$110,3,FALSE)&gt;$C41,(VLOOKUP($B41&amp;"f4",VALORES_CONFIGURAÇÃO!$C$5:$L$110,G$1,FALSE)*$C41)+VLOOKUP($B41&amp;"f4",VALORES_CONFIGURAÇÃO!$C$5:$L$110,G$1-4,FALSE),
  (VLOOKUP($B41&amp;"f5",VALORES_CONFIGURAÇÃO!$C$5:$L$110,G$1,FALSE)*$C41)+VLOOKUP($B41&amp;"f5",VALORES_CONFIGURAÇÃO!$C$5:$L$110,G$1-4,FALSE))))
  ),"")</f>
        <v/>
      </c>
      <c r="H41" s="79" t="str">
        <f>IFERROR(
  IF(VLOOKUP($B41&amp;"f1",VALORES_CONFIGURAÇÃO!$C$5:$L$110,3,FALSE)&gt;$C41,VLOOKUP($B41&amp;"f1",VALORES_CONFIGURAÇÃO!$C$5:$L$110,H$1,FALSE)*$C41,
  IF(VLOOKUP($B41&amp;"f2",VALORES_CONFIGURAÇÃO!$C$5:$L$110,3,FALSE)&gt;$C41,(VLOOKUP($B41&amp;"f2",VALORES_CONFIGURAÇÃO!$C$5:$L$110,H$1,FALSE)*$C41)+VLOOKUP($B41&amp;"f2",VALORES_CONFIGURAÇÃO!$C$5:$L$110,H$1-4,FALSE),
  IF(VLOOKUP($B41&amp;"f3",VALORES_CONFIGURAÇÃO!$C$5:$L$110,3,FALSE)&gt;$C41,(VLOOKUP($B41&amp;"f3",VALORES_CONFIGURAÇÃO!$C$5:$L$110,H$1,FALSE)*$C41)+VLOOKUP($B41&amp;"f3",VALORES_CONFIGURAÇÃO!$C$5:$L$110,H$1-4,FALSE),
  IF(VLOOKUP($B41&amp;"f4",VALORES_CONFIGURAÇÃO!$C$5:$L$110,3,FALSE)&gt;$C41,(VLOOKUP($B41&amp;"f4",VALORES_CONFIGURAÇÃO!$C$5:$L$110,H$1,FALSE)*$C41)+VLOOKUP($B41&amp;"f4",VALORES_CONFIGURAÇÃO!$C$5:$L$110,H$1-4,FALSE),
  (VLOOKUP($B41&amp;"f5",VALORES_CONFIGURAÇÃO!$C$5:$L$110,H$1,FALSE)*$C41)+VLOOKUP($B41&amp;"f5",VALORES_CONFIGURAÇÃO!$C$5:$L$110,H$1-4,FALSE))))
  ),"")</f>
        <v/>
      </c>
      <c r="I41" s="78" t="str">
        <f t="shared" si="0"/>
        <v/>
      </c>
      <c r="J41" s="81"/>
      <c r="K41" s="85"/>
    </row>
    <row r="42" spans="2:11" x14ac:dyDescent="0.25">
      <c r="B42" s="84"/>
      <c r="C42" s="81"/>
      <c r="D42" s="81"/>
      <c r="E42" s="78" t="str">
        <f>IFERROR(VLOOKUP($B42&amp;"f1",VALORES_CONFIGURAÇÃO!$C$5:$L$110,7,FALSE)*$D42,"")</f>
        <v/>
      </c>
      <c r="F42" s="79" t="str">
        <f>IFERROR(
  IF(VLOOKUP($B42&amp;"f1",VALORES_CONFIGURAÇÃO!$C$5:$L$110,3,FALSE)&gt;$C42,VLOOKUP($B42&amp;"f1",VALORES_CONFIGURAÇÃO!$C$5:$L$110,F$1,FALSE)*$C42,
  IF(VLOOKUP($B42&amp;"f2",VALORES_CONFIGURAÇÃO!$C$5:$L$110,3,FALSE)&gt;$C42,(VLOOKUP($B42&amp;"f2",VALORES_CONFIGURAÇÃO!$C$5:$L$110,F$1,FALSE)*$C42)+VLOOKUP($B42&amp;"f2",VALORES_CONFIGURAÇÃO!$C$5:$L$110,F$1-4,FALSE),
  IF(VLOOKUP($B42&amp;"f3",VALORES_CONFIGURAÇÃO!$C$5:$L$110,3,FALSE)&gt;$C42,(VLOOKUP($B42&amp;"f3",VALORES_CONFIGURAÇÃO!$C$5:$L$110,F$1,FALSE)*$C42)+VLOOKUP($B42&amp;"f3",VALORES_CONFIGURAÇÃO!$C$5:$L$110,F$1-4,FALSE),
  IF(VLOOKUP($B42&amp;"f4",VALORES_CONFIGURAÇÃO!$C$5:$L$110,3,FALSE)&gt;$C42,(VLOOKUP($B42&amp;"f4",VALORES_CONFIGURAÇÃO!$C$5:$L$110,F$1,FALSE)*$C42)+VLOOKUP($B42&amp;"f4",VALORES_CONFIGURAÇÃO!$C$5:$L$110,F$1-4,FALSE),
  (VLOOKUP($B42&amp;"f5",VALORES_CONFIGURAÇÃO!$C$5:$L$110,F$1,FALSE)*$C42)+VLOOKUP($B42&amp;"f5",VALORES_CONFIGURAÇÃO!$C$5:$L$110,F$1-4,FALSE))))
  ),"")</f>
        <v/>
      </c>
      <c r="G42" s="79" t="str">
        <f>IFERROR(
  IF(VLOOKUP($B42&amp;"f1",VALORES_CONFIGURAÇÃO!$C$5:$L$110,3,FALSE)&gt;$C42,VLOOKUP($B42&amp;"f1",VALORES_CONFIGURAÇÃO!$C$5:$L$110,G$1,FALSE)*$C42,
  IF(VLOOKUP($B42&amp;"f2",VALORES_CONFIGURAÇÃO!$C$5:$L$110,3,FALSE)&gt;$C42,(VLOOKUP($B42&amp;"f2",VALORES_CONFIGURAÇÃO!$C$5:$L$110,G$1,FALSE)*$C42)+VLOOKUP($B42&amp;"f2",VALORES_CONFIGURAÇÃO!$C$5:$L$110,G$1-4,FALSE),
  IF(VLOOKUP($B42&amp;"f3",VALORES_CONFIGURAÇÃO!$C$5:$L$110,3,FALSE)&gt;$C42,(VLOOKUP($B42&amp;"f3",VALORES_CONFIGURAÇÃO!$C$5:$L$110,G$1,FALSE)*$C42)+VLOOKUP($B42&amp;"f3",VALORES_CONFIGURAÇÃO!$C$5:$L$110,G$1-4,FALSE),
  IF(VLOOKUP($B42&amp;"f4",VALORES_CONFIGURAÇÃO!$C$5:$L$110,3,FALSE)&gt;$C42,(VLOOKUP($B42&amp;"f4",VALORES_CONFIGURAÇÃO!$C$5:$L$110,G$1,FALSE)*$C42)+VLOOKUP($B42&amp;"f4",VALORES_CONFIGURAÇÃO!$C$5:$L$110,G$1-4,FALSE),
  (VLOOKUP($B42&amp;"f5",VALORES_CONFIGURAÇÃO!$C$5:$L$110,G$1,FALSE)*$C42)+VLOOKUP($B42&amp;"f5",VALORES_CONFIGURAÇÃO!$C$5:$L$110,G$1-4,FALSE))))
  ),"")</f>
        <v/>
      </c>
      <c r="H42" s="79" t="str">
        <f>IFERROR(
  IF(VLOOKUP($B42&amp;"f1",VALORES_CONFIGURAÇÃO!$C$5:$L$110,3,FALSE)&gt;$C42,VLOOKUP($B42&amp;"f1",VALORES_CONFIGURAÇÃO!$C$5:$L$110,H$1,FALSE)*$C42,
  IF(VLOOKUP($B42&amp;"f2",VALORES_CONFIGURAÇÃO!$C$5:$L$110,3,FALSE)&gt;$C42,(VLOOKUP($B42&amp;"f2",VALORES_CONFIGURAÇÃO!$C$5:$L$110,H$1,FALSE)*$C42)+VLOOKUP($B42&amp;"f2",VALORES_CONFIGURAÇÃO!$C$5:$L$110,H$1-4,FALSE),
  IF(VLOOKUP($B42&amp;"f3",VALORES_CONFIGURAÇÃO!$C$5:$L$110,3,FALSE)&gt;$C42,(VLOOKUP($B42&amp;"f3",VALORES_CONFIGURAÇÃO!$C$5:$L$110,H$1,FALSE)*$C42)+VLOOKUP($B42&amp;"f3",VALORES_CONFIGURAÇÃO!$C$5:$L$110,H$1-4,FALSE),
  IF(VLOOKUP($B42&amp;"f4",VALORES_CONFIGURAÇÃO!$C$5:$L$110,3,FALSE)&gt;$C42,(VLOOKUP($B42&amp;"f4",VALORES_CONFIGURAÇÃO!$C$5:$L$110,H$1,FALSE)*$C42)+VLOOKUP($B42&amp;"f4",VALORES_CONFIGURAÇÃO!$C$5:$L$110,H$1-4,FALSE),
  (VLOOKUP($B42&amp;"f5",VALORES_CONFIGURAÇÃO!$C$5:$L$110,H$1,FALSE)*$C42)+VLOOKUP($B42&amp;"f5",VALORES_CONFIGURAÇÃO!$C$5:$L$110,H$1-4,FALSE))))
  ),"")</f>
        <v/>
      </c>
      <c r="I42" s="78" t="str">
        <f t="shared" si="0"/>
        <v/>
      </c>
      <c r="J42" s="81"/>
      <c r="K42" s="85"/>
    </row>
    <row r="43" spans="2:11" x14ac:dyDescent="0.25">
      <c r="B43" s="84"/>
      <c r="C43" s="81"/>
      <c r="D43" s="81"/>
      <c r="E43" s="78" t="str">
        <f>IFERROR(VLOOKUP($B43&amp;"f1",VALORES_CONFIGURAÇÃO!$C$5:$L$110,7,FALSE)*$D43,"")</f>
        <v/>
      </c>
      <c r="F43" s="79" t="str">
        <f>IFERROR(
  IF(VLOOKUP($B43&amp;"f1",VALORES_CONFIGURAÇÃO!$C$5:$L$110,3,FALSE)&gt;$C43,VLOOKUP($B43&amp;"f1",VALORES_CONFIGURAÇÃO!$C$5:$L$110,F$1,FALSE)*$C43,
  IF(VLOOKUP($B43&amp;"f2",VALORES_CONFIGURAÇÃO!$C$5:$L$110,3,FALSE)&gt;$C43,(VLOOKUP($B43&amp;"f2",VALORES_CONFIGURAÇÃO!$C$5:$L$110,F$1,FALSE)*$C43)+VLOOKUP($B43&amp;"f2",VALORES_CONFIGURAÇÃO!$C$5:$L$110,F$1-4,FALSE),
  IF(VLOOKUP($B43&amp;"f3",VALORES_CONFIGURAÇÃO!$C$5:$L$110,3,FALSE)&gt;$C43,(VLOOKUP($B43&amp;"f3",VALORES_CONFIGURAÇÃO!$C$5:$L$110,F$1,FALSE)*$C43)+VLOOKUP($B43&amp;"f3",VALORES_CONFIGURAÇÃO!$C$5:$L$110,F$1-4,FALSE),
  IF(VLOOKUP($B43&amp;"f4",VALORES_CONFIGURAÇÃO!$C$5:$L$110,3,FALSE)&gt;$C43,(VLOOKUP($B43&amp;"f4",VALORES_CONFIGURAÇÃO!$C$5:$L$110,F$1,FALSE)*$C43)+VLOOKUP($B43&amp;"f4",VALORES_CONFIGURAÇÃO!$C$5:$L$110,F$1-4,FALSE),
  (VLOOKUP($B43&amp;"f5",VALORES_CONFIGURAÇÃO!$C$5:$L$110,F$1,FALSE)*$C43)+VLOOKUP($B43&amp;"f5",VALORES_CONFIGURAÇÃO!$C$5:$L$110,F$1-4,FALSE))))
  ),"")</f>
        <v/>
      </c>
      <c r="G43" s="79" t="str">
        <f>IFERROR(
  IF(VLOOKUP($B43&amp;"f1",VALORES_CONFIGURAÇÃO!$C$5:$L$110,3,FALSE)&gt;$C43,VLOOKUP($B43&amp;"f1",VALORES_CONFIGURAÇÃO!$C$5:$L$110,G$1,FALSE)*$C43,
  IF(VLOOKUP($B43&amp;"f2",VALORES_CONFIGURAÇÃO!$C$5:$L$110,3,FALSE)&gt;$C43,(VLOOKUP($B43&amp;"f2",VALORES_CONFIGURAÇÃO!$C$5:$L$110,G$1,FALSE)*$C43)+VLOOKUP($B43&amp;"f2",VALORES_CONFIGURAÇÃO!$C$5:$L$110,G$1-4,FALSE),
  IF(VLOOKUP($B43&amp;"f3",VALORES_CONFIGURAÇÃO!$C$5:$L$110,3,FALSE)&gt;$C43,(VLOOKUP($B43&amp;"f3",VALORES_CONFIGURAÇÃO!$C$5:$L$110,G$1,FALSE)*$C43)+VLOOKUP($B43&amp;"f3",VALORES_CONFIGURAÇÃO!$C$5:$L$110,G$1-4,FALSE),
  IF(VLOOKUP($B43&amp;"f4",VALORES_CONFIGURAÇÃO!$C$5:$L$110,3,FALSE)&gt;$C43,(VLOOKUP($B43&amp;"f4",VALORES_CONFIGURAÇÃO!$C$5:$L$110,G$1,FALSE)*$C43)+VLOOKUP($B43&amp;"f4",VALORES_CONFIGURAÇÃO!$C$5:$L$110,G$1-4,FALSE),
  (VLOOKUP($B43&amp;"f5",VALORES_CONFIGURAÇÃO!$C$5:$L$110,G$1,FALSE)*$C43)+VLOOKUP($B43&amp;"f5",VALORES_CONFIGURAÇÃO!$C$5:$L$110,G$1-4,FALSE))))
  ),"")</f>
        <v/>
      </c>
      <c r="H43" s="79" t="str">
        <f>IFERROR(
  IF(VLOOKUP($B43&amp;"f1",VALORES_CONFIGURAÇÃO!$C$5:$L$110,3,FALSE)&gt;$C43,VLOOKUP($B43&amp;"f1",VALORES_CONFIGURAÇÃO!$C$5:$L$110,H$1,FALSE)*$C43,
  IF(VLOOKUP($B43&amp;"f2",VALORES_CONFIGURAÇÃO!$C$5:$L$110,3,FALSE)&gt;$C43,(VLOOKUP($B43&amp;"f2",VALORES_CONFIGURAÇÃO!$C$5:$L$110,H$1,FALSE)*$C43)+VLOOKUP($B43&amp;"f2",VALORES_CONFIGURAÇÃO!$C$5:$L$110,H$1-4,FALSE),
  IF(VLOOKUP($B43&amp;"f3",VALORES_CONFIGURAÇÃO!$C$5:$L$110,3,FALSE)&gt;$C43,(VLOOKUP($B43&amp;"f3",VALORES_CONFIGURAÇÃO!$C$5:$L$110,H$1,FALSE)*$C43)+VLOOKUP($B43&amp;"f3",VALORES_CONFIGURAÇÃO!$C$5:$L$110,H$1-4,FALSE),
  IF(VLOOKUP($B43&amp;"f4",VALORES_CONFIGURAÇÃO!$C$5:$L$110,3,FALSE)&gt;$C43,(VLOOKUP($B43&amp;"f4",VALORES_CONFIGURAÇÃO!$C$5:$L$110,H$1,FALSE)*$C43)+VLOOKUP($B43&amp;"f4",VALORES_CONFIGURAÇÃO!$C$5:$L$110,H$1-4,FALSE),
  (VLOOKUP($B43&amp;"f5",VALORES_CONFIGURAÇÃO!$C$5:$L$110,H$1,FALSE)*$C43)+VLOOKUP($B43&amp;"f5",VALORES_CONFIGURAÇÃO!$C$5:$L$110,H$1-4,FALSE))))
  ),"")</f>
        <v/>
      </c>
      <c r="I43" s="78" t="str">
        <f t="shared" si="0"/>
        <v/>
      </c>
      <c r="J43" s="81"/>
      <c r="K43" s="85"/>
    </row>
    <row r="44" spans="2:11" x14ac:dyDescent="0.25">
      <c r="B44" s="84"/>
      <c r="C44" s="81"/>
      <c r="D44" s="81"/>
      <c r="E44" s="78" t="str">
        <f>IFERROR(VLOOKUP($B44&amp;"f1",VALORES_CONFIGURAÇÃO!$C$5:$L$110,7,FALSE)*$D44,"")</f>
        <v/>
      </c>
      <c r="F44" s="79" t="str">
        <f>IFERROR(
  IF(VLOOKUP($B44&amp;"f1",VALORES_CONFIGURAÇÃO!$C$5:$L$110,3,FALSE)&gt;$C44,VLOOKUP($B44&amp;"f1",VALORES_CONFIGURAÇÃO!$C$5:$L$110,F$1,FALSE)*$C44,
  IF(VLOOKUP($B44&amp;"f2",VALORES_CONFIGURAÇÃO!$C$5:$L$110,3,FALSE)&gt;$C44,(VLOOKUP($B44&amp;"f2",VALORES_CONFIGURAÇÃO!$C$5:$L$110,F$1,FALSE)*$C44)+VLOOKUP($B44&amp;"f2",VALORES_CONFIGURAÇÃO!$C$5:$L$110,F$1-4,FALSE),
  IF(VLOOKUP($B44&amp;"f3",VALORES_CONFIGURAÇÃO!$C$5:$L$110,3,FALSE)&gt;$C44,(VLOOKUP($B44&amp;"f3",VALORES_CONFIGURAÇÃO!$C$5:$L$110,F$1,FALSE)*$C44)+VLOOKUP($B44&amp;"f3",VALORES_CONFIGURAÇÃO!$C$5:$L$110,F$1-4,FALSE),
  IF(VLOOKUP($B44&amp;"f4",VALORES_CONFIGURAÇÃO!$C$5:$L$110,3,FALSE)&gt;$C44,(VLOOKUP($B44&amp;"f4",VALORES_CONFIGURAÇÃO!$C$5:$L$110,F$1,FALSE)*$C44)+VLOOKUP($B44&amp;"f4",VALORES_CONFIGURAÇÃO!$C$5:$L$110,F$1-4,FALSE),
  (VLOOKUP($B44&amp;"f5",VALORES_CONFIGURAÇÃO!$C$5:$L$110,F$1,FALSE)*$C44)+VLOOKUP($B44&amp;"f5",VALORES_CONFIGURAÇÃO!$C$5:$L$110,F$1-4,FALSE))))
  ),"")</f>
        <v/>
      </c>
      <c r="G44" s="79" t="str">
        <f>IFERROR(
  IF(VLOOKUP($B44&amp;"f1",VALORES_CONFIGURAÇÃO!$C$5:$L$110,3,FALSE)&gt;$C44,VLOOKUP($B44&amp;"f1",VALORES_CONFIGURAÇÃO!$C$5:$L$110,G$1,FALSE)*$C44,
  IF(VLOOKUP($B44&amp;"f2",VALORES_CONFIGURAÇÃO!$C$5:$L$110,3,FALSE)&gt;$C44,(VLOOKUP($B44&amp;"f2",VALORES_CONFIGURAÇÃO!$C$5:$L$110,G$1,FALSE)*$C44)+VLOOKUP($B44&amp;"f2",VALORES_CONFIGURAÇÃO!$C$5:$L$110,G$1-4,FALSE),
  IF(VLOOKUP($B44&amp;"f3",VALORES_CONFIGURAÇÃO!$C$5:$L$110,3,FALSE)&gt;$C44,(VLOOKUP($B44&amp;"f3",VALORES_CONFIGURAÇÃO!$C$5:$L$110,G$1,FALSE)*$C44)+VLOOKUP($B44&amp;"f3",VALORES_CONFIGURAÇÃO!$C$5:$L$110,G$1-4,FALSE),
  IF(VLOOKUP($B44&amp;"f4",VALORES_CONFIGURAÇÃO!$C$5:$L$110,3,FALSE)&gt;$C44,(VLOOKUP($B44&amp;"f4",VALORES_CONFIGURAÇÃO!$C$5:$L$110,G$1,FALSE)*$C44)+VLOOKUP($B44&amp;"f4",VALORES_CONFIGURAÇÃO!$C$5:$L$110,G$1-4,FALSE),
  (VLOOKUP($B44&amp;"f5",VALORES_CONFIGURAÇÃO!$C$5:$L$110,G$1,FALSE)*$C44)+VLOOKUP($B44&amp;"f5",VALORES_CONFIGURAÇÃO!$C$5:$L$110,G$1-4,FALSE))))
  ),"")</f>
        <v/>
      </c>
      <c r="H44" s="79" t="str">
        <f>IFERROR(
  IF(VLOOKUP($B44&amp;"f1",VALORES_CONFIGURAÇÃO!$C$5:$L$110,3,FALSE)&gt;$C44,VLOOKUP($B44&amp;"f1",VALORES_CONFIGURAÇÃO!$C$5:$L$110,H$1,FALSE)*$C44,
  IF(VLOOKUP($B44&amp;"f2",VALORES_CONFIGURAÇÃO!$C$5:$L$110,3,FALSE)&gt;$C44,(VLOOKUP($B44&amp;"f2",VALORES_CONFIGURAÇÃO!$C$5:$L$110,H$1,FALSE)*$C44)+VLOOKUP($B44&amp;"f2",VALORES_CONFIGURAÇÃO!$C$5:$L$110,H$1-4,FALSE),
  IF(VLOOKUP($B44&amp;"f3",VALORES_CONFIGURAÇÃO!$C$5:$L$110,3,FALSE)&gt;$C44,(VLOOKUP($B44&amp;"f3",VALORES_CONFIGURAÇÃO!$C$5:$L$110,H$1,FALSE)*$C44)+VLOOKUP($B44&amp;"f3",VALORES_CONFIGURAÇÃO!$C$5:$L$110,H$1-4,FALSE),
  IF(VLOOKUP($B44&amp;"f4",VALORES_CONFIGURAÇÃO!$C$5:$L$110,3,FALSE)&gt;$C44,(VLOOKUP($B44&amp;"f4",VALORES_CONFIGURAÇÃO!$C$5:$L$110,H$1,FALSE)*$C44)+VLOOKUP($B44&amp;"f4",VALORES_CONFIGURAÇÃO!$C$5:$L$110,H$1-4,FALSE),
  (VLOOKUP($B44&amp;"f5",VALORES_CONFIGURAÇÃO!$C$5:$L$110,H$1,FALSE)*$C44)+VLOOKUP($B44&amp;"f5",VALORES_CONFIGURAÇÃO!$C$5:$L$110,H$1-4,FALSE))))
  ),"")</f>
        <v/>
      </c>
      <c r="I44" s="78" t="str">
        <f t="shared" si="0"/>
        <v/>
      </c>
      <c r="J44" s="81"/>
      <c r="K44" s="85"/>
    </row>
    <row r="45" spans="2:11" x14ac:dyDescent="0.25">
      <c r="B45" s="84"/>
      <c r="C45" s="81"/>
      <c r="D45" s="81"/>
      <c r="E45" s="78" t="str">
        <f>IFERROR(VLOOKUP($B45&amp;"f1",VALORES_CONFIGURAÇÃO!$C$5:$L$110,7,FALSE)*$D45,"")</f>
        <v/>
      </c>
      <c r="F45" s="79" t="str">
        <f>IFERROR(
  IF(VLOOKUP($B45&amp;"f1",VALORES_CONFIGURAÇÃO!$C$5:$L$110,3,FALSE)&gt;$C45,VLOOKUP($B45&amp;"f1",VALORES_CONFIGURAÇÃO!$C$5:$L$110,F$1,FALSE)*$C45,
  IF(VLOOKUP($B45&amp;"f2",VALORES_CONFIGURAÇÃO!$C$5:$L$110,3,FALSE)&gt;$C45,(VLOOKUP($B45&amp;"f2",VALORES_CONFIGURAÇÃO!$C$5:$L$110,F$1,FALSE)*$C45)+VLOOKUP($B45&amp;"f2",VALORES_CONFIGURAÇÃO!$C$5:$L$110,F$1-4,FALSE),
  IF(VLOOKUP($B45&amp;"f3",VALORES_CONFIGURAÇÃO!$C$5:$L$110,3,FALSE)&gt;$C45,(VLOOKUP($B45&amp;"f3",VALORES_CONFIGURAÇÃO!$C$5:$L$110,F$1,FALSE)*$C45)+VLOOKUP($B45&amp;"f3",VALORES_CONFIGURAÇÃO!$C$5:$L$110,F$1-4,FALSE),
  IF(VLOOKUP($B45&amp;"f4",VALORES_CONFIGURAÇÃO!$C$5:$L$110,3,FALSE)&gt;$C45,(VLOOKUP($B45&amp;"f4",VALORES_CONFIGURAÇÃO!$C$5:$L$110,F$1,FALSE)*$C45)+VLOOKUP($B45&amp;"f4",VALORES_CONFIGURAÇÃO!$C$5:$L$110,F$1-4,FALSE),
  (VLOOKUP($B45&amp;"f5",VALORES_CONFIGURAÇÃO!$C$5:$L$110,F$1,FALSE)*$C45)+VLOOKUP($B45&amp;"f5",VALORES_CONFIGURAÇÃO!$C$5:$L$110,F$1-4,FALSE))))
  ),"")</f>
        <v/>
      </c>
      <c r="G45" s="79" t="str">
        <f>IFERROR(
  IF(VLOOKUP($B45&amp;"f1",VALORES_CONFIGURAÇÃO!$C$5:$L$110,3,FALSE)&gt;$C45,VLOOKUP($B45&amp;"f1",VALORES_CONFIGURAÇÃO!$C$5:$L$110,G$1,FALSE)*$C45,
  IF(VLOOKUP($B45&amp;"f2",VALORES_CONFIGURAÇÃO!$C$5:$L$110,3,FALSE)&gt;$C45,(VLOOKUP($B45&amp;"f2",VALORES_CONFIGURAÇÃO!$C$5:$L$110,G$1,FALSE)*$C45)+VLOOKUP($B45&amp;"f2",VALORES_CONFIGURAÇÃO!$C$5:$L$110,G$1-4,FALSE),
  IF(VLOOKUP($B45&amp;"f3",VALORES_CONFIGURAÇÃO!$C$5:$L$110,3,FALSE)&gt;$C45,(VLOOKUP($B45&amp;"f3",VALORES_CONFIGURAÇÃO!$C$5:$L$110,G$1,FALSE)*$C45)+VLOOKUP($B45&amp;"f3",VALORES_CONFIGURAÇÃO!$C$5:$L$110,G$1-4,FALSE),
  IF(VLOOKUP($B45&amp;"f4",VALORES_CONFIGURAÇÃO!$C$5:$L$110,3,FALSE)&gt;$C45,(VLOOKUP($B45&amp;"f4",VALORES_CONFIGURAÇÃO!$C$5:$L$110,G$1,FALSE)*$C45)+VLOOKUP($B45&amp;"f4",VALORES_CONFIGURAÇÃO!$C$5:$L$110,G$1-4,FALSE),
  (VLOOKUP($B45&amp;"f5",VALORES_CONFIGURAÇÃO!$C$5:$L$110,G$1,FALSE)*$C45)+VLOOKUP($B45&amp;"f5",VALORES_CONFIGURAÇÃO!$C$5:$L$110,G$1-4,FALSE))))
  ),"")</f>
        <v/>
      </c>
      <c r="H45" s="79" t="str">
        <f>IFERROR(
  IF(VLOOKUP($B45&amp;"f1",VALORES_CONFIGURAÇÃO!$C$5:$L$110,3,FALSE)&gt;$C45,VLOOKUP($B45&amp;"f1",VALORES_CONFIGURAÇÃO!$C$5:$L$110,H$1,FALSE)*$C45,
  IF(VLOOKUP($B45&amp;"f2",VALORES_CONFIGURAÇÃO!$C$5:$L$110,3,FALSE)&gt;$C45,(VLOOKUP($B45&amp;"f2",VALORES_CONFIGURAÇÃO!$C$5:$L$110,H$1,FALSE)*$C45)+VLOOKUP($B45&amp;"f2",VALORES_CONFIGURAÇÃO!$C$5:$L$110,H$1-4,FALSE),
  IF(VLOOKUP($B45&amp;"f3",VALORES_CONFIGURAÇÃO!$C$5:$L$110,3,FALSE)&gt;$C45,(VLOOKUP($B45&amp;"f3",VALORES_CONFIGURAÇÃO!$C$5:$L$110,H$1,FALSE)*$C45)+VLOOKUP($B45&amp;"f3",VALORES_CONFIGURAÇÃO!$C$5:$L$110,H$1-4,FALSE),
  IF(VLOOKUP($B45&amp;"f4",VALORES_CONFIGURAÇÃO!$C$5:$L$110,3,FALSE)&gt;$C45,(VLOOKUP($B45&amp;"f4",VALORES_CONFIGURAÇÃO!$C$5:$L$110,H$1,FALSE)*$C45)+VLOOKUP($B45&amp;"f4",VALORES_CONFIGURAÇÃO!$C$5:$L$110,H$1-4,FALSE),
  (VLOOKUP($B45&amp;"f5",VALORES_CONFIGURAÇÃO!$C$5:$L$110,H$1,FALSE)*$C45)+VLOOKUP($B45&amp;"f5",VALORES_CONFIGURAÇÃO!$C$5:$L$110,H$1-4,FALSE))))
  ),"")</f>
        <v/>
      </c>
      <c r="I45" s="78" t="str">
        <f t="shared" si="0"/>
        <v/>
      </c>
      <c r="J45" s="81"/>
      <c r="K45" s="85"/>
    </row>
    <row r="46" spans="2:11" x14ac:dyDescent="0.25">
      <c r="B46" s="84"/>
      <c r="C46" s="81"/>
      <c r="D46" s="81"/>
      <c r="E46" s="78" t="str">
        <f>IFERROR(VLOOKUP($B46&amp;"f1",VALORES_CONFIGURAÇÃO!$C$5:$L$110,7,FALSE)*$D46,"")</f>
        <v/>
      </c>
      <c r="F46" s="79" t="str">
        <f>IFERROR(
  IF(VLOOKUP($B46&amp;"f1",VALORES_CONFIGURAÇÃO!$C$5:$L$110,3,FALSE)&gt;$C46,VLOOKUP($B46&amp;"f1",VALORES_CONFIGURAÇÃO!$C$5:$L$110,F$1,FALSE)*$C46,
  IF(VLOOKUP($B46&amp;"f2",VALORES_CONFIGURAÇÃO!$C$5:$L$110,3,FALSE)&gt;$C46,(VLOOKUP($B46&amp;"f2",VALORES_CONFIGURAÇÃO!$C$5:$L$110,F$1,FALSE)*$C46)+VLOOKUP($B46&amp;"f2",VALORES_CONFIGURAÇÃO!$C$5:$L$110,F$1-4,FALSE),
  IF(VLOOKUP($B46&amp;"f3",VALORES_CONFIGURAÇÃO!$C$5:$L$110,3,FALSE)&gt;$C46,(VLOOKUP($B46&amp;"f3",VALORES_CONFIGURAÇÃO!$C$5:$L$110,F$1,FALSE)*$C46)+VLOOKUP($B46&amp;"f3",VALORES_CONFIGURAÇÃO!$C$5:$L$110,F$1-4,FALSE),
  IF(VLOOKUP($B46&amp;"f4",VALORES_CONFIGURAÇÃO!$C$5:$L$110,3,FALSE)&gt;$C46,(VLOOKUP($B46&amp;"f4",VALORES_CONFIGURAÇÃO!$C$5:$L$110,F$1,FALSE)*$C46)+VLOOKUP($B46&amp;"f4",VALORES_CONFIGURAÇÃO!$C$5:$L$110,F$1-4,FALSE),
  (VLOOKUP($B46&amp;"f5",VALORES_CONFIGURAÇÃO!$C$5:$L$110,F$1,FALSE)*$C46)+VLOOKUP($B46&amp;"f5",VALORES_CONFIGURAÇÃO!$C$5:$L$110,F$1-4,FALSE))))
  ),"")</f>
        <v/>
      </c>
      <c r="G46" s="79" t="str">
        <f>IFERROR(
  IF(VLOOKUP($B46&amp;"f1",VALORES_CONFIGURAÇÃO!$C$5:$L$110,3,FALSE)&gt;$C46,VLOOKUP($B46&amp;"f1",VALORES_CONFIGURAÇÃO!$C$5:$L$110,G$1,FALSE)*$C46,
  IF(VLOOKUP($B46&amp;"f2",VALORES_CONFIGURAÇÃO!$C$5:$L$110,3,FALSE)&gt;$C46,(VLOOKUP($B46&amp;"f2",VALORES_CONFIGURAÇÃO!$C$5:$L$110,G$1,FALSE)*$C46)+VLOOKUP($B46&amp;"f2",VALORES_CONFIGURAÇÃO!$C$5:$L$110,G$1-4,FALSE),
  IF(VLOOKUP($B46&amp;"f3",VALORES_CONFIGURAÇÃO!$C$5:$L$110,3,FALSE)&gt;$C46,(VLOOKUP($B46&amp;"f3",VALORES_CONFIGURAÇÃO!$C$5:$L$110,G$1,FALSE)*$C46)+VLOOKUP($B46&amp;"f3",VALORES_CONFIGURAÇÃO!$C$5:$L$110,G$1-4,FALSE),
  IF(VLOOKUP($B46&amp;"f4",VALORES_CONFIGURAÇÃO!$C$5:$L$110,3,FALSE)&gt;$C46,(VLOOKUP($B46&amp;"f4",VALORES_CONFIGURAÇÃO!$C$5:$L$110,G$1,FALSE)*$C46)+VLOOKUP($B46&amp;"f4",VALORES_CONFIGURAÇÃO!$C$5:$L$110,G$1-4,FALSE),
  (VLOOKUP($B46&amp;"f5",VALORES_CONFIGURAÇÃO!$C$5:$L$110,G$1,FALSE)*$C46)+VLOOKUP($B46&amp;"f5",VALORES_CONFIGURAÇÃO!$C$5:$L$110,G$1-4,FALSE))))
  ),"")</f>
        <v/>
      </c>
      <c r="H46" s="79" t="str">
        <f>IFERROR(
  IF(VLOOKUP($B46&amp;"f1",VALORES_CONFIGURAÇÃO!$C$5:$L$110,3,FALSE)&gt;$C46,VLOOKUP($B46&amp;"f1",VALORES_CONFIGURAÇÃO!$C$5:$L$110,H$1,FALSE)*$C46,
  IF(VLOOKUP($B46&amp;"f2",VALORES_CONFIGURAÇÃO!$C$5:$L$110,3,FALSE)&gt;$C46,(VLOOKUP($B46&amp;"f2",VALORES_CONFIGURAÇÃO!$C$5:$L$110,H$1,FALSE)*$C46)+VLOOKUP($B46&amp;"f2",VALORES_CONFIGURAÇÃO!$C$5:$L$110,H$1-4,FALSE),
  IF(VLOOKUP($B46&amp;"f3",VALORES_CONFIGURAÇÃO!$C$5:$L$110,3,FALSE)&gt;$C46,(VLOOKUP($B46&amp;"f3",VALORES_CONFIGURAÇÃO!$C$5:$L$110,H$1,FALSE)*$C46)+VLOOKUP($B46&amp;"f3",VALORES_CONFIGURAÇÃO!$C$5:$L$110,H$1-4,FALSE),
  IF(VLOOKUP($B46&amp;"f4",VALORES_CONFIGURAÇÃO!$C$5:$L$110,3,FALSE)&gt;$C46,(VLOOKUP($B46&amp;"f4",VALORES_CONFIGURAÇÃO!$C$5:$L$110,H$1,FALSE)*$C46)+VLOOKUP($B46&amp;"f4",VALORES_CONFIGURAÇÃO!$C$5:$L$110,H$1-4,FALSE),
  (VLOOKUP($B46&amp;"f5",VALORES_CONFIGURAÇÃO!$C$5:$L$110,H$1,FALSE)*$C46)+VLOOKUP($B46&amp;"f5",VALORES_CONFIGURAÇÃO!$C$5:$L$110,H$1-4,FALSE))))
  ),"")</f>
        <v/>
      </c>
      <c r="I46" s="78" t="str">
        <f t="shared" si="0"/>
        <v/>
      </c>
      <c r="J46" s="81"/>
      <c r="K46" s="85"/>
    </row>
    <row r="47" spans="2:11" x14ac:dyDescent="0.25">
      <c r="B47" s="84"/>
      <c r="C47" s="81"/>
      <c r="D47" s="81"/>
      <c r="E47" s="78" t="str">
        <f>IFERROR(VLOOKUP($B47&amp;"f1",VALORES_CONFIGURAÇÃO!$C$5:$L$110,7,FALSE)*$D47,"")</f>
        <v/>
      </c>
      <c r="F47" s="79" t="str">
        <f>IFERROR(
  IF(VLOOKUP($B47&amp;"f1",VALORES_CONFIGURAÇÃO!$C$5:$L$110,3,FALSE)&gt;$C47,VLOOKUP($B47&amp;"f1",VALORES_CONFIGURAÇÃO!$C$5:$L$110,F$1,FALSE)*$C47,
  IF(VLOOKUP($B47&amp;"f2",VALORES_CONFIGURAÇÃO!$C$5:$L$110,3,FALSE)&gt;$C47,(VLOOKUP($B47&amp;"f2",VALORES_CONFIGURAÇÃO!$C$5:$L$110,F$1,FALSE)*$C47)+VLOOKUP($B47&amp;"f2",VALORES_CONFIGURAÇÃO!$C$5:$L$110,F$1-4,FALSE),
  IF(VLOOKUP($B47&amp;"f3",VALORES_CONFIGURAÇÃO!$C$5:$L$110,3,FALSE)&gt;$C47,(VLOOKUP($B47&amp;"f3",VALORES_CONFIGURAÇÃO!$C$5:$L$110,F$1,FALSE)*$C47)+VLOOKUP($B47&amp;"f3",VALORES_CONFIGURAÇÃO!$C$5:$L$110,F$1-4,FALSE),
  IF(VLOOKUP($B47&amp;"f4",VALORES_CONFIGURAÇÃO!$C$5:$L$110,3,FALSE)&gt;$C47,(VLOOKUP($B47&amp;"f4",VALORES_CONFIGURAÇÃO!$C$5:$L$110,F$1,FALSE)*$C47)+VLOOKUP($B47&amp;"f4",VALORES_CONFIGURAÇÃO!$C$5:$L$110,F$1-4,FALSE),
  (VLOOKUP($B47&amp;"f5",VALORES_CONFIGURAÇÃO!$C$5:$L$110,F$1,FALSE)*$C47)+VLOOKUP($B47&amp;"f5",VALORES_CONFIGURAÇÃO!$C$5:$L$110,F$1-4,FALSE))))
  ),"")</f>
        <v/>
      </c>
      <c r="G47" s="79" t="str">
        <f>IFERROR(
  IF(VLOOKUP($B47&amp;"f1",VALORES_CONFIGURAÇÃO!$C$5:$L$110,3,FALSE)&gt;$C47,VLOOKUP($B47&amp;"f1",VALORES_CONFIGURAÇÃO!$C$5:$L$110,G$1,FALSE)*$C47,
  IF(VLOOKUP($B47&amp;"f2",VALORES_CONFIGURAÇÃO!$C$5:$L$110,3,FALSE)&gt;$C47,(VLOOKUP($B47&amp;"f2",VALORES_CONFIGURAÇÃO!$C$5:$L$110,G$1,FALSE)*$C47)+VLOOKUP($B47&amp;"f2",VALORES_CONFIGURAÇÃO!$C$5:$L$110,G$1-4,FALSE),
  IF(VLOOKUP($B47&amp;"f3",VALORES_CONFIGURAÇÃO!$C$5:$L$110,3,FALSE)&gt;$C47,(VLOOKUP($B47&amp;"f3",VALORES_CONFIGURAÇÃO!$C$5:$L$110,G$1,FALSE)*$C47)+VLOOKUP($B47&amp;"f3",VALORES_CONFIGURAÇÃO!$C$5:$L$110,G$1-4,FALSE),
  IF(VLOOKUP($B47&amp;"f4",VALORES_CONFIGURAÇÃO!$C$5:$L$110,3,FALSE)&gt;$C47,(VLOOKUP($B47&amp;"f4",VALORES_CONFIGURAÇÃO!$C$5:$L$110,G$1,FALSE)*$C47)+VLOOKUP($B47&amp;"f4",VALORES_CONFIGURAÇÃO!$C$5:$L$110,G$1-4,FALSE),
  (VLOOKUP($B47&amp;"f5",VALORES_CONFIGURAÇÃO!$C$5:$L$110,G$1,FALSE)*$C47)+VLOOKUP($B47&amp;"f5",VALORES_CONFIGURAÇÃO!$C$5:$L$110,G$1-4,FALSE))))
  ),"")</f>
        <v/>
      </c>
      <c r="H47" s="79" t="str">
        <f>IFERROR(
  IF(VLOOKUP($B47&amp;"f1",VALORES_CONFIGURAÇÃO!$C$5:$L$110,3,FALSE)&gt;$C47,VLOOKUP($B47&amp;"f1",VALORES_CONFIGURAÇÃO!$C$5:$L$110,H$1,FALSE)*$C47,
  IF(VLOOKUP($B47&amp;"f2",VALORES_CONFIGURAÇÃO!$C$5:$L$110,3,FALSE)&gt;$C47,(VLOOKUP($B47&amp;"f2",VALORES_CONFIGURAÇÃO!$C$5:$L$110,H$1,FALSE)*$C47)+VLOOKUP($B47&amp;"f2",VALORES_CONFIGURAÇÃO!$C$5:$L$110,H$1-4,FALSE),
  IF(VLOOKUP($B47&amp;"f3",VALORES_CONFIGURAÇÃO!$C$5:$L$110,3,FALSE)&gt;$C47,(VLOOKUP($B47&amp;"f3",VALORES_CONFIGURAÇÃO!$C$5:$L$110,H$1,FALSE)*$C47)+VLOOKUP($B47&amp;"f3",VALORES_CONFIGURAÇÃO!$C$5:$L$110,H$1-4,FALSE),
  IF(VLOOKUP($B47&amp;"f4",VALORES_CONFIGURAÇÃO!$C$5:$L$110,3,FALSE)&gt;$C47,(VLOOKUP($B47&amp;"f4",VALORES_CONFIGURAÇÃO!$C$5:$L$110,H$1,FALSE)*$C47)+VLOOKUP($B47&amp;"f4",VALORES_CONFIGURAÇÃO!$C$5:$L$110,H$1-4,FALSE),
  (VLOOKUP($B47&amp;"f5",VALORES_CONFIGURAÇÃO!$C$5:$L$110,H$1,FALSE)*$C47)+VLOOKUP($B47&amp;"f5",VALORES_CONFIGURAÇÃO!$C$5:$L$110,H$1-4,FALSE))))
  ),"")</f>
        <v/>
      </c>
      <c r="I47" s="78" t="str">
        <f t="shared" si="0"/>
        <v/>
      </c>
      <c r="J47" s="81"/>
      <c r="K47" s="85"/>
    </row>
    <row r="48" spans="2:11" x14ac:dyDescent="0.25">
      <c r="B48" s="84"/>
      <c r="C48" s="81"/>
      <c r="D48" s="81"/>
      <c r="E48" s="78" t="str">
        <f>IFERROR(VLOOKUP($B48&amp;"f1",VALORES_CONFIGURAÇÃO!$C$5:$L$110,7,FALSE)*$D48,"")</f>
        <v/>
      </c>
      <c r="F48" s="79" t="str">
        <f>IFERROR(
  IF(VLOOKUP($B48&amp;"f1",VALORES_CONFIGURAÇÃO!$C$5:$L$110,3,FALSE)&gt;$C48,VLOOKUP($B48&amp;"f1",VALORES_CONFIGURAÇÃO!$C$5:$L$110,F$1,FALSE)*$C48,
  IF(VLOOKUP($B48&amp;"f2",VALORES_CONFIGURAÇÃO!$C$5:$L$110,3,FALSE)&gt;$C48,(VLOOKUP($B48&amp;"f2",VALORES_CONFIGURAÇÃO!$C$5:$L$110,F$1,FALSE)*$C48)+VLOOKUP($B48&amp;"f2",VALORES_CONFIGURAÇÃO!$C$5:$L$110,F$1-4,FALSE),
  IF(VLOOKUP($B48&amp;"f3",VALORES_CONFIGURAÇÃO!$C$5:$L$110,3,FALSE)&gt;$C48,(VLOOKUP($B48&amp;"f3",VALORES_CONFIGURAÇÃO!$C$5:$L$110,F$1,FALSE)*$C48)+VLOOKUP($B48&amp;"f3",VALORES_CONFIGURAÇÃO!$C$5:$L$110,F$1-4,FALSE),
  IF(VLOOKUP($B48&amp;"f4",VALORES_CONFIGURAÇÃO!$C$5:$L$110,3,FALSE)&gt;$C48,(VLOOKUP($B48&amp;"f4",VALORES_CONFIGURAÇÃO!$C$5:$L$110,F$1,FALSE)*$C48)+VLOOKUP($B48&amp;"f4",VALORES_CONFIGURAÇÃO!$C$5:$L$110,F$1-4,FALSE),
  (VLOOKUP($B48&amp;"f5",VALORES_CONFIGURAÇÃO!$C$5:$L$110,F$1,FALSE)*$C48)+VLOOKUP($B48&amp;"f5",VALORES_CONFIGURAÇÃO!$C$5:$L$110,F$1-4,FALSE))))
  ),"")</f>
        <v/>
      </c>
      <c r="G48" s="79" t="str">
        <f>IFERROR(
  IF(VLOOKUP($B48&amp;"f1",VALORES_CONFIGURAÇÃO!$C$5:$L$110,3,FALSE)&gt;$C48,VLOOKUP($B48&amp;"f1",VALORES_CONFIGURAÇÃO!$C$5:$L$110,G$1,FALSE)*$C48,
  IF(VLOOKUP($B48&amp;"f2",VALORES_CONFIGURAÇÃO!$C$5:$L$110,3,FALSE)&gt;$C48,(VLOOKUP($B48&amp;"f2",VALORES_CONFIGURAÇÃO!$C$5:$L$110,G$1,FALSE)*$C48)+VLOOKUP($B48&amp;"f2",VALORES_CONFIGURAÇÃO!$C$5:$L$110,G$1-4,FALSE),
  IF(VLOOKUP($B48&amp;"f3",VALORES_CONFIGURAÇÃO!$C$5:$L$110,3,FALSE)&gt;$C48,(VLOOKUP($B48&amp;"f3",VALORES_CONFIGURAÇÃO!$C$5:$L$110,G$1,FALSE)*$C48)+VLOOKUP($B48&amp;"f3",VALORES_CONFIGURAÇÃO!$C$5:$L$110,G$1-4,FALSE),
  IF(VLOOKUP($B48&amp;"f4",VALORES_CONFIGURAÇÃO!$C$5:$L$110,3,FALSE)&gt;$C48,(VLOOKUP($B48&amp;"f4",VALORES_CONFIGURAÇÃO!$C$5:$L$110,G$1,FALSE)*$C48)+VLOOKUP($B48&amp;"f4",VALORES_CONFIGURAÇÃO!$C$5:$L$110,G$1-4,FALSE),
  (VLOOKUP($B48&amp;"f5",VALORES_CONFIGURAÇÃO!$C$5:$L$110,G$1,FALSE)*$C48)+VLOOKUP($B48&amp;"f5",VALORES_CONFIGURAÇÃO!$C$5:$L$110,G$1-4,FALSE))))
  ),"")</f>
        <v/>
      </c>
      <c r="H48" s="79" t="str">
        <f>IFERROR(
  IF(VLOOKUP($B48&amp;"f1",VALORES_CONFIGURAÇÃO!$C$5:$L$110,3,FALSE)&gt;$C48,VLOOKUP($B48&amp;"f1",VALORES_CONFIGURAÇÃO!$C$5:$L$110,H$1,FALSE)*$C48,
  IF(VLOOKUP($B48&amp;"f2",VALORES_CONFIGURAÇÃO!$C$5:$L$110,3,FALSE)&gt;$C48,(VLOOKUP($B48&amp;"f2",VALORES_CONFIGURAÇÃO!$C$5:$L$110,H$1,FALSE)*$C48)+VLOOKUP($B48&amp;"f2",VALORES_CONFIGURAÇÃO!$C$5:$L$110,H$1-4,FALSE),
  IF(VLOOKUP($B48&amp;"f3",VALORES_CONFIGURAÇÃO!$C$5:$L$110,3,FALSE)&gt;$C48,(VLOOKUP($B48&amp;"f3",VALORES_CONFIGURAÇÃO!$C$5:$L$110,H$1,FALSE)*$C48)+VLOOKUP($B48&amp;"f3",VALORES_CONFIGURAÇÃO!$C$5:$L$110,H$1-4,FALSE),
  IF(VLOOKUP($B48&amp;"f4",VALORES_CONFIGURAÇÃO!$C$5:$L$110,3,FALSE)&gt;$C48,(VLOOKUP($B48&amp;"f4",VALORES_CONFIGURAÇÃO!$C$5:$L$110,H$1,FALSE)*$C48)+VLOOKUP($B48&amp;"f4",VALORES_CONFIGURAÇÃO!$C$5:$L$110,H$1-4,FALSE),
  (VLOOKUP($B48&amp;"f5",VALORES_CONFIGURAÇÃO!$C$5:$L$110,H$1,FALSE)*$C48)+VLOOKUP($B48&amp;"f5",VALORES_CONFIGURAÇÃO!$C$5:$L$110,H$1-4,FALSE))))
  ),"")</f>
        <v/>
      </c>
      <c r="I48" s="78" t="str">
        <f t="shared" si="0"/>
        <v/>
      </c>
      <c r="J48" s="81"/>
      <c r="K48" s="85"/>
    </row>
    <row r="49" spans="2:11" x14ac:dyDescent="0.25">
      <c r="B49" s="84"/>
      <c r="C49" s="81"/>
      <c r="D49" s="81"/>
      <c r="E49" s="78" t="str">
        <f>IFERROR(VLOOKUP($B49&amp;"f1",VALORES_CONFIGURAÇÃO!$C$5:$L$110,7,FALSE)*$D49,"")</f>
        <v/>
      </c>
      <c r="F49" s="79" t="str">
        <f>IFERROR(
  IF(VLOOKUP($B49&amp;"f1",VALORES_CONFIGURAÇÃO!$C$5:$L$110,3,FALSE)&gt;$C49,VLOOKUP($B49&amp;"f1",VALORES_CONFIGURAÇÃO!$C$5:$L$110,F$1,FALSE)*$C49,
  IF(VLOOKUP($B49&amp;"f2",VALORES_CONFIGURAÇÃO!$C$5:$L$110,3,FALSE)&gt;$C49,(VLOOKUP($B49&amp;"f2",VALORES_CONFIGURAÇÃO!$C$5:$L$110,F$1,FALSE)*$C49)+VLOOKUP($B49&amp;"f2",VALORES_CONFIGURAÇÃO!$C$5:$L$110,F$1-4,FALSE),
  IF(VLOOKUP($B49&amp;"f3",VALORES_CONFIGURAÇÃO!$C$5:$L$110,3,FALSE)&gt;$C49,(VLOOKUP($B49&amp;"f3",VALORES_CONFIGURAÇÃO!$C$5:$L$110,F$1,FALSE)*$C49)+VLOOKUP($B49&amp;"f3",VALORES_CONFIGURAÇÃO!$C$5:$L$110,F$1-4,FALSE),
  IF(VLOOKUP($B49&amp;"f4",VALORES_CONFIGURAÇÃO!$C$5:$L$110,3,FALSE)&gt;$C49,(VLOOKUP($B49&amp;"f4",VALORES_CONFIGURAÇÃO!$C$5:$L$110,F$1,FALSE)*$C49)+VLOOKUP($B49&amp;"f4",VALORES_CONFIGURAÇÃO!$C$5:$L$110,F$1-4,FALSE),
  (VLOOKUP($B49&amp;"f5",VALORES_CONFIGURAÇÃO!$C$5:$L$110,F$1,FALSE)*$C49)+VLOOKUP($B49&amp;"f5",VALORES_CONFIGURAÇÃO!$C$5:$L$110,F$1-4,FALSE))))
  ),"")</f>
        <v/>
      </c>
      <c r="G49" s="79" t="str">
        <f>IFERROR(
  IF(VLOOKUP($B49&amp;"f1",VALORES_CONFIGURAÇÃO!$C$5:$L$110,3,FALSE)&gt;$C49,VLOOKUP($B49&amp;"f1",VALORES_CONFIGURAÇÃO!$C$5:$L$110,G$1,FALSE)*$C49,
  IF(VLOOKUP($B49&amp;"f2",VALORES_CONFIGURAÇÃO!$C$5:$L$110,3,FALSE)&gt;$C49,(VLOOKUP($B49&amp;"f2",VALORES_CONFIGURAÇÃO!$C$5:$L$110,G$1,FALSE)*$C49)+VLOOKUP($B49&amp;"f2",VALORES_CONFIGURAÇÃO!$C$5:$L$110,G$1-4,FALSE),
  IF(VLOOKUP($B49&amp;"f3",VALORES_CONFIGURAÇÃO!$C$5:$L$110,3,FALSE)&gt;$C49,(VLOOKUP($B49&amp;"f3",VALORES_CONFIGURAÇÃO!$C$5:$L$110,G$1,FALSE)*$C49)+VLOOKUP($B49&amp;"f3",VALORES_CONFIGURAÇÃO!$C$5:$L$110,G$1-4,FALSE),
  IF(VLOOKUP($B49&amp;"f4",VALORES_CONFIGURAÇÃO!$C$5:$L$110,3,FALSE)&gt;$C49,(VLOOKUP($B49&amp;"f4",VALORES_CONFIGURAÇÃO!$C$5:$L$110,G$1,FALSE)*$C49)+VLOOKUP($B49&amp;"f4",VALORES_CONFIGURAÇÃO!$C$5:$L$110,G$1-4,FALSE),
  (VLOOKUP($B49&amp;"f5",VALORES_CONFIGURAÇÃO!$C$5:$L$110,G$1,FALSE)*$C49)+VLOOKUP($B49&amp;"f5",VALORES_CONFIGURAÇÃO!$C$5:$L$110,G$1-4,FALSE))))
  ),"")</f>
        <v/>
      </c>
      <c r="H49" s="79" t="str">
        <f>IFERROR(
  IF(VLOOKUP($B49&amp;"f1",VALORES_CONFIGURAÇÃO!$C$5:$L$110,3,FALSE)&gt;$C49,VLOOKUP($B49&amp;"f1",VALORES_CONFIGURAÇÃO!$C$5:$L$110,H$1,FALSE)*$C49,
  IF(VLOOKUP($B49&amp;"f2",VALORES_CONFIGURAÇÃO!$C$5:$L$110,3,FALSE)&gt;$C49,(VLOOKUP($B49&amp;"f2",VALORES_CONFIGURAÇÃO!$C$5:$L$110,H$1,FALSE)*$C49)+VLOOKUP($B49&amp;"f2",VALORES_CONFIGURAÇÃO!$C$5:$L$110,H$1-4,FALSE),
  IF(VLOOKUP($B49&amp;"f3",VALORES_CONFIGURAÇÃO!$C$5:$L$110,3,FALSE)&gt;$C49,(VLOOKUP($B49&amp;"f3",VALORES_CONFIGURAÇÃO!$C$5:$L$110,H$1,FALSE)*$C49)+VLOOKUP($B49&amp;"f3",VALORES_CONFIGURAÇÃO!$C$5:$L$110,H$1-4,FALSE),
  IF(VLOOKUP($B49&amp;"f4",VALORES_CONFIGURAÇÃO!$C$5:$L$110,3,FALSE)&gt;$C49,(VLOOKUP($B49&amp;"f4",VALORES_CONFIGURAÇÃO!$C$5:$L$110,H$1,FALSE)*$C49)+VLOOKUP($B49&amp;"f4",VALORES_CONFIGURAÇÃO!$C$5:$L$110,H$1-4,FALSE),
  (VLOOKUP($B49&amp;"f5",VALORES_CONFIGURAÇÃO!$C$5:$L$110,H$1,FALSE)*$C49)+VLOOKUP($B49&amp;"f5",VALORES_CONFIGURAÇÃO!$C$5:$L$110,H$1-4,FALSE))))
  ),"")</f>
        <v/>
      </c>
      <c r="I49" s="78" t="str">
        <f t="shared" si="0"/>
        <v/>
      </c>
      <c r="J49" s="81"/>
      <c r="K49" s="85"/>
    </row>
    <row r="50" spans="2:11" x14ac:dyDescent="0.25">
      <c r="B50" s="84"/>
      <c r="C50" s="81"/>
      <c r="D50" s="81"/>
      <c r="E50" s="78" t="str">
        <f>IFERROR(VLOOKUP($B50&amp;"f1",VALORES_CONFIGURAÇÃO!$C$5:$L$110,7,FALSE)*$D50,"")</f>
        <v/>
      </c>
      <c r="F50" s="79" t="str">
        <f>IFERROR(
  IF(VLOOKUP($B50&amp;"f1",VALORES_CONFIGURAÇÃO!$C$5:$L$110,3,FALSE)&gt;$C50,VLOOKUP($B50&amp;"f1",VALORES_CONFIGURAÇÃO!$C$5:$L$110,F$1,FALSE)*$C50,
  IF(VLOOKUP($B50&amp;"f2",VALORES_CONFIGURAÇÃO!$C$5:$L$110,3,FALSE)&gt;$C50,(VLOOKUP($B50&amp;"f2",VALORES_CONFIGURAÇÃO!$C$5:$L$110,F$1,FALSE)*$C50)+VLOOKUP($B50&amp;"f2",VALORES_CONFIGURAÇÃO!$C$5:$L$110,F$1-4,FALSE),
  IF(VLOOKUP($B50&amp;"f3",VALORES_CONFIGURAÇÃO!$C$5:$L$110,3,FALSE)&gt;$C50,(VLOOKUP($B50&amp;"f3",VALORES_CONFIGURAÇÃO!$C$5:$L$110,F$1,FALSE)*$C50)+VLOOKUP($B50&amp;"f3",VALORES_CONFIGURAÇÃO!$C$5:$L$110,F$1-4,FALSE),
  IF(VLOOKUP($B50&amp;"f4",VALORES_CONFIGURAÇÃO!$C$5:$L$110,3,FALSE)&gt;$C50,(VLOOKUP($B50&amp;"f4",VALORES_CONFIGURAÇÃO!$C$5:$L$110,F$1,FALSE)*$C50)+VLOOKUP($B50&amp;"f4",VALORES_CONFIGURAÇÃO!$C$5:$L$110,F$1-4,FALSE),
  (VLOOKUP($B50&amp;"f5",VALORES_CONFIGURAÇÃO!$C$5:$L$110,F$1,FALSE)*$C50)+VLOOKUP($B50&amp;"f5",VALORES_CONFIGURAÇÃO!$C$5:$L$110,F$1-4,FALSE))))
  ),"")</f>
        <v/>
      </c>
      <c r="G50" s="79" t="str">
        <f>IFERROR(
  IF(VLOOKUP($B50&amp;"f1",VALORES_CONFIGURAÇÃO!$C$5:$L$110,3,FALSE)&gt;$C50,VLOOKUP($B50&amp;"f1",VALORES_CONFIGURAÇÃO!$C$5:$L$110,G$1,FALSE)*$C50,
  IF(VLOOKUP($B50&amp;"f2",VALORES_CONFIGURAÇÃO!$C$5:$L$110,3,FALSE)&gt;$C50,(VLOOKUP($B50&amp;"f2",VALORES_CONFIGURAÇÃO!$C$5:$L$110,G$1,FALSE)*$C50)+VLOOKUP($B50&amp;"f2",VALORES_CONFIGURAÇÃO!$C$5:$L$110,G$1-4,FALSE),
  IF(VLOOKUP($B50&amp;"f3",VALORES_CONFIGURAÇÃO!$C$5:$L$110,3,FALSE)&gt;$C50,(VLOOKUP($B50&amp;"f3",VALORES_CONFIGURAÇÃO!$C$5:$L$110,G$1,FALSE)*$C50)+VLOOKUP($B50&amp;"f3",VALORES_CONFIGURAÇÃO!$C$5:$L$110,G$1-4,FALSE),
  IF(VLOOKUP($B50&amp;"f4",VALORES_CONFIGURAÇÃO!$C$5:$L$110,3,FALSE)&gt;$C50,(VLOOKUP($B50&amp;"f4",VALORES_CONFIGURAÇÃO!$C$5:$L$110,G$1,FALSE)*$C50)+VLOOKUP($B50&amp;"f4",VALORES_CONFIGURAÇÃO!$C$5:$L$110,G$1-4,FALSE),
  (VLOOKUP($B50&amp;"f5",VALORES_CONFIGURAÇÃO!$C$5:$L$110,G$1,FALSE)*$C50)+VLOOKUP($B50&amp;"f5",VALORES_CONFIGURAÇÃO!$C$5:$L$110,G$1-4,FALSE))))
  ),"")</f>
        <v/>
      </c>
      <c r="H50" s="79" t="str">
        <f>IFERROR(
  IF(VLOOKUP($B50&amp;"f1",VALORES_CONFIGURAÇÃO!$C$5:$L$110,3,FALSE)&gt;$C50,VLOOKUP($B50&amp;"f1",VALORES_CONFIGURAÇÃO!$C$5:$L$110,H$1,FALSE)*$C50,
  IF(VLOOKUP($B50&amp;"f2",VALORES_CONFIGURAÇÃO!$C$5:$L$110,3,FALSE)&gt;$C50,(VLOOKUP($B50&amp;"f2",VALORES_CONFIGURAÇÃO!$C$5:$L$110,H$1,FALSE)*$C50)+VLOOKUP($B50&amp;"f2",VALORES_CONFIGURAÇÃO!$C$5:$L$110,H$1-4,FALSE),
  IF(VLOOKUP($B50&amp;"f3",VALORES_CONFIGURAÇÃO!$C$5:$L$110,3,FALSE)&gt;$C50,(VLOOKUP($B50&amp;"f3",VALORES_CONFIGURAÇÃO!$C$5:$L$110,H$1,FALSE)*$C50)+VLOOKUP($B50&amp;"f3",VALORES_CONFIGURAÇÃO!$C$5:$L$110,H$1-4,FALSE),
  IF(VLOOKUP($B50&amp;"f4",VALORES_CONFIGURAÇÃO!$C$5:$L$110,3,FALSE)&gt;$C50,(VLOOKUP($B50&amp;"f4",VALORES_CONFIGURAÇÃO!$C$5:$L$110,H$1,FALSE)*$C50)+VLOOKUP($B50&amp;"f4",VALORES_CONFIGURAÇÃO!$C$5:$L$110,H$1-4,FALSE),
  (VLOOKUP($B50&amp;"f5",VALORES_CONFIGURAÇÃO!$C$5:$L$110,H$1,FALSE)*$C50)+VLOOKUP($B50&amp;"f5",VALORES_CONFIGURAÇÃO!$C$5:$L$110,H$1-4,FALSE))))
  ),"")</f>
        <v/>
      </c>
      <c r="I50" s="78" t="str">
        <f t="shared" si="0"/>
        <v/>
      </c>
      <c r="J50" s="81"/>
      <c r="K50" s="85"/>
    </row>
    <row r="51" spans="2:11" x14ac:dyDescent="0.25">
      <c r="B51" s="84"/>
      <c r="C51" s="81"/>
      <c r="D51" s="81"/>
      <c r="E51" s="78" t="str">
        <f>IFERROR(VLOOKUP($B51&amp;"f1",VALORES_CONFIGURAÇÃO!$C$5:$L$110,7,FALSE)*$D51,"")</f>
        <v/>
      </c>
      <c r="F51" s="79" t="str">
        <f>IFERROR(
  IF(VLOOKUP($B51&amp;"f1",VALORES_CONFIGURAÇÃO!$C$5:$L$110,3,FALSE)&gt;$C51,VLOOKUP($B51&amp;"f1",VALORES_CONFIGURAÇÃO!$C$5:$L$110,F$1,FALSE)*$C51,
  IF(VLOOKUP($B51&amp;"f2",VALORES_CONFIGURAÇÃO!$C$5:$L$110,3,FALSE)&gt;$C51,(VLOOKUP($B51&amp;"f2",VALORES_CONFIGURAÇÃO!$C$5:$L$110,F$1,FALSE)*$C51)+VLOOKUP($B51&amp;"f2",VALORES_CONFIGURAÇÃO!$C$5:$L$110,F$1-4,FALSE),
  IF(VLOOKUP($B51&amp;"f3",VALORES_CONFIGURAÇÃO!$C$5:$L$110,3,FALSE)&gt;$C51,(VLOOKUP($B51&amp;"f3",VALORES_CONFIGURAÇÃO!$C$5:$L$110,F$1,FALSE)*$C51)+VLOOKUP($B51&amp;"f3",VALORES_CONFIGURAÇÃO!$C$5:$L$110,F$1-4,FALSE),
  IF(VLOOKUP($B51&amp;"f4",VALORES_CONFIGURAÇÃO!$C$5:$L$110,3,FALSE)&gt;$C51,(VLOOKUP($B51&amp;"f4",VALORES_CONFIGURAÇÃO!$C$5:$L$110,F$1,FALSE)*$C51)+VLOOKUP($B51&amp;"f4",VALORES_CONFIGURAÇÃO!$C$5:$L$110,F$1-4,FALSE),
  (VLOOKUP($B51&amp;"f5",VALORES_CONFIGURAÇÃO!$C$5:$L$110,F$1,FALSE)*$C51)+VLOOKUP($B51&amp;"f5",VALORES_CONFIGURAÇÃO!$C$5:$L$110,F$1-4,FALSE))))
  ),"")</f>
        <v/>
      </c>
      <c r="G51" s="79" t="str">
        <f>IFERROR(
  IF(VLOOKUP($B51&amp;"f1",VALORES_CONFIGURAÇÃO!$C$5:$L$110,3,FALSE)&gt;$C51,VLOOKUP($B51&amp;"f1",VALORES_CONFIGURAÇÃO!$C$5:$L$110,G$1,FALSE)*$C51,
  IF(VLOOKUP($B51&amp;"f2",VALORES_CONFIGURAÇÃO!$C$5:$L$110,3,FALSE)&gt;$C51,(VLOOKUP($B51&amp;"f2",VALORES_CONFIGURAÇÃO!$C$5:$L$110,G$1,FALSE)*$C51)+VLOOKUP($B51&amp;"f2",VALORES_CONFIGURAÇÃO!$C$5:$L$110,G$1-4,FALSE),
  IF(VLOOKUP($B51&amp;"f3",VALORES_CONFIGURAÇÃO!$C$5:$L$110,3,FALSE)&gt;$C51,(VLOOKUP($B51&amp;"f3",VALORES_CONFIGURAÇÃO!$C$5:$L$110,G$1,FALSE)*$C51)+VLOOKUP($B51&amp;"f3",VALORES_CONFIGURAÇÃO!$C$5:$L$110,G$1-4,FALSE),
  IF(VLOOKUP($B51&amp;"f4",VALORES_CONFIGURAÇÃO!$C$5:$L$110,3,FALSE)&gt;$C51,(VLOOKUP($B51&amp;"f4",VALORES_CONFIGURAÇÃO!$C$5:$L$110,G$1,FALSE)*$C51)+VLOOKUP($B51&amp;"f4",VALORES_CONFIGURAÇÃO!$C$5:$L$110,G$1-4,FALSE),
  (VLOOKUP($B51&amp;"f5",VALORES_CONFIGURAÇÃO!$C$5:$L$110,G$1,FALSE)*$C51)+VLOOKUP($B51&amp;"f5",VALORES_CONFIGURAÇÃO!$C$5:$L$110,G$1-4,FALSE))))
  ),"")</f>
        <v/>
      </c>
      <c r="H51" s="79" t="str">
        <f>IFERROR(
  IF(VLOOKUP($B51&amp;"f1",VALORES_CONFIGURAÇÃO!$C$5:$L$110,3,FALSE)&gt;$C51,VLOOKUP($B51&amp;"f1",VALORES_CONFIGURAÇÃO!$C$5:$L$110,H$1,FALSE)*$C51,
  IF(VLOOKUP($B51&amp;"f2",VALORES_CONFIGURAÇÃO!$C$5:$L$110,3,FALSE)&gt;$C51,(VLOOKUP($B51&amp;"f2",VALORES_CONFIGURAÇÃO!$C$5:$L$110,H$1,FALSE)*$C51)+VLOOKUP($B51&amp;"f2",VALORES_CONFIGURAÇÃO!$C$5:$L$110,H$1-4,FALSE),
  IF(VLOOKUP($B51&amp;"f3",VALORES_CONFIGURAÇÃO!$C$5:$L$110,3,FALSE)&gt;$C51,(VLOOKUP($B51&amp;"f3",VALORES_CONFIGURAÇÃO!$C$5:$L$110,H$1,FALSE)*$C51)+VLOOKUP($B51&amp;"f3",VALORES_CONFIGURAÇÃO!$C$5:$L$110,H$1-4,FALSE),
  IF(VLOOKUP($B51&amp;"f4",VALORES_CONFIGURAÇÃO!$C$5:$L$110,3,FALSE)&gt;$C51,(VLOOKUP($B51&amp;"f4",VALORES_CONFIGURAÇÃO!$C$5:$L$110,H$1,FALSE)*$C51)+VLOOKUP($B51&amp;"f4",VALORES_CONFIGURAÇÃO!$C$5:$L$110,H$1-4,FALSE),
  (VLOOKUP($B51&amp;"f5",VALORES_CONFIGURAÇÃO!$C$5:$L$110,H$1,FALSE)*$C51)+VLOOKUP($B51&amp;"f5",VALORES_CONFIGURAÇÃO!$C$5:$L$110,H$1-4,FALSE))))
  ),"")</f>
        <v/>
      </c>
      <c r="I51" s="78" t="str">
        <f t="shared" si="0"/>
        <v/>
      </c>
      <c r="J51" s="81"/>
      <c r="K51" s="85"/>
    </row>
    <row r="52" spans="2:11" x14ac:dyDescent="0.25">
      <c r="B52" s="84"/>
      <c r="C52" s="81"/>
      <c r="D52" s="81"/>
      <c r="E52" s="78" t="str">
        <f>IFERROR(VLOOKUP($B52&amp;"f1",VALORES_CONFIGURAÇÃO!$C$5:$L$110,7,FALSE)*$D52,"")</f>
        <v/>
      </c>
      <c r="F52" s="79" t="str">
        <f>IFERROR(
  IF(VLOOKUP($B52&amp;"f1",VALORES_CONFIGURAÇÃO!$C$5:$L$110,3,FALSE)&gt;$C52,VLOOKUP($B52&amp;"f1",VALORES_CONFIGURAÇÃO!$C$5:$L$110,F$1,FALSE)*$C52,
  IF(VLOOKUP($B52&amp;"f2",VALORES_CONFIGURAÇÃO!$C$5:$L$110,3,FALSE)&gt;$C52,(VLOOKUP($B52&amp;"f2",VALORES_CONFIGURAÇÃO!$C$5:$L$110,F$1,FALSE)*$C52)+VLOOKUP($B52&amp;"f2",VALORES_CONFIGURAÇÃO!$C$5:$L$110,F$1-4,FALSE),
  IF(VLOOKUP($B52&amp;"f3",VALORES_CONFIGURAÇÃO!$C$5:$L$110,3,FALSE)&gt;$C52,(VLOOKUP($B52&amp;"f3",VALORES_CONFIGURAÇÃO!$C$5:$L$110,F$1,FALSE)*$C52)+VLOOKUP($B52&amp;"f3",VALORES_CONFIGURAÇÃO!$C$5:$L$110,F$1-4,FALSE),
  IF(VLOOKUP($B52&amp;"f4",VALORES_CONFIGURAÇÃO!$C$5:$L$110,3,FALSE)&gt;$C52,(VLOOKUP($B52&amp;"f4",VALORES_CONFIGURAÇÃO!$C$5:$L$110,F$1,FALSE)*$C52)+VLOOKUP($B52&amp;"f4",VALORES_CONFIGURAÇÃO!$C$5:$L$110,F$1-4,FALSE),
  (VLOOKUP($B52&amp;"f5",VALORES_CONFIGURAÇÃO!$C$5:$L$110,F$1,FALSE)*$C52)+VLOOKUP($B52&amp;"f5",VALORES_CONFIGURAÇÃO!$C$5:$L$110,F$1-4,FALSE))))
  ),"")</f>
        <v/>
      </c>
      <c r="G52" s="79" t="str">
        <f>IFERROR(
  IF(VLOOKUP($B52&amp;"f1",VALORES_CONFIGURAÇÃO!$C$5:$L$110,3,FALSE)&gt;$C52,VLOOKUP($B52&amp;"f1",VALORES_CONFIGURAÇÃO!$C$5:$L$110,G$1,FALSE)*$C52,
  IF(VLOOKUP($B52&amp;"f2",VALORES_CONFIGURAÇÃO!$C$5:$L$110,3,FALSE)&gt;$C52,(VLOOKUP($B52&amp;"f2",VALORES_CONFIGURAÇÃO!$C$5:$L$110,G$1,FALSE)*$C52)+VLOOKUP($B52&amp;"f2",VALORES_CONFIGURAÇÃO!$C$5:$L$110,G$1-4,FALSE),
  IF(VLOOKUP($B52&amp;"f3",VALORES_CONFIGURAÇÃO!$C$5:$L$110,3,FALSE)&gt;$C52,(VLOOKUP($B52&amp;"f3",VALORES_CONFIGURAÇÃO!$C$5:$L$110,G$1,FALSE)*$C52)+VLOOKUP($B52&amp;"f3",VALORES_CONFIGURAÇÃO!$C$5:$L$110,G$1-4,FALSE),
  IF(VLOOKUP($B52&amp;"f4",VALORES_CONFIGURAÇÃO!$C$5:$L$110,3,FALSE)&gt;$C52,(VLOOKUP($B52&amp;"f4",VALORES_CONFIGURAÇÃO!$C$5:$L$110,G$1,FALSE)*$C52)+VLOOKUP($B52&amp;"f4",VALORES_CONFIGURAÇÃO!$C$5:$L$110,G$1-4,FALSE),
  (VLOOKUP($B52&amp;"f5",VALORES_CONFIGURAÇÃO!$C$5:$L$110,G$1,FALSE)*$C52)+VLOOKUP($B52&amp;"f5",VALORES_CONFIGURAÇÃO!$C$5:$L$110,G$1-4,FALSE))))
  ),"")</f>
        <v/>
      </c>
      <c r="H52" s="79" t="str">
        <f>IFERROR(
  IF(VLOOKUP($B52&amp;"f1",VALORES_CONFIGURAÇÃO!$C$5:$L$110,3,FALSE)&gt;$C52,VLOOKUP($B52&amp;"f1",VALORES_CONFIGURAÇÃO!$C$5:$L$110,H$1,FALSE)*$C52,
  IF(VLOOKUP($B52&amp;"f2",VALORES_CONFIGURAÇÃO!$C$5:$L$110,3,FALSE)&gt;$C52,(VLOOKUP($B52&amp;"f2",VALORES_CONFIGURAÇÃO!$C$5:$L$110,H$1,FALSE)*$C52)+VLOOKUP($B52&amp;"f2",VALORES_CONFIGURAÇÃO!$C$5:$L$110,H$1-4,FALSE),
  IF(VLOOKUP($B52&amp;"f3",VALORES_CONFIGURAÇÃO!$C$5:$L$110,3,FALSE)&gt;$C52,(VLOOKUP($B52&amp;"f3",VALORES_CONFIGURAÇÃO!$C$5:$L$110,H$1,FALSE)*$C52)+VLOOKUP($B52&amp;"f3",VALORES_CONFIGURAÇÃO!$C$5:$L$110,H$1-4,FALSE),
  IF(VLOOKUP($B52&amp;"f4",VALORES_CONFIGURAÇÃO!$C$5:$L$110,3,FALSE)&gt;$C52,(VLOOKUP($B52&amp;"f4",VALORES_CONFIGURAÇÃO!$C$5:$L$110,H$1,FALSE)*$C52)+VLOOKUP($B52&amp;"f4",VALORES_CONFIGURAÇÃO!$C$5:$L$110,H$1-4,FALSE),
  (VLOOKUP($B52&amp;"f5",VALORES_CONFIGURAÇÃO!$C$5:$L$110,H$1,FALSE)*$C52)+VLOOKUP($B52&amp;"f5",VALORES_CONFIGURAÇÃO!$C$5:$L$110,H$1-4,FALSE))))
  ),"")</f>
        <v/>
      </c>
      <c r="I52" s="78" t="str">
        <f t="shared" si="0"/>
        <v/>
      </c>
      <c r="J52" s="81"/>
      <c r="K52" s="85"/>
    </row>
    <row r="53" spans="2:11" x14ac:dyDescent="0.25">
      <c r="B53" s="84"/>
      <c r="C53" s="81"/>
      <c r="D53" s="81"/>
      <c r="E53" s="78" t="str">
        <f>IFERROR(VLOOKUP($B53&amp;"f1",VALORES_CONFIGURAÇÃO!$C$5:$L$110,7,FALSE)*$D53,"")</f>
        <v/>
      </c>
      <c r="F53" s="79" t="str">
        <f>IFERROR(
  IF(VLOOKUP($B53&amp;"f1",VALORES_CONFIGURAÇÃO!$C$5:$L$110,3,FALSE)&gt;$C53,VLOOKUP($B53&amp;"f1",VALORES_CONFIGURAÇÃO!$C$5:$L$110,F$1,FALSE)*$C53,
  IF(VLOOKUP($B53&amp;"f2",VALORES_CONFIGURAÇÃO!$C$5:$L$110,3,FALSE)&gt;$C53,(VLOOKUP($B53&amp;"f2",VALORES_CONFIGURAÇÃO!$C$5:$L$110,F$1,FALSE)*$C53)+VLOOKUP($B53&amp;"f2",VALORES_CONFIGURAÇÃO!$C$5:$L$110,F$1-4,FALSE),
  IF(VLOOKUP($B53&amp;"f3",VALORES_CONFIGURAÇÃO!$C$5:$L$110,3,FALSE)&gt;$C53,(VLOOKUP($B53&amp;"f3",VALORES_CONFIGURAÇÃO!$C$5:$L$110,F$1,FALSE)*$C53)+VLOOKUP($B53&amp;"f3",VALORES_CONFIGURAÇÃO!$C$5:$L$110,F$1-4,FALSE),
  IF(VLOOKUP($B53&amp;"f4",VALORES_CONFIGURAÇÃO!$C$5:$L$110,3,FALSE)&gt;$C53,(VLOOKUP($B53&amp;"f4",VALORES_CONFIGURAÇÃO!$C$5:$L$110,F$1,FALSE)*$C53)+VLOOKUP($B53&amp;"f4",VALORES_CONFIGURAÇÃO!$C$5:$L$110,F$1-4,FALSE),
  (VLOOKUP($B53&amp;"f5",VALORES_CONFIGURAÇÃO!$C$5:$L$110,F$1,FALSE)*$C53)+VLOOKUP($B53&amp;"f5",VALORES_CONFIGURAÇÃO!$C$5:$L$110,F$1-4,FALSE))))
  ),"")</f>
        <v/>
      </c>
      <c r="G53" s="79" t="str">
        <f>IFERROR(
  IF(VLOOKUP($B53&amp;"f1",VALORES_CONFIGURAÇÃO!$C$5:$L$110,3,FALSE)&gt;$C53,VLOOKUP($B53&amp;"f1",VALORES_CONFIGURAÇÃO!$C$5:$L$110,G$1,FALSE)*$C53,
  IF(VLOOKUP($B53&amp;"f2",VALORES_CONFIGURAÇÃO!$C$5:$L$110,3,FALSE)&gt;$C53,(VLOOKUP($B53&amp;"f2",VALORES_CONFIGURAÇÃO!$C$5:$L$110,G$1,FALSE)*$C53)+VLOOKUP($B53&amp;"f2",VALORES_CONFIGURAÇÃO!$C$5:$L$110,G$1-4,FALSE),
  IF(VLOOKUP($B53&amp;"f3",VALORES_CONFIGURAÇÃO!$C$5:$L$110,3,FALSE)&gt;$C53,(VLOOKUP($B53&amp;"f3",VALORES_CONFIGURAÇÃO!$C$5:$L$110,G$1,FALSE)*$C53)+VLOOKUP($B53&amp;"f3",VALORES_CONFIGURAÇÃO!$C$5:$L$110,G$1-4,FALSE),
  IF(VLOOKUP($B53&amp;"f4",VALORES_CONFIGURAÇÃO!$C$5:$L$110,3,FALSE)&gt;$C53,(VLOOKUP($B53&amp;"f4",VALORES_CONFIGURAÇÃO!$C$5:$L$110,G$1,FALSE)*$C53)+VLOOKUP($B53&amp;"f4",VALORES_CONFIGURAÇÃO!$C$5:$L$110,G$1-4,FALSE),
  (VLOOKUP($B53&amp;"f5",VALORES_CONFIGURAÇÃO!$C$5:$L$110,G$1,FALSE)*$C53)+VLOOKUP($B53&amp;"f5",VALORES_CONFIGURAÇÃO!$C$5:$L$110,G$1-4,FALSE))))
  ),"")</f>
        <v/>
      </c>
      <c r="H53" s="79" t="str">
        <f>IFERROR(
  IF(VLOOKUP($B53&amp;"f1",VALORES_CONFIGURAÇÃO!$C$5:$L$110,3,FALSE)&gt;$C53,VLOOKUP($B53&amp;"f1",VALORES_CONFIGURAÇÃO!$C$5:$L$110,H$1,FALSE)*$C53,
  IF(VLOOKUP($B53&amp;"f2",VALORES_CONFIGURAÇÃO!$C$5:$L$110,3,FALSE)&gt;$C53,(VLOOKUP($B53&amp;"f2",VALORES_CONFIGURAÇÃO!$C$5:$L$110,H$1,FALSE)*$C53)+VLOOKUP($B53&amp;"f2",VALORES_CONFIGURAÇÃO!$C$5:$L$110,H$1-4,FALSE),
  IF(VLOOKUP($B53&amp;"f3",VALORES_CONFIGURAÇÃO!$C$5:$L$110,3,FALSE)&gt;$C53,(VLOOKUP($B53&amp;"f3",VALORES_CONFIGURAÇÃO!$C$5:$L$110,H$1,FALSE)*$C53)+VLOOKUP($B53&amp;"f3",VALORES_CONFIGURAÇÃO!$C$5:$L$110,H$1-4,FALSE),
  IF(VLOOKUP($B53&amp;"f4",VALORES_CONFIGURAÇÃO!$C$5:$L$110,3,FALSE)&gt;$C53,(VLOOKUP($B53&amp;"f4",VALORES_CONFIGURAÇÃO!$C$5:$L$110,H$1,FALSE)*$C53)+VLOOKUP($B53&amp;"f4",VALORES_CONFIGURAÇÃO!$C$5:$L$110,H$1-4,FALSE),
  (VLOOKUP($B53&amp;"f5",VALORES_CONFIGURAÇÃO!$C$5:$L$110,H$1,FALSE)*$C53)+VLOOKUP($B53&amp;"f5",VALORES_CONFIGURAÇÃO!$C$5:$L$110,H$1-4,FALSE))))
  ),"")</f>
        <v/>
      </c>
      <c r="I53" s="78" t="str">
        <f t="shared" si="0"/>
        <v/>
      </c>
      <c r="J53" s="81"/>
      <c r="K53" s="85"/>
    </row>
    <row r="54" spans="2:11" x14ac:dyDescent="0.25">
      <c r="B54" s="84"/>
      <c r="C54" s="81"/>
      <c r="D54" s="81"/>
      <c r="E54" s="78" t="str">
        <f>IFERROR(VLOOKUP($B54&amp;"f1",VALORES_CONFIGURAÇÃO!$C$5:$L$110,7,FALSE)*$D54,"")</f>
        <v/>
      </c>
      <c r="F54" s="79" t="str">
        <f>IFERROR(
  IF(VLOOKUP($B54&amp;"f1",VALORES_CONFIGURAÇÃO!$C$5:$L$110,3,FALSE)&gt;$C54,VLOOKUP($B54&amp;"f1",VALORES_CONFIGURAÇÃO!$C$5:$L$110,F$1,FALSE)*$C54,
  IF(VLOOKUP($B54&amp;"f2",VALORES_CONFIGURAÇÃO!$C$5:$L$110,3,FALSE)&gt;$C54,(VLOOKUP($B54&amp;"f2",VALORES_CONFIGURAÇÃO!$C$5:$L$110,F$1,FALSE)*$C54)+VLOOKUP($B54&amp;"f2",VALORES_CONFIGURAÇÃO!$C$5:$L$110,F$1-4,FALSE),
  IF(VLOOKUP($B54&amp;"f3",VALORES_CONFIGURAÇÃO!$C$5:$L$110,3,FALSE)&gt;$C54,(VLOOKUP($B54&amp;"f3",VALORES_CONFIGURAÇÃO!$C$5:$L$110,F$1,FALSE)*$C54)+VLOOKUP($B54&amp;"f3",VALORES_CONFIGURAÇÃO!$C$5:$L$110,F$1-4,FALSE),
  IF(VLOOKUP($B54&amp;"f4",VALORES_CONFIGURAÇÃO!$C$5:$L$110,3,FALSE)&gt;$C54,(VLOOKUP($B54&amp;"f4",VALORES_CONFIGURAÇÃO!$C$5:$L$110,F$1,FALSE)*$C54)+VLOOKUP($B54&amp;"f4",VALORES_CONFIGURAÇÃO!$C$5:$L$110,F$1-4,FALSE),
  (VLOOKUP($B54&amp;"f5",VALORES_CONFIGURAÇÃO!$C$5:$L$110,F$1,FALSE)*$C54)+VLOOKUP($B54&amp;"f5",VALORES_CONFIGURAÇÃO!$C$5:$L$110,F$1-4,FALSE))))
  ),"")</f>
        <v/>
      </c>
      <c r="G54" s="79" t="str">
        <f>IFERROR(
  IF(VLOOKUP($B54&amp;"f1",VALORES_CONFIGURAÇÃO!$C$5:$L$110,3,FALSE)&gt;$C54,VLOOKUP($B54&amp;"f1",VALORES_CONFIGURAÇÃO!$C$5:$L$110,G$1,FALSE)*$C54,
  IF(VLOOKUP($B54&amp;"f2",VALORES_CONFIGURAÇÃO!$C$5:$L$110,3,FALSE)&gt;$C54,(VLOOKUP($B54&amp;"f2",VALORES_CONFIGURAÇÃO!$C$5:$L$110,G$1,FALSE)*$C54)+VLOOKUP($B54&amp;"f2",VALORES_CONFIGURAÇÃO!$C$5:$L$110,G$1-4,FALSE),
  IF(VLOOKUP($B54&amp;"f3",VALORES_CONFIGURAÇÃO!$C$5:$L$110,3,FALSE)&gt;$C54,(VLOOKUP($B54&amp;"f3",VALORES_CONFIGURAÇÃO!$C$5:$L$110,G$1,FALSE)*$C54)+VLOOKUP($B54&amp;"f3",VALORES_CONFIGURAÇÃO!$C$5:$L$110,G$1-4,FALSE),
  IF(VLOOKUP($B54&amp;"f4",VALORES_CONFIGURAÇÃO!$C$5:$L$110,3,FALSE)&gt;$C54,(VLOOKUP($B54&amp;"f4",VALORES_CONFIGURAÇÃO!$C$5:$L$110,G$1,FALSE)*$C54)+VLOOKUP($B54&amp;"f4",VALORES_CONFIGURAÇÃO!$C$5:$L$110,G$1-4,FALSE),
  (VLOOKUP($B54&amp;"f5",VALORES_CONFIGURAÇÃO!$C$5:$L$110,G$1,FALSE)*$C54)+VLOOKUP($B54&amp;"f5",VALORES_CONFIGURAÇÃO!$C$5:$L$110,G$1-4,FALSE))))
  ),"")</f>
        <v/>
      </c>
      <c r="H54" s="79" t="str">
        <f>IFERROR(
  IF(VLOOKUP($B54&amp;"f1",VALORES_CONFIGURAÇÃO!$C$5:$L$110,3,FALSE)&gt;$C54,VLOOKUP($B54&amp;"f1",VALORES_CONFIGURAÇÃO!$C$5:$L$110,H$1,FALSE)*$C54,
  IF(VLOOKUP($B54&amp;"f2",VALORES_CONFIGURAÇÃO!$C$5:$L$110,3,FALSE)&gt;$C54,(VLOOKUP($B54&amp;"f2",VALORES_CONFIGURAÇÃO!$C$5:$L$110,H$1,FALSE)*$C54)+VLOOKUP($B54&amp;"f2",VALORES_CONFIGURAÇÃO!$C$5:$L$110,H$1-4,FALSE),
  IF(VLOOKUP($B54&amp;"f3",VALORES_CONFIGURAÇÃO!$C$5:$L$110,3,FALSE)&gt;$C54,(VLOOKUP($B54&amp;"f3",VALORES_CONFIGURAÇÃO!$C$5:$L$110,H$1,FALSE)*$C54)+VLOOKUP($B54&amp;"f3",VALORES_CONFIGURAÇÃO!$C$5:$L$110,H$1-4,FALSE),
  IF(VLOOKUP($B54&amp;"f4",VALORES_CONFIGURAÇÃO!$C$5:$L$110,3,FALSE)&gt;$C54,(VLOOKUP($B54&amp;"f4",VALORES_CONFIGURAÇÃO!$C$5:$L$110,H$1,FALSE)*$C54)+VLOOKUP($B54&amp;"f4",VALORES_CONFIGURAÇÃO!$C$5:$L$110,H$1-4,FALSE),
  (VLOOKUP($B54&amp;"f5",VALORES_CONFIGURAÇÃO!$C$5:$L$110,H$1,FALSE)*$C54)+VLOOKUP($B54&amp;"f5",VALORES_CONFIGURAÇÃO!$C$5:$L$110,H$1-4,FALSE))))
  ),"")</f>
        <v/>
      </c>
      <c r="I54" s="78" t="str">
        <f t="shared" si="0"/>
        <v/>
      </c>
      <c r="J54" s="81"/>
      <c r="K54" s="85"/>
    </row>
    <row r="55" spans="2:11" x14ac:dyDescent="0.25">
      <c r="B55" s="84"/>
      <c r="C55" s="81"/>
      <c r="D55" s="81"/>
      <c r="E55" s="78" t="str">
        <f>IFERROR(VLOOKUP($B55&amp;"f1",VALORES_CONFIGURAÇÃO!$C$5:$L$110,7,FALSE)*$D55,"")</f>
        <v/>
      </c>
      <c r="F55" s="79" t="str">
        <f>IFERROR(
  IF(VLOOKUP($B55&amp;"f1",VALORES_CONFIGURAÇÃO!$C$5:$L$110,3,FALSE)&gt;$C55,VLOOKUP($B55&amp;"f1",VALORES_CONFIGURAÇÃO!$C$5:$L$110,F$1,FALSE)*$C55,
  IF(VLOOKUP($B55&amp;"f2",VALORES_CONFIGURAÇÃO!$C$5:$L$110,3,FALSE)&gt;$C55,(VLOOKUP($B55&amp;"f2",VALORES_CONFIGURAÇÃO!$C$5:$L$110,F$1,FALSE)*$C55)+VLOOKUP($B55&amp;"f2",VALORES_CONFIGURAÇÃO!$C$5:$L$110,F$1-4,FALSE),
  IF(VLOOKUP($B55&amp;"f3",VALORES_CONFIGURAÇÃO!$C$5:$L$110,3,FALSE)&gt;$C55,(VLOOKUP($B55&amp;"f3",VALORES_CONFIGURAÇÃO!$C$5:$L$110,F$1,FALSE)*$C55)+VLOOKUP($B55&amp;"f3",VALORES_CONFIGURAÇÃO!$C$5:$L$110,F$1-4,FALSE),
  IF(VLOOKUP($B55&amp;"f4",VALORES_CONFIGURAÇÃO!$C$5:$L$110,3,FALSE)&gt;$C55,(VLOOKUP($B55&amp;"f4",VALORES_CONFIGURAÇÃO!$C$5:$L$110,F$1,FALSE)*$C55)+VLOOKUP($B55&amp;"f4",VALORES_CONFIGURAÇÃO!$C$5:$L$110,F$1-4,FALSE),
  (VLOOKUP($B55&amp;"f5",VALORES_CONFIGURAÇÃO!$C$5:$L$110,F$1,FALSE)*$C55)+VLOOKUP($B55&amp;"f5",VALORES_CONFIGURAÇÃO!$C$5:$L$110,F$1-4,FALSE))))
  ),"")</f>
        <v/>
      </c>
      <c r="G55" s="79" t="str">
        <f>IFERROR(
  IF(VLOOKUP($B55&amp;"f1",VALORES_CONFIGURAÇÃO!$C$5:$L$110,3,FALSE)&gt;$C55,VLOOKUP($B55&amp;"f1",VALORES_CONFIGURAÇÃO!$C$5:$L$110,G$1,FALSE)*$C55,
  IF(VLOOKUP($B55&amp;"f2",VALORES_CONFIGURAÇÃO!$C$5:$L$110,3,FALSE)&gt;$C55,(VLOOKUP($B55&amp;"f2",VALORES_CONFIGURAÇÃO!$C$5:$L$110,G$1,FALSE)*$C55)+VLOOKUP($B55&amp;"f2",VALORES_CONFIGURAÇÃO!$C$5:$L$110,G$1-4,FALSE),
  IF(VLOOKUP($B55&amp;"f3",VALORES_CONFIGURAÇÃO!$C$5:$L$110,3,FALSE)&gt;$C55,(VLOOKUP($B55&amp;"f3",VALORES_CONFIGURAÇÃO!$C$5:$L$110,G$1,FALSE)*$C55)+VLOOKUP($B55&amp;"f3",VALORES_CONFIGURAÇÃO!$C$5:$L$110,G$1-4,FALSE),
  IF(VLOOKUP($B55&amp;"f4",VALORES_CONFIGURAÇÃO!$C$5:$L$110,3,FALSE)&gt;$C55,(VLOOKUP($B55&amp;"f4",VALORES_CONFIGURAÇÃO!$C$5:$L$110,G$1,FALSE)*$C55)+VLOOKUP($B55&amp;"f4",VALORES_CONFIGURAÇÃO!$C$5:$L$110,G$1-4,FALSE),
  (VLOOKUP($B55&amp;"f5",VALORES_CONFIGURAÇÃO!$C$5:$L$110,G$1,FALSE)*$C55)+VLOOKUP($B55&amp;"f5",VALORES_CONFIGURAÇÃO!$C$5:$L$110,G$1-4,FALSE))))
  ),"")</f>
        <v/>
      </c>
      <c r="H55" s="79" t="str">
        <f>IFERROR(
  IF(VLOOKUP($B55&amp;"f1",VALORES_CONFIGURAÇÃO!$C$5:$L$110,3,FALSE)&gt;$C55,VLOOKUP($B55&amp;"f1",VALORES_CONFIGURAÇÃO!$C$5:$L$110,H$1,FALSE)*$C55,
  IF(VLOOKUP($B55&amp;"f2",VALORES_CONFIGURAÇÃO!$C$5:$L$110,3,FALSE)&gt;$C55,(VLOOKUP($B55&amp;"f2",VALORES_CONFIGURAÇÃO!$C$5:$L$110,H$1,FALSE)*$C55)+VLOOKUP($B55&amp;"f2",VALORES_CONFIGURAÇÃO!$C$5:$L$110,H$1-4,FALSE),
  IF(VLOOKUP($B55&amp;"f3",VALORES_CONFIGURAÇÃO!$C$5:$L$110,3,FALSE)&gt;$C55,(VLOOKUP($B55&amp;"f3",VALORES_CONFIGURAÇÃO!$C$5:$L$110,H$1,FALSE)*$C55)+VLOOKUP($B55&amp;"f3",VALORES_CONFIGURAÇÃO!$C$5:$L$110,H$1-4,FALSE),
  IF(VLOOKUP($B55&amp;"f4",VALORES_CONFIGURAÇÃO!$C$5:$L$110,3,FALSE)&gt;$C55,(VLOOKUP($B55&amp;"f4",VALORES_CONFIGURAÇÃO!$C$5:$L$110,H$1,FALSE)*$C55)+VLOOKUP($B55&amp;"f4",VALORES_CONFIGURAÇÃO!$C$5:$L$110,H$1-4,FALSE),
  (VLOOKUP($B55&amp;"f5",VALORES_CONFIGURAÇÃO!$C$5:$L$110,H$1,FALSE)*$C55)+VLOOKUP($B55&amp;"f5",VALORES_CONFIGURAÇÃO!$C$5:$L$110,H$1-4,FALSE))))
  ),"")</f>
        <v/>
      </c>
      <c r="I55" s="78" t="str">
        <f t="shared" si="0"/>
        <v/>
      </c>
      <c r="J55" s="81"/>
      <c r="K55" s="85"/>
    </row>
    <row r="56" spans="2:11" x14ac:dyDescent="0.25">
      <c r="B56" s="84"/>
      <c r="C56" s="81"/>
      <c r="D56" s="81"/>
      <c r="E56" s="78" t="str">
        <f>IFERROR(VLOOKUP($B56&amp;"f1",VALORES_CONFIGURAÇÃO!$C$5:$L$110,7,FALSE)*$D56,"")</f>
        <v/>
      </c>
      <c r="F56" s="79" t="str">
        <f>IFERROR(
  IF(VLOOKUP($B56&amp;"f1",VALORES_CONFIGURAÇÃO!$C$5:$L$110,3,FALSE)&gt;$C56,VLOOKUP($B56&amp;"f1",VALORES_CONFIGURAÇÃO!$C$5:$L$110,F$1,FALSE)*$C56,
  IF(VLOOKUP($B56&amp;"f2",VALORES_CONFIGURAÇÃO!$C$5:$L$110,3,FALSE)&gt;$C56,(VLOOKUP($B56&amp;"f2",VALORES_CONFIGURAÇÃO!$C$5:$L$110,F$1,FALSE)*$C56)+VLOOKUP($B56&amp;"f2",VALORES_CONFIGURAÇÃO!$C$5:$L$110,F$1-4,FALSE),
  IF(VLOOKUP($B56&amp;"f3",VALORES_CONFIGURAÇÃO!$C$5:$L$110,3,FALSE)&gt;$C56,(VLOOKUP($B56&amp;"f3",VALORES_CONFIGURAÇÃO!$C$5:$L$110,F$1,FALSE)*$C56)+VLOOKUP($B56&amp;"f3",VALORES_CONFIGURAÇÃO!$C$5:$L$110,F$1-4,FALSE),
  IF(VLOOKUP($B56&amp;"f4",VALORES_CONFIGURAÇÃO!$C$5:$L$110,3,FALSE)&gt;$C56,(VLOOKUP($B56&amp;"f4",VALORES_CONFIGURAÇÃO!$C$5:$L$110,F$1,FALSE)*$C56)+VLOOKUP($B56&amp;"f4",VALORES_CONFIGURAÇÃO!$C$5:$L$110,F$1-4,FALSE),
  (VLOOKUP($B56&amp;"f5",VALORES_CONFIGURAÇÃO!$C$5:$L$110,F$1,FALSE)*$C56)+VLOOKUP($B56&amp;"f5",VALORES_CONFIGURAÇÃO!$C$5:$L$110,F$1-4,FALSE))))
  ),"")</f>
        <v/>
      </c>
      <c r="G56" s="79" t="str">
        <f>IFERROR(
  IF(VLOOKUP($B56&amp;"f1",VALORES_CONFIGURAÇÃO!$C$5:$L$110,3,FALSE)&gt;$C56,VLOOKUP($B56&amp;"f1",VALORES_CONFIGURAÇÃO!$C$5:$L$110,G$1,FALSE)*$C56,
  IF(VLOOKUP($B56&amp;"f2",VALORES_CONFIGURAÇÃO!$C$5:$L$110,3,FALSE)&gt;$C56,(VLOOKUP($B56&amp;"f2",VALORES_CONFIGURAÇÃO!$C$5:$L$110,G$1,FALSE)*$C56)+VLOOKUP($B56&amp;"f2",VALORES_CONFIGURAÇÃO!$C$5:$L$110,G$1-4,FALSE),
  IF(VLOOKUP($B56&amp;"f3",VALORES_CONFIGURAÇÃO!$C$5:$L$110,3,FALSE)&gt;$C56,(VLOOKUP($B56&amp;"f3",VALORES_CONFIGURAÇÃO!$C$5:$L$110,G$1,FALSE)*$C56)+VLOOKUP($B56&amp;"f3",VALORES_CONFIGURAÇÃO!$C$5:$L$110,G$1-4,FALSE),
  IF(VLOOKUP($B56&amp;"f4",VALORES_CONFIGURAÇÃO!$C$5:$L$110,3,FALSE)&gt;$C56,(VLOOKUP($B56&amp;"f4",VALORES_CONFIGURAÇÃO!$C$5:$L$110,G$1,FALSE)*$C56)+VLOOKUP($B56&amp;"f4",VALORES_CONFIGURAÇÃO!$C$5:$L$110,G$1-4,FALSE),
  (VLOOKUP($B56&amp;"f5",VALORES_CONFIGURAÇÃO!$C$5:$L$110,G$1,FALSE)*$C56)+VLOOKUP($B56&amp;"f5",VALORES_CONFIGURAÇÃO!$C$5:$L$110,G$1-4,FALSE))))
  ),"")</f>
        <v/>
      </c>
      <c r="H56" s="79" t="str">
        <f>IFERROR(
  IF(VLOOKUP($B56&amp;"f1",VALORES_CONFIGURAÇÃO!$C$5:$L$110,3,FALSE)&gt;$C56,VLOOKUP($B56&amp;"f1",VALORES_CONFIGURAÇÃO!$C$5:$L$110,H$1,FALSE)*$C56,
  IF(VLOOKUP($B56&amp;"f2",VALORES_CONFIGURAÇÃO!$C$5:$L$110,3,FALSE)&gt;$C56,(VLOOKUP($B56&amp;"f2",VALORES_CONFIGURAÇÃO!$C$5:$L$110,H$1,FALSE)*$C56)+VLOOKUP($B56&amp;"f2",VALORES_CONFIGURAÇÃO!$C$5:$L$110,H$1-4,FALSE),
  IF(VLOOKUP($B56&amp;"f3",VALORES_CONFIGURAÇÃO!$C$5:$L$110,3,FALSE)&gt;$C56,(VLOOKUP($B56&amp;"f3",VALORES_CONFIGURAÇÃO!$C$5:$L$110,H$1,FALSE)*$C56)+VLOOKUP($B56&amp;"f3",VALORES_CONFIGURAÇÃO!$C$5:$L$110,H$1-4,FALSE),
  IF(VLOOKUP($B56&amp;"f4",VALORES_CONFIGURAÇÃO!$C$5:$L$110,3,FALSE)&gt;$C56,(VLOOKUP($B56&amp;"f4",VALORES_CONFIGURAÇÃO!$C$5:$L$110,H$1,FALSE)*$C56)+VLOOKUP($B56&amp;"f4",VALORES_CONFIGURAÇÃO!$C$5:$L$110,H$1-4,FALSE),
  (VLOOKUP($B56&amp;"f5",VALORES_CONFIGURAÇÃO!$C$5:$L$110,H$1,FALSE)*$C56)+VLOOKUP($B56&amp;"f5",VALORES_CONFIGURAÇÃO!$C$5:$L$110,H$1-4,FALSE))))
  ),"")</f>
        <v/>
      </c>
      <c r="I56" s="78" t="str">
        <f t="shared" si="0"/>
        <v/>
      </c>
      <c r="J56" s="81"/>
      <c r="K56" s="85"/>
    </row>
    <row r="57" spans="2:11" x14ac:dyDescent="0.25">
      <c r="B57" s="84"/>
      <c r="C57" s="81"/>
      <c r="D57" s="81"/>
      <c r="E57" s="78" t="str">
        <f>IFERROR(VLOOKUP($B57&amp;"f1",VALORES_CONFIGURAÇÃO!$C$5:$L$110,7,FALSE)*$D57,"")</f>
        <v/>
      </c>
      <c r="F57" s="79" t="str">
        <f>IFERROR(
  IF(VLOOKUP($B57&amp;"f1",VALORES_CONFIGURAÇÃO!$C$5:$L$110,3,FALSE)&gt;$C57,VLOOKUP($B57&amp;"f1",VALORES_CONFIGURAÇÃO!$C$5:$L$110,F$1,FALSE)*$C57,
  IF(VLOOKUP($B57&amp;"f2",VALORES_CONFIGURAÇÃO!$C$5:$L$110,3,FALSE)&gt;$C57,(VLOOKUP($B57&amp;"f2",VALORES_CONFIGURAÇÃO!$C$5:$L$110,F$1,FALSE)*$C57)+VLOOKUP($B57&amp;"f2",VALORES_CONFIGURAÇÃO!$C$5:$L$110,F$1-4,FALSE),
  IF(VLOOKUP($B57&amp;"f3",VALORES_CONFIGURAÇÃO!$C$5:$L$110,3,FALSE)&gt;$C57,(VLOOKUP($B57&amp;"f3",VALORES_CONFIGURAÇÃO!$C$5:$L$110,F$1,FALSE)*$C57)+VLOOKUP($B57&amp;"f3",VALORES_CONFIGURAÇÃO!$C$5:$L$110,F$1-4,FALSE),
  IF(VLOOKUP($B57&amp;"f4",VALORES_CONFIGURAÇÃO!$C$5:$L$110,3,FALSE)&gt;$C57,(VLOOKUP($B57&amp;"f4",VALORES_CONFIGURAÇÃO!$C$5:$L$110,F$1,FALSE)*$C57)+VLOOKUP($B57&amp;"f4",VALORES_CONFIGURAÇÃO!$C$5:$L$110,F$1-4,FALSE),
  (VLOOKUP($B57&amp;"f5",VALORES_CONFIGURAÇÃO!$C$5:$L$110,F$1,FALSE)*$C57)+VLOOKUP($B57&amp;"f5",VALORES_CONFIGURAÇÃO!$C$5:$L$110,F$1-4,FALSE))))
  ),"")</f>
        <v/>
      </c>
      <c r="G57" s="79" t="str">
        <f>IFERROR(
  IF(VLOOKUP($B57&amp;"f1",VALORES_CONFIGURAÇÃO!$C$5:$L$110,3,FALSE)&gt;$C57,VLOOKUP($B57&amp;"f1",VALORES_CONFIGURAÇÃO!$C$5:$L$110,G$1,FALSE)*$C57,
  IF(VLOOKUP($B57&amp;"f2",VALORES_CONFIGURAÇÃO!$C$5:$L$110,3,FALSE)&gt;$C57,(VLOOKUP($B57&amp;"f2",VALORES_CONFIGURAÇÃO!$C$5:$L$110,G$1,FALSE)*$C57)+VLOOKUP($B57&amp;"f2",VALORES_CONFIGURAÇÃO!$C$5:$L$110,G$1-4,FALSE),
  IF(VLOOKUP($B57&amp;"f3",VALORES_CONFIGURAÇÃO!$C$5:$L$110,3,FALSE)&gt;$C57,(VLOOKUP($B57&amp;"f3",VALORES_CONFIGURAÇÃO!$C$5:$L$110,G$1,FALSE)*$C57)+VLOOKUP($B57&amp;"f3",VALORES_CONFIGURAÇÃO!$C$5:$L$110,G$1-4,FALSE),
  IF(VLOOKUP($B57&amp;"f4",VALORES_CONFIGURAÇÃO!$C$5:$L$110,3,FALSE)&gt;$C57,(VLOOKUP($B57&amp;"f4",VALORES_CONFIGURAÇÃO!$C$5:$L$110,G$1,FALSE)*$C57)+VLOOKUP($B57&amp;"f4",VALORES_CONFIGURAÇÃO!$C$5:$L$110,G$1-4,FALSE),
  (VLOOKUP($B57&amp;"f5",VALORES_CONFIGURAÇÃO!$C$5:$L$110,G$1,FALSE)*$C57)+VLOOKUP($B57&amp;"f5",VALORES_CONFIGURAÇÃO!$C$5:$L$110,G$1-4,FALSE))))
  ),"")</f>
        <v/>
      </c>
      <c r="H57" s="79" t="str">
        <f>IFERROR(
  IF(VLOOKUP($B57&amp;"f1",VALORES_CONFIGURAÇÃO!$C$5:$L$110,3,FALSE)&gt;$C57,VLOOKUP($B57&amp;"f1",VALORES_CONFIGURAÇÃO!$C$5:$L$110,H$1,FALSE)*$C57,
  IF(VLOOKUP($B57&amp;"f2",VALORES_CONFIGURAÇÃO!$C$5:$L$110,3,FALSE)&gt;$C57,(VLOOKUP($B57&amp;"f2",VALORES_CONFIGURAÇÃO!$C$5:$L$110,H$1,FALSE)*$C57)+VLOOKUP($B57&amp;"f2",VALORES_CONFIGURAÇÃO!$C$5:$L$110,H$1-4,FALSE),
  IF(VLOOKUP($B57&amp;"f3",VALORES_CONFIGURAÇÃO!$C$5:$L$110,3,FALSE)&gt;$C57,(VLOOKUP($B57&amp;"f3",VALORES_CONFIGURAÇÃO!$C$5:$L$110,H$1,FALSE)*$C57)+VLOOKUP($B57&amp;"f3",VALORES_CONFIGURAÇÃO!$C$5:$L$110,H$1-4,FALSE),
  IF(VLOOKUP($B57&amp;"f4",VALORES_CONFIGURAÇÃO!$C$5:$L$110,3,FALSE)&gt;$C57,(VLOOKUP($B57&amp;"f4",VALORES_CONFIGURAÇÃO!$C$5:$L$110,H$1,FALSE)*$C57)+VLOOKUP($B57&amp;"f4",VALORES_CONFIGURAÇÃO!$C$5:$L$110,H$1-4,FALSE),
  (VLOOKUP($B57&amp;"f5",VALORES_CONFIGURAÇÃO!$C$5:$L$110,H$1,FALSE)*$C57)+VLOOKUP($B57&amp;"f5",VALORES_CONFIGURAÇÃO!$C$5:$L$110,H$1-4,FALSE))))
  ),"")</f>
        <v/>
      </c>
      <c r="I57" s="78" t="str">
        <f t="shared" si="0"/>
        <v/>
      </c>
      <c r="J57" s="81"/>
      <c r="K57" s="85"/>
    </row>
    <row r="58" spans="2:11" x14ac:dyDescent="0.25">
      <c r="B58" s="84"/>
      <c r="C58" s="81"/>
      <c r="D58" s="81"/>
      <c r="E58" s="78" t="str">
        <f>IFERROR(VLOOKUP($B58&amp;"f1",VALORES_CONFIGURAÇÃO!$C$5:$L$110,7,FALSE)*$D58,"")</f>
        <v/>
      </c>
      <c r="F58" s="79" t="str">
        <f>IFERROR(
  IF(VLOOKUP($B58&amp;"f1",VALORES_CONFIGURAÇÃO!$C$5:$L$110,3,FALSE)&gt;$C58,VLOOKUP($B58&amp;"f1",VALORES_CONFIGURAÇÃO!$C$5:$L$110,F$1,FALSE)*$C58,
  IF(VLOOKUP($B58&amp;"f2",VALORES_CONFIGURAÇÃO!$C$5:$L$110,3,FALSE)&gt;$C58,(VLOOKUP($B58&amp;"f2",VALORES_CONFIGURAÇÃO!$C$5:$L$110,F$1,FALSE)*$C58)+VLOOKUP($B58&amp;"f2",VALORES_CONFIGURAÇÃO!$C$5:$L$110,F$1-4,FALSE),
  IF(VLOOKUP($B58&amp;"f3",VALORES_CONFIGURAÇÃO!$C$5:$L$110,3,FALSE)&gt;$C58,(VLOOKUP($B58&amp;"f3",VALORES_CONFIGURAÇÃO!$C$5:$L$110,F$1,FALSE)*$C58)+VLOOKUP($B58&amp;"f3",VALORES_CONFIGURAÇÃO!$C$5:$L$110,F$1-4,FALSE),
  IF(VLOOKUP($B58&amp;"f4",VALORES_CONFIGURAÇÃO!$C$5:$L$110,3,FALSE)&gt;$C58,(VLOOKUP($B58&amp;"f4",VALORES_CONFIGURAÇÃO!$C$5:$L$110,F$1,FALSE)*$C58)+VLOOKUP($B58&amp;"f4",VALORES_CONFIGURAÇÃO!$C$5:$L$110,F$1-4,FALSE),
  (VLOOKUP($B58&amp;"f5",VALORES_CONFIGURAÇÃO!$C$5:$L$110,F$1,FALSE)*$C58)+VLOOKUP($B58&amp;"f5",VALORES_CONFIGURAÇÃO!$C$5:$L$110,F$1-4,FALSE))))
  ),"")</f>
        <v/>
      </c>
      <c r="G58" s="79" t="str">
        <f>IFERROR(
  IF(VLOOKUP($B58&amp;"f1",VALORES_CONFIGURAÇÃO!$C$5:$L$110,3,FALSE)&gt;$C58,VLOOKUP($B58&amp;"f1",VALORES_CONFIGURAÇÃO!$C$5:$L$110,G$1,FALSE)*$C58,
  IF(VLOOKUP($B58&amp;"f2",VALORES_CONFIGURAÇÃO!$C$5:$L$110,3,FALSE)&gt;$C58,(VLOOKUP($B58&amp;"f2",VALORES_CONFIGURAÇÃO!$C$5:$L$110,G$1,FALSE)*$C58)+VLOOKUP($B58&amp;"f2",VALORES_CONFIGURAÇÃO!$C$5:$L$110,G$1-4,FALSE),
  IF(VLOOKUP($B58&amp;"f3",VALORES_CONFIGURAÇÃO!$C$5:$L$110,3,FALSE)&gt;$C58,(VLOOKUP($B58&amp;"f3",VALORES_CONFIGURAÇÃO!$C$5:$L$110,G$1,FALSE)*$C58)+VLOOKUP($B58&amp;"f3",VALORES_CONFIGURAÇÃO!$C$5:$L$110,G$1-4,FALSE),
  IF(VLOOKUP($B58&amp;"f4",VALORES_CONFIGURAÇÃO!$C$5:$L$110,3,FALSE)&gt;$C58,(VLOOKUP($B58&amp;"f4",VALORES_CONFIGURAÇÃO!$C$5:$L$110,G$1,FALSE)*$C58)+VLOOKUP($B58&amp;"f4",VALORES_CONFIGURAÇÃO!$C$5:$L$110,G$1-4,FALSE),
  (VLOOKUP($B58&amp;"f5",VALORES_CONFIGURAÇÃO!$C$5:$L$110,G$1,FALSE)*$C58)+VLOOKUP($B58&amp;"f5",VALORES_CONFIGURAÇÃO!$C$5:$L$110,G$1-4,FALSE))))
  ),"")</f>
        <v/>
      </c>
      <c r="H58" s="79" t="str">
        <f>IFERROR(
  IF(VLOOKUP($B58&amp;"f1",VALORES_CONFIGURAÇÃO!$C$5:$L$110,3,FALSE)&gt;$C58,VLOOKUP($B58&amp;"f1",VALORES_CONFIGURAÇÃO!$C$5:$L$110,H$1,FALSE)*$C58,
  IF(VLOOKUP($B58&amp;"f2",VALORES_CONFIGURAÇÃO!$C$5:$L$110,3,FALSE)&gt;$C58,(VLOOKUP($B58&amp;"f2",VALORES_CONFIGURAÇÃO!$C$5:$L$110,H$1,FALSE)*$C58)+VLOOKUP($B58&amp;"f2",VALORES_CONFIGURAÇÃO!$C$5:$L$110,H$1-4,FALSE),
  IF(VLOOKUP($B58&amp;"f3",VALORES_CONFIGURAÇÃO!$C$5:$L$110,3,FALSE)&gt;$C58,(VLOOKUP($B58&amp;"f3",VALORES_CONFIGURAÇÃO!$C$5:$L$110,H$1,FALSE)*$C58)+VLOOKUP($B58&amp;"f3",VALORES_CONFIGURAÇÃO!$C$5:$L$110,H$1-4,FALSE),
  IF(VLOOKUP($B58&amp;"f4",VALORES_CONFIGURAÇÃO!$C$5:$L$110,3,FALSE)&gt;$C58,(VLOOKUP($B58&amp;"f4",VALORES_CONFIGURAÇÃO!$C$5:$L$110,H$1,FALSE)*$C58)+VLOOKUP($B58&amp;"f4",VALORES_CONFIGURAÇÃO!$C$5:$L$110,H$1-4,FALSE),
  (VLOOKUP($B58&amp;"f5",VALORES_CONFIGURAÇÃO!$C$5:$L$110,H$1,FALSE)*$C58)+VLOOKUP($B58&amp;"f5",VALORES_CONFIGURAÇÃO!$C$5:$L$110,H$1-4,FALSE))))
  ),"")</f>
        <v/>
      </c>
      <c r="I58" s="78" t="str">
        <f t="shared" si="0"/>
        <v/>
      </c>
      <c r="J58" s="81"/>
      <c r="K58" s="85"/>
    </row>
    <row r="59" spans="2:11" x14ac:dyDescent="0.25">
      <c r="B59" s="84"/>
      <c r="C59" s="81"/>
      <c r="D59" s="81"/>
      <c r="E59" s="78" t="str">
        <f>IFERROR(VLOOKUP($B59&amp;"f1",VALORES_CONFIGURAÇÃO!$C$5:$L$110,7,FALSE)*$D59,"")</f>
        <v/>
      </c>
      <c r="F59" s="79" t="str">
        <f>IFERROR(
  IF(VLOOKUP($B59&amp;"f1",VALORES_CONFIGURAÇÃO!$C$5:$L$110,3,FALSE)&gt;$C59,VLOOKUP($B59&amp;"f1",VALORES_CONFIGURAÇÃO!$C$5:$L$110,F$1,FALSE)*$C59,
  IF(VLOOKUP($B59&amp;"f2",VALORES_CONFIGURAÇÃO!$C$5:$L$110,3,FALSE)&gt;$C59,(VLOOKUP($B59&amp;"f2",VALORES_CONFIGURAÇÃO!$C$5:$L$110,F$1,FALSE)*$C59)+VLOOKUP($B59&amp;"f2",VALORES_CONFIGURAÇÃO!$C$5:$L$110,F$1-4,FALSE),
  IF(VLOOKUP($B59&amp;"f3",VALORES_CONFIGURAÇÃO!$C$5:$L$110,3,FALSE)&gt;$C59,(VLOOKUP($B59&amp;"f3",VALORES_CONFIGURAÇÃO!$C$5:$L$110,F$1,FALSE)*$C59)+VLOOKUP($B59&amp;"f3",VALORES_CONFIGURAÇÃO!$C$5:$L$110,F$1-4,FALSE),
  IF(VLOOKUP($B59&amp;"f4",VALORES_CONFIGURAÇÃO!$C$5:$L$110,3,FALSE)&gt;$C59,(VLOOKUP($B59&amp;"f4",VALORES_CONFIGURAÇÃO!$C$5:$L$110,F$1,FALSE)*$C59)+VLOOKUP($B59&amp;"f4",VALORES_CONFIGURAÇÃO!$C$5:$L$110,F$1-4,FALSE),
  (VLOOKUP($B59&amp;"f5",VALORES_CONFIGURAÇÃO!$C$5:$L$110,F$1,FALSE)*$C59)+VLOOKUP($B59&amp;"f5",VALORES_CONFIGURAÇÃO!$C$5:$L$110,F$1-4,FALSE))))
  ),"")</f>
        <v/>
      </c>
      <c r="G59" s="79" t="str">
        <f>IFERROR(
  IF(VLOOKUP($B59&amp;"f1",VALORES_CONFIGURAÇÃO!$C$5:$L$110,3,FALSE)&gt;$C59,VLOOKUP($B59&amp;"f1",VALORES_CONFIGURAÇÃO!$C$5:$L$110,G$1,FALSE)*$C59,
  IF(VLOOKUP($B59&amp;"f2",VALORES_CONFIGURAÇÃO!$C$5:$L$110,3,FALSE)&gt;$C59,(VLOOKUP($B59&amp;"f2",VALORES_CONFIGURAÇÃO!$C$5:$L$110,G$1,FALSE)*$C59)+VLOOKUP($B59&amp;"f2",VALORES_CONFIGURAÇÃO!$C$5:$L$110,G$1-4,FALSE),
  IF(VLOOKUP($B59&amp;"f3",VALORES_CONFIGURAÇÃO!$C$5:$L$110,3,FALSE)&gt;$C59,(VLOOKUP($B59&amp;"f3",VALORES_CONFIGURAÇÃO!$C$5:$L$110,G$1,FALSE)*$C59)+VLOOKUP($B59&amp;"f3",VALORES_CONFIGURAÇÃO!$C$5:$L$110,G$1-4,FALSE),
  IF(VLOOKUP($B59&amp;"f4",VALORES_CONFIGURAÇÃO!$C$5:$L$110,3,FALSE)&gt;$C59,(VLOOKUP($B59&amp;"f4",VALORES_CONFIGURAÇÃO!$C$5:$L$110,G$1,FALSE)*$C59)+VLOOKUP($B59&amp;"f4",VALORES_CONFIGURAÇÃO!$C$5:$L$110,G$1-4,FALSE),
  (VLOOKUP($B59&amp;"f5",VALORES_CONFIGURAÇÃO!$C$5:$L$110,G$1,FALSE)*$C59)+VLOOKUP($B59&amp;"f5",VALORES_CONFIGURAÇÃO!$C$5:$L$110,G$1-4,FALSE))))
  ),"")</f>
        <v/>
      </c>
      <c r="H59" s="79" t="str">
        <f>IFERROR(
  IF(VLOOKUP($B59&amp;"f1",VALORES_CONFIGURAÇÃO!$C$5:$L$110,3,FALSE)&gt;$C59,VLOOKUP($B59&amp;"f1",VALORES_CONFIGURAÇÃO!$C$5:$L$110,H$1,FALSE)*$C59,
  IF(VLOOKUP($B59&amp;"f2",VALORES_CONFIGURAÇÃO!$C$5:$L$110,3,FALSE)&gt;$C59,(VLOOKUP($B59&amp;"f2",VALORES_CONFIGURAÇÃO!$C$5:$L$110,H$1,FALSE)*$C59)+VLOOKUP($B59&amp;"f2",VALORES_CONFIGURAÇÃO!$C$5:$L$110,H$1-4,FALSE),
  IF(VLOOKUP($B59&amp;"f3",VALORES_CONFIGURAÇÃO!$C$5:$L$110,3,FALSE)&gt;$C59,(VLOOKUP($B59&amp;"f3",VALORES_CONFIGURAÇÃO!$C$5:$L$110,H$1,FALSE)*$C59)+VLOOKUP($B59&amp;"f3",VALORES_CONFIGURAÇÃO!$C$5:$L$110,H$1-4,FALSE),
  IF(VLOOKUP($B59&amp;"f4",VALORES_CONFIGURAÇÃO!$C$5:$L$110,3,FALSE)&gt;$C59,(VLOOKUP($B59&amp;"f4",VALORES_CONFIGURAÇÃO!$C$5:$L$110,H$1,FALSE)*$C59)+VLOOKUP($B59&amp;"f4",VALORES_CONFIGURAÇÃO!$C$5:$L$110,H$1-4,FALSE),
  (VLOOKUP($B59&amp;"f5",VALORES_CONFIGURAÇÃO!$C$5:$L$110,H$1,FALSE)*$C59)+VLOOKUP($B59&amp;"f5",VALORES_CONFIGURAÇÃO!$C$5:$L$110,H$1-4,FALSE))))
  ),"")</f>
        <v/>
      </c>
      <c r="I59" s="78" t="str">
        <f t="shared" si="0"/>
        <v/>
      </c>
      <c r="J59" s="81"/>
      <c r="K59" s="85"/>
    </row>
    <row r="60" spans="2:11" x14ac:dyDescent="0.25">
      <c r="B60" s="84"/>
      <c r="C60" s="81"/>
      <c r="D60" s="81"/>
      <c r="E60" s="78" t="str">
        <f>IFERROR(VLOOKUP($B60&amp;"f1",VALORES_CONFIGURAÇÃO!$C$5:$L$110,7,FALSE)*$D60,"")</f>
        <v/>
      </c>
      <c r="F60" s="79" t="str">
        <f>IFERROR(
  IF(VLOOKUP($B60&amp;"f1",VALORES_CONFIGURAÇÃO!$C$5:$L$110,3,FALSE)&gt;$C60,VLOOKUP($B60&amp;"f1",VALORES_CONFIGURAÇÃO!$C$5:$L$110,F$1,FALSE)*$C60,
  IF(VLOOKUP($B60&amp;"f2",VALORES_CONFIGURAÇÃO!$C$5:$L$110,3,FALSE)&gt;$C60,(VLOOKUP($B60&amp;"f2",VALORES_CONFIGURAÇÃO!$C$5:$L$110,F$1,FALSE)*$C60)+VLOOKUP($B60&amp;"f2",VALORES_CONFIGURAÇÃO!$C$5:$L$110,F$1-4,FALSE),
  IF(VLOOKUP($B60&amp;"f3",VALORES_CONFIGURAÇÃO!$C$5:$L$110,3,FALSE)&gt;$C60,(VLOOKUP($B60&amp;"f3",VALORES_CONFIGURAÇÃO!$C$5:$L$110,F$1,FALSE)*$C60)+VLOOKUP($B60&amp;"f3",VALORES_CONFIGURAÇÃO!$C$5:$L$110,F$1-4,FALSE),
  IF(VLOOKUP($B60&amp;"f4",VALORES_CONFIGURAÇÃO!$C$5:$L$110,3,FALSE)&gt;$C60,(VLOOKUP($B60&amp;"f4",VALORES_CONFIGURAÇÃO!$C$5:$L$110,F$1,FALSE)*$C60)+VLOOKUP($B60&amp;"f4",VALORES_CONFIGURAÇÃO!$C$5:$L$110,F$1-4,FALSE),
  (VLOOKUP($B60&amp;"f5",VALORES_CONFIGURAÇÃO!$C$5:$L$110,F$1,FALSE)*$C60)+VLOOKUP($B60&amp;"f5",VALORES_CONFIGURAÇÃO!$C$5:$L$110,F$1-4,FALSE))))
  ),"")</f>
        <v/>
      </c>
      <c r="G60" s="79" t="str">
        <f>IFERROR(
  IF(VLOOKUP($B60&amp;"f1",VALORES_CONFIGURAÇÃO!$C$5:$L$110,3,FALSE)&gt;$C60,VLOOKUP($B60&amp;"f1",VALORES_CONFIGURAÇÃO!$C$5:$L$110,G$1,FALSE)*$C60,
  IF(VLOOKUP($B60&amp;"f2",VALORES_CONFIGURAÇÃO!$C$5:$L$110,3,FALSE)&gt;$C60,(VLOOKUP($B60&amp;"f2",VALORES_CONFIGURAÇÃO!$C$5:$L$110,G$1,FALSE)*$C60)+VLOOKUP($B60&amp;"f2",VALORES_CONFIGURAÇÃO!$C$5:$L$110,G$1-4,FALSE),
  IF(VLOOKUP($B60&amp;"f3",VALORES_CONFIGURAÇÃO!$C$5:$L$110,3,FALSE)&gt;$C60,(VLOOKUP($B60&amp;"f3",VALORES_CONFIGURAÇÃO!$C$5:$L$110,G$1,FALSE)*$C60)+VLOOKUP($B60&amp;"f3",VALORES_CONFIGURAÇÃO!$C$5:$L$110,G$1-4,FALSE),
  IF(VLOOKUP($B60&amp;"f4",VALORES_CONFIGURAÇÃO!$C$5:$L$110,3,FALSE)&gt;$C60,(VLOOKUP($B60&amp;"f4",VALORES_CONFIGURAÇÃO!$C$5:$L$110,G$1,FALSE)*$C60)+VLOOKUP($B60&amp;"f4",VALORES_CONFIGURAÇÃO!$C$5:$L$110,G$1-4,FALSE),
  (VLOOKUP($B60&amp;"f5",VALORES_CONFIGURAÇÃO!$C$5:$L$110,G$1,FALSE)*$C60)+VLOOKUP($B60&amp;"f5",VALORES_CONFIGURAÇÃO!$C$5:$L$110,G$1-4,FALSE))))
  ),"")</f>
        <v/>
      </c>
      <c r="H60" s="79" t="str">
        <f>IFERROR(
  IF(VLOOKUP($B60&amp;"f1",VALORES_CONFIGURAÇÃO!$C$5:$L$110,3,FALSE)&gt;$C60,VLOOKUP($B60&amp;"f1",VALORES_CONFIGURAÇÃO!$C$5:$L$110,H$1,FALSE)*$C60,
  IF(VLOOKUP($B60&amp;"f2",VALORES_CONFIGURAÇÃO!$C$5:$L$110,3,FALSE)&gt;$C60,(VLOOKUP($B60&amp;"f2",VALORES_CONFIGURAÇÃO!$C$5:$L$110,H$1,FALSE)*$C60)+VLOOKUP($B60&amp;"f2",VALORES_CONFIGURAÇÃO!$C$5:$L$110,H$1-4,FALSE),
  IF(VLOOKUP($B60&amp;"f3",VALORES_CONFIGURAÇÃO!$C$5:$L$110,3,FALSE)&gt;$C60,(VLOOKUP($B60&amp;"f3",VALORES_CONFIGURAÇÃO!$C$5:$L$110,H$1,FALSE)*$C60)+VLOOKUP($B60&amp;"f3",VALORES_CONFIGURAÇÃO!$C$5:$L$110,H$1-4,FALSE),
  IF(VLOOKUP($B60&amp;"f4",VALORES_CONFIGURAÇÃO!$C$5:$L$110,3,FALSE)&gt;$C60,(VLOOKUP($B60&amp;"f4",VALORES_CONFIGURAÇÃO!$C$5:$L$110,H$1,FALSE)*$C60)+VLOOKUP($B60&amp;"f4",VALORES_CONFIGURAÇÃO!$C$5:$L$110,H$1-4,FALSE),
  (VLOOKUP($B60&amp;"f5",VALORES_CONFIGURAÇÃO!$C$5:$L$110,H$1,FALSE)*$C60)+VLOOKUP($B60&amp;"f5",VALORES_CONFIGURAÇÃO!$C$5:$L$110,H$1-4,FALSE))))
  ),"")</f>
        <v/>
      </c>
      <c r="I60" s="78" t="str">
        <f t="shared" si="0"/>
        <v/>
      </c>
      <c r="J60" s="81"/>
      <c r="K60" s="85"/>
    </row>
    <row r="61" spans="2:11" x14ac:dyDescent="0.25">
      <c r="B61" s="84"/>
      <c r="C61" s="81"/>
      <c r="D61" s="81"/>
      <c r="E61" s="78" t="str">
        <f>IFERROR(VLOOKUP($B61&amp;"f1",VALORES_CONFIGURAÇÃO!$C$5:$L$110,7,FALSE)*$D61,"")</f>
        <v/>
      </c>
      <c r="F61" s="79" t="str">
        <f>IFERROR(
  IF(VLOOKUP($B61&amp;"f1",VALORES_CONFIGURAÇÃO!$C$5:$L$110,3,FALSE)&gt;$C61,VLOOKUP($B61&amp;"f1",VALORES_CONFIGURAÇÃO!$C$5:$L$110,F$1,FALSE)*$C61,
  IF(VLOOKUP($B61&amp;"f2",VALORES_CONFIGURAÇÃO!$C$5:$L$110,3,FALSE)&gt;$C61,(VLOOKUP($B61&amp;"f2",VALORES_CONFIGURAÇÃO!$C$5:$L$110,F$1,FALSE)*$C61)+VLOOKUP($B61&amp;"f2",VALORES_CONFIGURAÇÃO!$C$5:$L$110,F$1-4,FALSE),
  IF(VLOOKUP($B61&amp;"f3",VALORES_CONFIGURAÇÃO!$C$5:$L$110,3,FALSE)&gt;$C61,(VLOOKUP($B61&amp;"f3",VALORES_CONFIGURAÇÃO!$C$5:$L$110,F$1,FALSE)*$C61)+VLOOKUP($B61&amp;"f3",VALORES_CONFIGURAÇÃO!$C$5:$L$110,F$1-4,FALSE),
  IF(VLOOKUP($B61&amp;"f4",VALORES_CONFIGURAÇÃO!$C$5:$L$110,3,FALSE)&gt;$C61,(VLOOKUP($B61&amp;"f4",VALORES_CONFIGURAÇÃO!$C$5:$L$110,F$1,FALSE)*$C61)+VLOOKUP($B61&amp;"f4",VALORES_CONFIGURAÇÃO!$C$5:$L$110,F$1-4,FALSE),
  (VLOOKUP($B61&amp;"f5",VALORES_CONFIGURAÇÃO!$C$5:$L$110,F$1,FALSE)*$C61)+VLOOKUP($B61&amp;"f5",VALORES_CONFIGURAÇÃO!$C$5:$L$110,F$1-4,FALSE))))
  ),"")</f>
        <v/>
      </c>
      <c r="G61" s="79" t="str">
        <f>IFERROR(
  IF(VLOOKUP($B61&amp;"f1",VALORES_CONFIGURAÇÃO!$C$5:$L$110,3,FALSE)&gt;$C61,VLOOKUP($B61&amp;"f1",VALORES_CONFIGURAÇÃO!$C$5:$L$110,G$1,FALSE)*$C61,
  IF(VLOOKUP($B61&amp;"f2",VALORES_CONFIGURAÇÃO!$C$5:$L$110,3,FALSE)&gt;$C61,(VLOOKUP($B61&amp;"f2",VALORES_CONFIGURAÇÃO!$C$5:$L$110,G$1,FALSE)*$C61)+VLOOKUP($B61&amp;"f2",VALORES_CONFIGURAÇÃO!$C$5:$L$110,G$1-4,FALSE),
  IF(VLOOKUP($B61&amp;"f3",VALORES_CONFIGURAÇÃO!$C$5:$L$110,3,FALSE)&gt;$C61,(VLOOKUP($B61&amp;"f3",VALORES_CONFIGURAÇÃO!$C$5:$L$110,G$1,FALSE)*$C61)+VLOOKUP($B61&amp;"f3",VALORES_CONFIGURAÇÃO!$C$5:$L$110,G$1-4,FALSE),
  IF(VLOOKUP($B61&amp;"f4",VALORES_CONFIGURAÇÃO!$C$5:$L$110,3,FALSE)&gt;$C61,(VLOOKUP($B61&amp;"f4",VALORES_CONFIGURAÇÃO!$C$5:$L$110,G$1,FALSE)*$C61)+VLOOKUP($B61&amp;"f4",VALORES_CONFIGURAÇÃO!$C$5:$L$110,G$1-4,FALSE),
  (VLOOKUP($B61&amp;"f5",VALORES_CONFIGURAÇÃO!$C$5:$L$110,G$1,FALSE)*$C61)+VLOOKUP($B61&amp;"f5",VALORES_CONFIGURAÇÃO!$C$5:$L$110,G$1-4,FALSE))))
  ),"")</f>
        <v/>
      </c>
      <c r="H61" s="79" t="str">
        <f>IFERROR(
  IF(VLOOKUP($B61&amp;"f1",VALORES_CONFIGURAÇÃO!$C$5:$L$110,3,FALSE)&gt;$C61,VLOOKUP($B61&amp;"f1",VALORES_CONFIGURAÇÃO!$C$5:$L$110,H$1,FALSE)*$C61,
  IF(VLOOKUP($B61&amp;"f2",VALORES_CONFIGURAÇÃO!$C$5:$L$110,3,FALSE)&gt;$C61,(VLOOKUP($B61&amp;"f2",VALORES_CONFIGURAÇÃO!$C$5:$L$110,H$1,FALSE)*$C61)+VLOOKUP($B61&amp;"f2",VALORES_CONFIGURAÇÃO!$C$5:$L$110,H$1-4,FALSE),
  IF(VLOOKUP($B61&amp;"f3",VALORES_CONFIGURAÇÃO!$C$5:$L$110,3,FALSE)&gt;$C61,(VLOOKUP($B61&amp;"f3",VALORES_CONFIGURAÇÃO!$C$5:$L$110,H$1,FALSE)*$C61)+VLOOKUP($B61&amp;"f3",VALORES_CONFIGURAÇÃO!$C$5:$L$110,H$1-4,FALSE),
  IF(VLOOKUP($B61&amp;"f4",VALORES_CONFIGURAÇÃO!$C$5:$L$110,3,FALSE)&gt;$C61,(VLOOKUP($B61&amp;"f4",VALORES_CONFIGURAÇÃO!$C$5:$L$110,H$1,FALSE)*$C61)+VLOOKUP($B61&amp;"f4",VALORES_CONFIGURAÇÃO!$C$5:$L$110,H$1-4,FALSE),
  (VLOOKUP($B61&amp;"f5",VALORES_CONFIGURAÇÃO!$C$5:$L$110,H$1,FALSE)*$C61)+VLOOKUP($B61&amp;"f5",VALORES_CONFIGURAÇÃO!$C$5:$L$110,H$1-4,FALSE))))
  ),"")</f>
        <v/>
      </c>
      <c r="I61" s="78" t="str">
        <f t="shared" si="0"/>
        <v/>
      </c>
      <c r="J61" s="81"/>
      <c r="K61" s="85"/>
    </row>
    <row r="62" spans="2:11" x14ac:dyDescent="0.25">
      <c r="B62" s="84"/>
      <c r="C62" s="81"/>
      <c r="D62" s="81"/>
      <c r="E62" s="78" t="str">
        <f>IFERROR(VLOOKUP($B62&amp;"f1",VALORES_CONFIGURAÇÃO!$C$5:$L$110,7,FALSE)*$D62,"")</f>
        <v/>
      </c>
      <c r="F62" s="79" t="str">
        <f>IFERROR(
  IF(VLOOKUP($B62&amp;"f1",VALORES_CONFIGURAÇÃO!$C$5:$L$110,3,FALSE)&gt;$C62,VLOOKUP($B62&amp;"f1",VALORES_CONFIGURAÇÃO!$C$5:$L$110,F$1,FALSE)*$C62,
  IF(VLOOKUP($B62&amp;"f2",VALORES_CONFIGURAÇÃO!$C$5:$L$110,3,FALSE)&gt;$C62,(VLOOKUP($B62&amp;"f2",VALORES_CONFIGURAÇÃO!$C$5:$L$110,F$1,FALSE)*$C62)+VLOOKUP($B62&amp;"f2",VALORES_CONFIGURAÇÃO!$C$5:$L$110,F$1-4,FALSE),
  IF(VLOOKUP($B62&amp;"f3",VALORES_CONFIGURAÇÃO!$C$5:$L$110,3,FALSE)&gt;$C62,(VLOOKUP($B62&amp;"f3",VALORES_CONFIGURAÇÃO!$C$5:$L$110,F$1,FALSE)*$C62)+VLOOKUP($B62&amp;"f3",VALORES_CONFIGURAÇÃO!$C$5:$L$110,F$1-4,FALSE),
  IF(VLOOKUP($B62&amp;"f4",VALORES_CONFIGURAÇÃO!$C$5:$L$110,3,FALSE)&gt;$C62,(VLOOKUP($B62&amp;"f4",VALORES_CONFIGURAÇÃO!$C$5:$L$110,F$1,FALSE)*$C62)+VLOOKUP($B62&amp;"f4",VALORES_CONFIGURAÇÃO!$C$5:$L$110,F$1-4,FALSE),
  (VLOOKUP($B62&amp;"f5",VALORES_CONFIGURAÇÃO!$C$5:$L$110,F$1,FALSE)*$C62)+VLOOKUP($B62&amp;"f5",VALORES_CONFIGURAÇÃO!$C$5:$L$110,F$1-4,FALSE))))
  ),"")</f>
        <v/>
      </c>
      <c r="G62" s="79" t="str">
        <f>IFERROR(
  IF(VLOOKUP($B62&amp;"f1",VALORES_CONFIGURAÇÃO!$C$5:$L$110,3,FALSE)&gt;$C62,VLOOKUP($B62&amp;"f1",VALORES_CONFIGURAÇÃO!$C$5:$L$110,G$1,FALSE)*$C62,
  IF(VLOOKUP($B62&amp;"f2",VALORES_CONFIGURAÇÃO!$C$5:$L$110,3,FALSE)&gt;$C62,(VLOOKUP($B62&amp;"f2",VALORES_CONFIGURAÇÃO!$C$5:$L$110,G$1,FALSE)*$C62)+VLOOKUP($B62&amp;"f2",VALORES_CONFIGURAÇÃO!$C$5:$L$110,G$1-4,FALSE),
  IF(VLOOKUP($B62&amp;"f3",VALORES_CONFIGURAÇÃO!$C$5:$L$110,3,FALSE)&gt;$C62,(VLOOKUP($B62&amp;"f3",VALORES_CONFIGURAÇÃO!$C$5:$L$110,G$1,FALSE)*$C62)+VLOOKUP($B62&amp;"f3",VALORES_CONFIGURAÇÃO!$C$5:$L$110,G$1-4,FALSE),
  IF(VLOOKUP($B62&amp;"f4",VALORES_CONFIGURAÇÃO!$C$5:$L$110,3,FALSE)&gt;$C62,(VLOOKUP($B62&amp;"f4",VALORES_CONFIGURAÇÃO!$C$5:$L$110,G$1,FALSE)*$C62)+VLOOKUP($B62&amp;"f4",VALORES_CONFIGURAÇÃO!$C$5:$L$110,G$1-4,FALSE),
  (VLOOKUP($B62&amp;"f5",VALORES_CONFIGURAÇÃO!$C$5:$L$110,G$1,FALSE)*$C62)+VLOOKUP($B62&amp;"f5",VALORES_CONFIGURAÇÃO!$C$5:$L$110,G$1-4,FALSE))))
  ),"")</f>
        <v/>
      </c>
      <c r="H62" s="79" t="str">
        <f>IFERROR(
  IF(VLOOKUP($B62&amp;"f1",VALORES_CONFIGURAÇÃO!$C$5:$L$110,3,FALSE)&gt;$C62,VLOOKUP($B62&amp;"f1",VALORES_CONFIGURAÇÃO!$C$5:$L$110,H$1,FALSE)*$C62,
  IF(VLOOKUP($B62&amp;"f2",VALORES_CONFIGURAÇÃO!$C$5:$L$110,3,FALSE)&gt;$C62,(VLOOKUP($B62&amp;"f2",VALORES_CONFIGURAÇÃO!$C$5:$L$110,H$1,FALSE)*$C62)+VLOOKUP($B62&amp;"f2",VALORES_CONFIGURAÇÃO!$C$5:$L$110,H$1-4,FALSE),
  IF(VLOOKUP($B62&amp;"f3",VALORES_CONFIGURAÇÃO!$C$5:$L$110,3,FALSE)&gt;$C62,(VLOOKUP($B62&amp;"f3",VALORES_CONFIGURAÇÃO!$C$5:$L$110,H$1,FALSE)*$C62)+VLOOKUP($B62&amp;"f3",VALORES_CONFIGURAÇÃO!$C$5:$L$110,H$1-4,FALSE),
  IF(VLOOKUP($B62&amp;"f4",VALORES_CONFIGURAÇÃO!$C$5:$L$110,3,FALSE)&gt;$C62,(VLOOKUP($B62&amp;"f4",VALORES_CONFIGURAÇÃO!$C$5:$L$110,H$1,FALSE)*$C62)+VLOOKUP($B62&amp;"f4",VALORES_CONFIGURAÇÃO!$C$5:$L$110,H$1-4,FALSE),
  (VLOOKUP($B62&amp;"f5",VALORES_CONFIGURAÇÃO!$C$5:$L$110,H$1,FALSE)*$C62)+VLOOKUP($B62&amp;"f5",VALORES_CONFIGURAÇÃO!$C$5:$L$110,H$1-4,FALSE))))
  ),"")</f>
        <v/>
      </c>
      <c r="I62" s="78" t="str">
        <f t="shared" si="0"/>
        <v/>
      </c>
      <c r="J62" s="81"/>
      <c r="K62" s="85"/>
    </row>
    <row r="63" spans="2:11" x14ac:dyDescent="0.25">
      <c r="B63" s="84"/>
      <c r="C63" s="81"/>
      <c r="D63" s="81"/>
      <c r="E63" s="78" t="str">
        <f>IFERROR(VLOOKUP($B63&amp;"f1",VALORES_CONFIGURAÇÃO!$C$5:$L$110,7,FALSE)*$D63,"")</f>
        <v/>
      </c>
      <c r="F63" s="79" t="str">
        <f>IFERROR(
  IF(VLOOKUP($B63&amp;"f1",VALORES_CONFIGURAÇÃO!$C$5:$L$110,3,FALSE)&gt;$C63,VLOOKUP($B63&amp;"f1",VALORES_CONFIGURAÇÃO!$C$5:$L$110,F$1,FALSE)*$C63,
  IF(VLOOKUP($B63&amp;"f2",VALORES_CONFIGURAÇÃO!$C$5:$L$110,3,FALSE)&gt;$C63,(VLOOKUP($B63&amp;"f2",VALORES_CONFIGURAÇÃO!$C$5:$L$110,F$1,FALSE)*$C63)+VLOOKUP($B63&amp;"f2",VALORES_CONFIGURAÇÃO!$C$5:$L$110,F$1-4,FALSE),
  IF(VLOOKUP($B63&amp;"f3",VALORES_CONFIGURAÇÃO!$C$5:$L$110,3,FALSE)&gt;$C63,(VLOOKUP($B63&amp;"f3",VALORES_CONFIGURAÇÃO!$C$5:$L$110,F$1,FALSE)*$C63)+VLOOKUP($B63&amp;"f3",VALORES_CONFIGURAÇÃO!$C$5:$L$110,F$1-4,FALSE),
  IF(VLOOKUP($B63&amp;"f4",VALORES_CONFIGURAÇÃO!$C$5:$L$110,3,FALSE)&gt;$C63,(VLOOKUP($B63&amp;"f4",VALORES_CONFIGURAÇÃO!$C$5:$L$110,F$1,FALSE)*$C63)+VLOOKUP($B63&amp;"f4",VALORES_CONFIGURAÇÃO!$C$5:$L$110,F$1-4,FALSE),
  (VLOOKUP($B63&amp;"f5",VALORES_CONFIGURAÇÃO!$C$5:$L$110,F$1,FALSE)*$C63)+VLOOKUP($B63&amp;"f5",VALORES_CONFIGURAÇÃO!$C$5:$L$110,F$1-4,FALSE))))
  ),"")</f>
        <v/>
      </c>
      <c r="G63" s="79" t="str">
        <f>IFERROR(
  IF(VLOOKUP($B63&amp;"f1",VALORES_CONFIGURAÇÃO!$C$5:$L$110,3,FALSE)&gt;$C63,VLOOKUP($B63&amp;"f1",VALORES_CONFIGURAÇÃO!$C$5:$L$110,G$1,FALSE)*$C63,
  IF(VLOOKUP($B63&amp;"f2",VALORES_CONFIGURAÇÃO!$C$5:$L$110,3,FALSE)&gt;$C63,(VLOOKUP($B63&amp;"f2",VALORES_CONFIGURAÇÃO!$C$5:$L$110,G$1,FALSE)*$C63)+VLOOKUP($B63&amp;"f2",VALORES_CONFIGURAÇÃO!$C$5:$L$110,G$1-4,FALSE),
  IF(VLOOKUP($B63&amp;"f3",VALORES_CONFIGURAÇÃO!$C$5:$L$110,3,FALSE)&gt;$C63,(VLOOKUP($B63&amp;"f3",VALORES_CONFIGURAÇÃO!$C$5:$L$110,G$1,FALSE)*$C63)+VLOOKUP($B63&amp;"f3",VALORES_CONFIGURAÇÃO!$C$5:$L$110,G$1-4,FALSE),
  IF(VLOOKUP($B63&amp;"f4",VALORES_CONFIGURAÇÃO!$C$5:$L$110,3,FALSE)&gt;$C63,(VLOOKUP($B63&amp;"f4",VALORES_CONFIGURAÇÃO!$C$5:$L$110,G$1,FALSE)*$C63)+VLOOKUP($B63&amp;"f4",VALORES_CONFIGURAÇÃO!$C$5:$L$110,G$1-4,FALSE),
  (VLOOKUP($B63&amp;"f5",VALORES_CONFIGURAÇÃO!$C$5:$L$110,G$1,FALSE)*$C63)+VLOOKUP($B63&amp;"f5",VALORES_CONFIGURAÇÃO!$C$5:$L$110,G$1-4,FALSE))))
  ),"")</f>
        <v/>
      </c>
      <c r="H63" s="79" t="str">
        <f>IFERROR(
  IF(VLOOKUP($B63&amp;"f1",VALORES_CONFIGURAÇÃO!$C$5:$L$110,3,FALSE)&gt;$C63,VLOOKUP($B63&amp;"f1",VALORES_CONFIGURAÇÃO!$C$5:$L$110,H$1,FALSE)*$C63,
  IF(VLOOKUP($B63&amp;"f2",VALORES_CONFIGURAÇÃO!$C$5:$L$110,3,FALSE)&gt;$C63,(VLOOKUP($B63&amp;"f2",VALORES_CONFIGURAÇÃO!$C$5:$L$110,H$1,FALSE)*$C63)+VLOOKUP($B63&amp;"f2",VALORES_CONFIGURAÇÃO!$C$5:$L$110,H$1-4,FALSE),
  IF(VLOOKUP($B63&amp;"f3",VALORES_CONFIGURAÇÃO!$C$5:$L$110,3,FALSE)&gt;$C63,(VLOOKUP($B63&amp;"f3",VALORES_CONFIGURAÇÃO!$C$5:$L$110,H$1,FALSE)*$C63)+VLOOKUP($B63&amp;"f3",VALORES_CONFIGURAÇÃO!$C$5:$L$110,H$1-4,FALSE),
  IF(VLOOKUP($B63&amp;"f4",VALORES_CONFIGURAÇÃO!$C$5:$L$110,3,FALSE)&gt;$C63,(VLOOKUP($B63&amp;"f4",VALORES_CONFIGURAÇÃO!$C$5:$L$110,H$1,FALSE)*$C63)+VLOOKUP($B63&amp;"f4",VALORES_CONFIGURAÇÃO!$C$5:$L$110,H$1-4,FALSE),
  (VLOOKUP($B63&amp;"f5",VALORES_CONFIGURAÇÃO!$C$5:$L$110,H$1,FALSE)*$C63)+VLOOKUP($B63&amp;"f5",VALORES_CONFIGURAÇÃO!$C$5:$L$110,H$1-4,FALSE))))
  ),"")</f>
        <v/>
      </c>
      <c r="I63" s="78" t="str">
        <f t="shared" si="0"/>
        <v/>
      </c>
      <c r="J63" s="81"/>
      <c r="K63" s="85"/>
    </row>
    <row r="64" spans="2:11" x14ac:dyDescent="0.25">
      <c r="B64" s="84"/>
      <c r="C64" s="81"/>
      <c r="D64" s="81"/>
      <c r="E64" s="78" t="str">
        <f>IFERROR(VLOOKUP($B64&amp;"f1",VALORES_CONFIGURAÇÃO!$C$5:$L$110,7,FALSE)*$D64,"")</f>
        <v/>
      </c>
      <c r="F64" s="79" t="str">
        <f>IFERROR(
  IF(VLOOKUP($B64&amp;"f1",VALORES_CONFIGURAÇÃO!$C$5:$L$110,3,FALSE)&gt;$C64,VLOOKUP($B64&amp;"f1",VALORES_CONFIGURAÇÃO!$C$5:$L$110,F$1,FALSE)*$C64,
  IF(VLOOKUP($B64&amp;"f2",VALORES_CONFIGURAÇÃO!$C$5:$L$110,3,FALSE)&gt;$C64,(VLOOKUP($B64&amp;"f2",VALORES_CONFIGURAÇÃO!$C$5:$L$110,F$1,FALSE)*$C64)+VLOOKUP($B64&amp;"f2",VALORES_CONFIGURAÇÃO!$C$5:$L$110,F$1-4,FALSE),
  IF(VLOOKUP($B64&amp;"f3",VALORES_CONFIGURAÇÃO!$C$5:$L$110,3,FALSE)&gt;$C64,(VLOOKUP($B64&amp;"f3",VALORES_CONFIGURAÇÃO!$C$5:$L$110,F$1,FALSE)*$C64)+VLOOKUP($B64&amp;"f3",VALORES_CONFIGURAÇÃO!$C$5:$L$110,F$1-4,FALSE),
  IF(VLOOKUP($B64&amp;"f4",VALORES_CONFIGURAÇÃO!$C$5:$L$110,3,FALSE)&gt;$C64,(VLOOKUP($B64&amp;"f4",VALORES_CONFIGURAÇÃO!$C$5:$L$110,F$1,FALSE)*$C64)+VLOOKUP($B64&amp;"f4",VALORES_CONFIGURAÇÃO!$C$5:$L$110,F$1-4,FALSE),
  (VLOOKUP($B64&amp;"f5",VALORES_CONFIGURAÇÃO!$C$5:$L$110,F$1,FALSE)*$C64)+VLOOKUP($B64&amp;"f5",VALORES_CONFIGURAÇÃO!$C$5:$L$110,F$1-4,FALSE))))
  ),"")</f>
        <v/>
      </c>
      <c r="G64" s="79" t="str">
        <f>IFERROR(
  IF(VLOOKUP($B64&amp;"f1",VALORES_CONFIGURAÇÃO!$C$5:$L$110,3,FALSE)&gt;$C64,VLOOKUP($B64&amp;"f1",VALORES_CONFIGURAÇÃO!$C$5:$L$110,G$1,FALSE)*$C64,
  IF(VLOOKUP($B64&amp;"f2",VALORES_CONFIGURAÇÃO!$C$5:$L$110,3,FALSE)&gt;$C64,(VLOOKUP($B64&amp;"f2",VALORES_CONFIGURAÇÃO!$C$5:$L$110,G$1,FALSE)*$C64)+VLOOKUP($B64&amp;"f2",VALORES_CONFIGURAÇÃO!$C$5:$L$110,G$1-4,FALSE),
  IF(VLOOKUP($B64&amp;"f3",VALORES_CONFIGURAÇÃO!$C$5:$L$110,3,FALSE)&gt;$C64,(VLOOKUP($B64&amp;"f3",VALORES_CONFIGURAÇÃO!$C$5:$L$110,G$1,FALSE)*$C64)+VLOOKUP($B64&amp;"f3",VALORES_CONFIGURAÇÃO!$C$5:$L$110,G$1-4,FALSE),
  IF(VLOOKUP($B64&amp;"f4",VALORES_CONFIGURAÇÃO!$C$5:$L$110,3,FALSE)&gt;$C64,(VLOOKUP($B64&amp;"f4",VALORES_CONFIGURAÇÃO!$C$5:$L$110,G$1,FALSE)*$C64)+VLOOKUP($B64&amp;"f4",VALORES_CONFIGURAÇÃO!$C$5:$L$110,G$1-4,FALSE),
  (VLOOKUP($B64&amp;"f5",VALORES_CONFIGURAÇÃO!$C$5:$L$110,G$1,FALSE)*$C64)+VLOOKUP($B64&amp;"f5",VALORES_CONFIGURAÇÃO!$C$5:$L$110,G$1-4,FALSE))))
  ),"")</f>
        <v/>
      </c>
      <c r="H64" s="79" t="str">
        <f>IFERROR(
  IF(VLOOKUP($B64&amp;"f1",VALORES_CONFIGURAÇÃO!$C$5:$L$110,3,FALSE)&gt;$C64,VLOOKUP($B64&amp;"f1",VALORES_CONFIGURAÇÃO!$C$5:$L$110,H$1,FALSE)*$C64,
  IF(VLOOKUP($B64&amp;"f2",VALORES_CONFIGURAÇÃO!$C$5:$L$110,3,FALSE)&gt;$C64,(VLOOKUP($B64&amp;"f2",VALORES_CONFIGURAÇÃO!$C$5:$L$110,H$1,FALSE)*$C64)+VLOOKUP($B64&amp;"f2",VALORES_CONFIGURAÇÃO!$C$5:$L$110,H$1-4,FALSE),
  IF(VLOOKUP($B64&amp;"f3",VALORES_CONFIGURAÇÃO!$C$5:$L$110,3,FALSE)&gt;$C64,(VLOOKUP($B64&amp;"f3",VALORES_CONFIGURAÇÃO!$C$5:$L$110,H$1,FALSE)*$C64)+VLOOKUP($B64&amp;"f3",VALORES_CONFIGURAÇÃO!$C$5:$L$110,H$1-4,FALSE),
  IF(VLOOKUP($B64&amp;"f4",VALORES_CONFIGURAÇÃO!$C$5:$L$110,3,FALSE)&gt;$C64,(VLOOKUP($B64&amp;"f4",VALORES_CONFIGURAÇÃO!$C$5:$L$110,H$1,FALSE)*$C64)+VLOOKUP($B64&amp;"f4",VALORES_CONFIGURAÇÃO!$C$5:$L$110,H$1-4,FALSE),
  (VLOOKUP($B64&amp;"f5",VALORES_CONFIGURAÇÃO!$C$5:$L$110,H$1,FALSE)*$C64)+VLOOKUP($B64&amp;"f5",VALORES_CONFIGURAÇÃO!$C$5:$L$110,H$1-4,FALSE))))
  ),"")</f>
        <v/>
      </c>
      <c r="I64" s="78" t="str">
        <f t="shared" si="0"/>
        <v/>
      </c>
      <c r="J64" s="81"/>
      <c r="K64" s="85"/>
    </row>
    <row r="65" spans="2:11" x14ac:dyDescent="0.25">
      <c r="B65" s="84"/>
      <c r="C65" s="86"/>
      <c r="D65" s="81"/>
      <c r="E65" s="78" t="str">
        <f>IFERROR(VLOOKUP($B65&amp;"f1",VALORES_CONFIGURAÇÃO!$C$5:$L$110,7,FALSE)*$D65,"")</f>
        <v/>
      </c>
      <c r="F65" s="79" t="str">
        <f>IFERROR(
  IF(VLOOKUP($B65&amp;"f1",VALORES_CONFIGURAÇÃO!$C$5:$L$110,3,FALSE)&gt;$C65,VLOOKUP($B65&amp;"f1",VALORES_CONFIGURAÇÃO!$C$5:$L$110,F$1,FALSE)*$C65,
  IF(VLOOKUP($B65&amp;"f2",VALORES_CONFIGURAÇÃO!$C$5:$L$110,3,FALSE)&gt;$C65,(VLOOKUP($B65&amp;"f2",VALORES_CONFIGURAÇÃO!$C$5:$L$110,F$1,FALSE)*$C65)+VLOOKUP($B65&amp;"f2",VALORES_CONFIGURAÇÃO!$C$5:$L$110,F$1-4,FALSE),
  IF(VLOOKUP($B65&amp;"f3",VALORES_CONFIGURAÇÃO!$C$5:$L$110,3,FALSE)&gt;$C65,(VLOOKUP($B65&amp;"f3",VALORES_CONFIGURAÇÃO!$C$5:$L$110,F$1,FALSE)*$C65)+VLOOKUP($B65&amp;"f3",VALORES_CONFIGURAÇÃO!$C$5:$L$110,F$1-4,FALSE),
  IF(VLOOKUP($B65&amp;"f4",VALORES_CONFIGURAÇÃO!$C$5:$L$110,3,FALSE)&gt;$C65,(VLOOKUP($B65&amp;"f4",VALORES_CONFIGURAÇÃO!$C$5:$L$110,F$1,FALSE)*$C65)+VLOOKUP($B65&amp;"f4",VALORES_CONFIGURAÇÃO!$C$5:$L$110,F$1-4,FALSE),
  (VLOOKUP($B65&amp;"f5",VALORES_CONFIGURAÇÃO!$C$5:$L$110,F$1,FALSE)*$C65)+VLOOKUP($B65&amp;"f5",VALORES_CONFIGURAÇÃO!$C$5:$L$110,F$1-4,FALSE))))
  ),"")</f>
        <v/>
      </c>
      <c r="G65" s="79" t="str">
        <f>IFERROR(
  IF(VLOOKUP($B65&amp;"f1",VALORES_CONFIGURAÇÃO!$C$5:$L$110,3,FALSE)&gt;$C65,VLOOKUP($B65&amp;"f1",VALORES_CONFIGURAÇÃO!$C$5:$L$110,G$1,FALSE)*$C65,
  IF(VLOOKUP($B65&amp;"f2",VALORES_CONFIGURAÇÃO!$C$5:$L$110,3,FALSE)&gt;$C65,(VLOOKUP($B65&amp;"f2",VALORES_CONFIGURAÇÃO!$C$5:$L$110,G$1,FALSE)*$C65)+VLOOKUP($B65&amp;"f2",VALORES_CONFIGURAÇÃO!$C$5:$L$110,G$1-4,FALSE),
  IF(VLOOKUP($B65&amp;"f3",VALORES_CONFIGURAÇÃO!$C$5:$L$110,3,FALSE)&gt;$C65,(VLOOKUP($B65&amp;"f3",VALORES_CONFIGURAÇÃO!$C$5:$L$110,G$1,FALSE)*$C65)+VLOOKUP($B65&amp;"f3",VALORES_CONFIGURAÇÃO!$C$5:$L$110,G$1-4,FALSE),
  IF(VLOOKUP($B65&amp;"f4",VALORES_CONFIGURAÇÃO!$C$5:$L$110,3,FALSE)&gt;$C65,(VLOOKUP($B65&amp;"f4",VALORES_CONFIGURAÇÃO!$C$5:$L$110,G$1,FALSE)*$C65)+VLOOKUP($B65&amp;"f4",VALORES_CONFIGURAÇÃO!$C$5:$L$110,G$1-4,FALSE),
  (VLOOKUP($B65&amp;"f5",VALORES_CONFIGURAÇÃO!$C$5:$L$110,G$1,FALSE)*$C65)+VLOOKUP($B65&amp;"f5",VALORES_CONFIGURAÇÃO!$C$5:$L$110,G$1-4,FALSE))))
  ),"")</f>
        <v/>
      </c>
      <c r="H65" s="79" t="str">
        <f>IFERROR(
  IF(VLOOKUP($B65&amp;"f1",VALORES_CONFIGURAÇÃO!$C$5:$L$110,3,FALSE)&gt;$C65,VLOOKUP($B65&amp;"f1",VALORES_CONFIGURAÇÃO!$C$5:$L$110,H$1,FALSE)*$C65,
  IF(VLOOKUP($B65&amp;"f2",VALORES_CONFIGURAÇÃO!$C$5:$L$110,3,FALSE)&gt;$C65,(VLOOKUP($B65&amp;"f2",VALORES_CONFIGURAÇÃO!$C$5:$L$110,H$1,FALSE)*$C65)+VLOOKUP($B65&amp;"f2",VALORES_CONFIGURAÇÃO!$C$5:$L$110,H$1-4,FALSE),
  IF(VLOOKUP($B65&amp;"f3",VALORES_CONFIGURAÇÃO!$C$5:$L$110,3,FALSE)&gt;$C65,(VLOOKUP($B65&amp;"f3",VALORES_CONFIGURAÇÃO!$C$5:$L$110,H$1,FALSE)*$C65)+VLOOKUP($B65&amp;"f3",VALORES_CONFIGURAÇÃO!$C$5:$L$110,H$1-4,FALSE),
  IF(VLOOKUP($B65&amp;"f4",VALORES_CONFIGURAÇÃO!$C$5:$L$110,3,FALSE)&gt;$C65,(VLOOKUP($B65&amp;"f4",VALORES_CONFIGURAÇÃO!$C$5:$L$110,H$1,FALSE)*$C65)+VLOOKUP($B65&amp;"f4",VALORES_CONFIGURAÇÃO!$C$5:$L$110,H$1-4,FALSE),
  (VLOOKUP($B65&amp;"f5",VALORES_CONFIGURAÇÃO!$C$5:$L$110,H$1,FALSE)*$C65)+VLOOKUP($B65&amp;"f5",VALORES_CONFIGURAÇÃO!$C$5:$L$110,H$1-4,FALSE))))
  ),"")</f>
        <v/>
      </c>
      <c r="I65" s="78" t="str">
        <f t="shared" si="0"/>
        <v/>
      </c>
      <c r="J65" s="81"/>
      <c r="K65" s="85"/>
    </row>
    <row r="66" spans="2:11" x14ac:dyDescent="0.25">
      <c r="B66" s="84"/>
      <c r="C66" s="81"/>
      <c r="D66" s="81"/>
      <c r="E66" s="78" t="str">
        <f>IFERROR(VLOOKUP($B66&amp;"f1",VALORES_CONFIGURAÇÃO!$C$5:$L$110,7,FALSE)*$D66,"")</f>
        <v/>
      </c>
      <c r="F66" s="79" t="str">
        <f>IFERROR(
  IF(VLOOKUP($B66&amp;"f1",VALORES_CONFIGURAÇÃO!$C$5:$L$110,3,FALSE)&gt;$C66,VLOOKUP($B66&amp;"f1",VALORES_CONFIGURAÇÃO!$C$5:$L$110,F$1,FALSE)*$C66,
  IF(VLOOKUP($B66&amp;"f2",VALORES_CONFIGURAÇÃO!$C$5:$L$110,3,FALSE)&gt;$C66,(VLOOKUP($B66&amp;"f2",VALORES_CONFIGURAÇÃO!$C$5:$L$110,F$1,FALSE)*$C66)+VLOOKUP($B66&amp;"f2",VALORES_CONFIGURAÇÃO!$C$5:$L$110,F$1-4,FALSE),
  IF(VLOOKUP($B66&amp;"f3",VALORES_CONFIGURAÇÃO!$C$5:$L$110,3,FALSE)&gt;$C66,(VLOOKUP($B66&amp;"f3",VALORES_CONFIGURAÇÃO!$C$5:$L$110,F$1,FALSE)*$C66)+VLOOKUP($B66&amp;"f3",VALORES_CONFIGURAÇÃO!$C$5:$L$110,F$1-4,FALSE),
  IF(VLOOKUP($B66&amp;"f4",VALORES_CONFIGURAÇÃO!$C$5:$L$110,3,FALSE)&gt;$C66,(VLOOKUP($B66&amp;"f4",VALORES_CONFIGURAÇÃO!$C$5:$L$110,F$1,FALSE)*$C66)+VLOOKUP($B66&amp;"f4",VALORES_CONFIGURAÇÃO!$C$5:$L$110,F$1-4,FALSE),
  (VLOOKUP($B66&amp;"f5",VALORES_CONFIGURAÇÃO!$C$5:$L$110,F$1,FALSE)*$C66)+VLOOKUP($B66&amp;"f5",VALORES_CONFIGURAÇÃO!$C$5:$L$110,F$1-4,FALSE))))
  ),"")</f>
        <v/>
      </c>
      <c r="G66" s="79" t="str">
        <f>IFERROR(
  IF(VLOOKUP($B66&amp;"f1",VALORES_CONFIGURAÇÃO!$C$5:$L$110,3,FALSE)&gt;$C66,VLOOKUP($B66&amp;"f1",VALORES_CONFIGURAÇÃO!$C$5:$L$110,G$1,FALSE)*$C66,
  IF(VLOOKUP($B66&amp;"f2",VALORES_CONFIGURAÇÃO!$C$5:$L$110,3,FALSE)&gt;$C66,(VLOOKUP($B66&amp;"f2",VALORES_CONFIGURAÇÃO!$C$5:$L$110,G$1,FALSE)*$C66)+VLOOKUP($B66&amp;"f2",VALORES_CONFIGURAÇÃO!$C$5:$L$110,G$1-4,FALSE),
  IF(VLOOKUP($B66&amp;"f3",VALORES_CONFIGURAÇÃO!$C$5:$L$110,3,FALSE)&gt;$C66,(VLOOKUP($B66&amp;"f3",VALORES_CONFIGURAÇÃO!$C$5:$L$110,G$1,FALSE)*$C66)+VLOOKUP($B66&amp;"f3",VALORES_CONFIGURAÇÃO!$C$5:$L$110,G$1-4,FALSE),
  IF(VLOOKUP($B66&amp;"f4",VALORES_CONFIGURAÇÃO!$C$5:$L$110,3,FALSE)&gt;$C66,(VLOOKUP($B66&amp;"f4",VALORES_CONFIGURAÇÃO!$C$5:$L$110,G$1,FALSE)*$C66)+VLOOKUP($B66&amp;"f4",VALORES_CONFIGURAÇÃO!$C$5:$L$110,G$1-4,FALSE),
  (VLOOKUP($B66&amp;"f5",VALORES_CONFIGURAÇÃO!$C$5:$L$110,G$1,FALSE)*$C66)+VLOOKUP($B66&amp;"f5",VALORES_CONFIGURAÇÃO!$C$5:$L$110,G$1-4,FALSE))))
  ),"")</f>
        <v/>
      </c>
      <c r="H66" s="79" t="str">
        <f>IFERROR(
  IF(VLOOKUP($B66&amp;"f1",VALORES_CONFIGURAÇÃO!$C$5:$L$110,3,FALSE)&gt;$C66,VLOOKUP($B66&amp;"f1",VALORES_CONFIGURAÇÃO!$C$5:$L$110,H$1,FALSE)*$C66,
  IF(VLOOKUP($B66&amp;"f2",VALORES_CONFIGURAÇÃO!$C$5:$L$110,3,FALSE)&gt;$C66,(VLOOKUP($B66&amp;"f2",VALORES_CONFIGURAÇÃO!$C$5:$L$110,H$1,FALSE)*$C66)+VLOOKUP($B66&amp;"f2",VALORES_CONFIGURAÇÃO!$C$5:$L$110,H$1-4,FALSE),
  IF(VLOOKUP($B66&amp;"f3",VALORES_CONFIGURAÇÃO!$C$5:$L$110,3,FALSE)&gt;$C66,(VLOOKUP($B66&amp;"f3",VALORES_CONFIGURAÇÃO!$C$5:$L$110,H$1,FALSE)*$C66)+VLOOKUP($B66&amp;"f3",VALORES_CONFIGURAÇÃO!$C$5:$L$110,H$1-4,FALSE),
  IF(VLOOKUP($B66&amp;"f4",VALORES_CONFIGURAÇÃO!$C$5:$L$110,3,FALSE)&gt;$C66,(VLOOKUP($B66&amp;"f4",VALORES_CONFIGURAÇÃO!$C$5:$L$110,H$1,FALSE)*$C66)+VLOOKUP($B66&amp;"f4",VALORES_CONFIGURAÇÃO!$C$5:$L$110,H$1-4,FALSE),
  (VLOOKUP($B66&amp;"f5",VALORES_CONFIGURAÇÃO!$C$5:$L$110,H$1,FALSE)*$C66)+VLOOKUP($B66&amp;"f5",VALORES_CONFIGURAÇÃO!$C$5:$L$110,H$1-4,FALSE))))
  ),"")</f>
        <v/>
      </c>
      <c r="I66" s="78" t="str">
        <f t="shared" si="0"/>
        <v/>
      </c>
      <c r="J66" s="81"/>
      <c r="K66" s="85"/>
    </row>
    <row r="67" spans="2:11" x14ac:dyDescent="0.25">
      <c r="B67" s="84"/>
      <c r="C67" s="81"/>
      <c r="D67" s="81"/>
      <c r="E67" s="78" t="str">
        <f>IFERROR(VLOOKUP($B67&amp;"f1",VALORES_CONFIGURAÇÃO!$C$5:$L$110,7,FALSE)*$D67,"")</f>
        <v/>
      </c>
      <c r="F67" s="79" t="str">
        <f>IFERROR(
  IF(VLOOKUP($B67&amp;"f1",VALORES_CONFIGURAÇÃO!$C$5:$L$110,3,FALSE)&gt;$C67,VLOOKUP($B67&amp;"f1",VALORES_CONFIGURAÇÃO!$C$5:$L$110,F$1,FALSE)*$C67,
  IF(VLOOKUP($B67&amp;"f2",VALORES_CONFIGURAÇÃO!$C$5:$L$110,3,FALSE)&gt;$C67,(VLOOKUP($B67&amp;"f2",VALORES_CONFIGURAÇÃO!$C$5:$L$110,F$1,FALSE)*$C67)+VLOOKUP($B67&amp;"f2",VALORES_CONFIGURAÇÃO!$C$5:$L$110,F$1-4,FALSE),
  IF(VLOOKUP($B67&amp;"f3",VALORES_CONFIGURAÇÃO!$C$5:$L$110,3,FALSE)&gt;$C67,(VLOOKUP($B67&amp;"f3",VALORES_CONFIGURAÇÃO!$C$5:$L$110,F$1,FALSE)*$C67)+VLOOKUP($B67&amp;"f3",VALORES_CONFIGURAÇÃO!$C$5:$L$110,F$1-4,FALSE),
  IF(VLOOKUP($B67&amp;"f4",VALORES_CONFIGURAÇÃO!$C$5:$L$110,3,FALSE)&gt;$C67,(VLOOKUP($B67&amp;"f4",VALORES_CONFIGURAÇÃO!$C$5:$L$110,F$1,FALSE)*$C67)+VLOOKUP($B67&amp;"f4",VALORES_CONFIGURAÇÃO!$C$5:$L$110,F$1-4,FALSE),
  (VLOOKUP($B67&amp;"f5",VALORES_CONFIGURAÇÃO!$C$5:$L$110,F$1,FALSE)*$C67)+VLOOKUP($B67&amp;"f5",VALORES_CONFIGURAÇÃO!$C$5:$L$110,F$1-4,FALSE))))
  ),"")</f>
        <v/>
      </c>
      <c r="G67" s="79" t="str">
        <f>IFERROR(
  IF(VLOOKUP($B67&amp;"f1",VALORES_CONFIGURAÇÃO!$C$5:$L$110,3,FALSE)&gt;$C67,VLOOKUP($B67&amp;"f1",VALORES_CONFIGURAÇÃO!$C$5:$L$110,G$1,FALSE)*$C67,
  IF(VLOOKUP($B67&amp;"f2",VALORES_CONFIGURAÇÃO!$C$5:$L$110,3,FALSE)&gt;$C67,(VLOOKUP($B67&amp;"f2",VALORES_CONFIGURAÇÃO!$C$5:$L$110,G$1,FALSE)*$C67)+VLOOKUP($B67&amp;"f2",VALORES_CONFIGURAÇÃO!$C$5:$L$110,G$1-4,FALSE),
  IF(VLOOKUP($B67&amp;"f3",VALORES_CONFIGURAÇÃO!$C$5:$L$110,3,FALSE)&gt;$C67,(VLOOKUP($B67&amp;"f3",VALORES_CONFIGURAÇÃO!$C$5:$L$110,G$1,FALSE)*$C67)+VLOOKUP($B67&amp;"f3",VALORES_CONFIGURAÇÃO!$C$5:$L$110,G$1-4,FALSE),
  IF(VLOOKUP($B67&amp;"f4",VALORES_CONFIGURAÇÃO!$C$5:$L$110,3,FALSE)&gt;$C67,(VLOOKUP($B67&amp;"f4",VALORES_CONFIGURAÇÃO!$C$5:$L$110,G$1,FALSE)*$C67)+VLOOKUP($B67&amp;"f4",VALORES_CONFIGURAÇÃO!$C$5:$L$110,G$1-4,FALSE),
  (VLOOKUP($B67&amp;"f5",VALORES_CONFIGURAÇÃO!$C$5:$L$110,G$1,FALSE)*$C67)+VLOOKUP($B67&amp;"f5",VALORES_CONFIGURAÇÃO!$C$5:$L$110,G$1-4,FALSE))))
  ),"")</f>
        <v/>
      </c>
      <c r="H67" s="79" t="str">
        <f>IFERROR(
  IF(VLOOKUP($B67&amp;"f1",VALORES_CONFIGURAÇÃO!$C$5:$L$110,3,FALSE)&gt;$C67,VLOOKUP($B67&amp;"f1",VALORES_CONFIGURAÇÃO!$C$5:$L$110,H$1,FALSE)*$C67,
  IF(VLOOKUP($B67&amp;"f2",VALORES_CONFIGURAÇÃO!$C$5:$L$110,3,FALSE)&gt;$C67,(VLOOKUP($B67&amp;"f2",VALORES_CONFIGURAÇÃO!$C$5:$L$110,H$1,FALSE)*$C67)+VLOOKUP($B67&amp;"f2",VALORES_CONFIGURAÇÃO!$C$5:$L$110,H$1-4,FALSE),
  IF(VLOOKUP($B67&amp;"f3",VALORES_CONFIGURAÇÃO!$C$5:$L$110,3,FALSE)&gt;$C67,(VLOOKUP($B67&amp;"f3",VALORES_CONFIGURAÇÃO!$C$5:$L$110,H$1,FALSE)*$C67)+VLOOKUP($B67&amp;"f3",VALORES_CONFIGURAÇÃO!$C$5:$L$110,H$1-4,FALSE),
  IF(VLOOKUP($B67&amp;"f4",VALORES_CONFIGURAÇÃO!$C$5:$L$110,3,FALSE)&gt;$C67,(VLOOKUP($B67&amp;"f4",VALORES_CONFIGURAÇÃO!$C$5:$L$110,H$1,FALSE)*$C67)+VLOOKUP($B67&amp;"f4",VALORES_CONFIGURAÇÃO!$C$5:$L$110,H$1-4,FALSE),
  (VLOOKUP($B67&amp;"f5",VALORES_CONFIGURAÇÃO!$C$5:$L$110,H$1,FALSE)*$C67)+VLOOKUP($B67&amp;"f5",VALORES_CONFIGURAÇÃO!$C$5:$L$110,H$1-4,FALSE))))
  ),"")</f>
        <v/>
      </c>
      <c r="I67" s="78" t="str">
        <f t="shared" si="0"/>
        <v/>
      </c>
      <c r="J67" s="81"/>
      <c r="K67" s="85"/>
    </row>
    <row r="68" spans="2:11" x14ac:dyDescent="0.25">
      <c r="B68" s="84"/>
      <c r="C68" s="81"/>
      <c r="D68" s="81"/>
      <c r="E68" s="78" t="str">
        <f>IFERROR(VLOOKUP($B68&amp;"f1",VALORES_CONFIGURAÇÃO!$C$5:$L$110,7,FALSE)*$D68,"")</f>
        <v/>
      </c>
      <c r="F68" s="79" t="str">
        <f>IFERROR(
  IF(VLOOKUP($B68&amp;"f1",VALORES_CONFIGURAÇÃO!$C$5:$L$110,3,FALSE)&gt;$C68,VLOOKUP($B68&amp;"f1",VALORES_CONFIGURAÇÃO!$C$5:$L$110,F$1,FALSE)*$C68,
  IF(VLOOKUP($B68&amp;"f2",VALORES_CONFIGURAÇÃO!$C$5:$L$110,3,FALSE)&gt;$C68,(VLOOKUP($B68&amp;"f2",VALORES_CONFIGURAÇÃO!$C$5:$L$110,F$1,FALSE)*$C68)+VLOOKUP($B68&amp;"f2",VALORES_CONFIGURAÇÃO!$C$5:$L$110,F$1-4,FALSE),
  IF(VLOOKUP($B68&amp;"f3",VALORES_CONFIGURAÇÃO!$C$5:$L$110,3,FALSE)&gt;$C68,(VLOOKUP($B68&amp;"f3",VALORES_CONFIGURAÇÃO!$C$5:$L$110,F$1,FALSE)*$C68)+VLOOKUP($B68&amp;"f3",VALORES_CONFIGURAÇÃO!$C$5:$L$110,F$1-4,FALSE),
  IF(VLOOKUP($B68&amp;"f4",VALORES_CONFIGURAÇÃO!$C$5:$L$110,3,FALSE)&gt;$C68,(VLOOKUP($B68&amp;"f4",VALORES_CONFIGURAÇÃO!$C$5:$L$110,F$1,FALSE)*$C68)+VLOOKUP($B68&amp;"f4",VALORES_CONFIGURAÇÃO!$C$5:$L$110,F$1-4,FALSE),
  (VLOOKUP($B68&amp;"f5",VALORES_CONFIGURAÇÃO!$C$5:$L$110,F$1,FALSE)*$C68)+VLOOKUP($B68&amp;"f5",VALORES_CONFIGURAÇÃO!$C$5:$L$110,F$1-4,FALSE))))
  ),"")</f>
        <v/>
      </c>
      <c r="G68" s="79" t="str">
        <f>IFERROR(
  IF(VLOOKUP($B68&amp;"f1",VALORES_CONFIGURAÇÃO!$C$5:$L$110,3,FALSE)&gt;$C68,VLOOKUP($B68&amp;"f1",VALORES_CONFIGURAÇÃO!$C$5:$L$110,G$1,FALSE)*$C68,
  IF(VLOOKUP($B68&amp;"f2",VALORES_CONFIGURAÇÃO!$C$5:$L$110,3,FALSE)&gt;$C68,(VLOOKUP($B68&amp;"f2",VALORES_CONFIGURAÇÃO!$C$5:$L$110,G$1,FALSE)*$C68)+VLOOKUP($B68&amp;"f2",VALORES_CONFIGURAÇÃO!$C$5:$L$110,G$1-4,FALSE),
  IF(VLOOKUP($B68&amp;"f3",VALORES_CONFIGURAÇÃO!$C$5:$L$110,3,FALSE)&gt;$C68,(VLOOKUP($B68&amp;"f3",VALORES_CONFIGURAÇÃO!$C$5:$L$110,G$1,FALSE)*$C68)+VLOOKUP($B68&amp;"f3",VALORES_CONFIGURAÇÃO!$C$5:$L$110,G$1-4,FALSE),
  IF(VLOOKUP($B68&amp;"f4",VALORES_CONFIGURAÇÃO!$C$5:$L$110,3,FALSE)&gt;$C68,(VLOOKUP($B68&amp;"f4",VALORES_CONFIGURAÇÃO!$C$5:$L$110,G$1,FALSE)*$C68)+VLOOKUP($B68&amp;"f4",VALORES_CONFIGURAÇÃO!$C$5:$L$110,G$1-4,FALSE),
  (VLOOKUP($B68&amp;"f5",VALORES_CONFIGURAÇÃO!$C$5:$L$110,G$1,FALSE)*$C68)+VLOOKUP($B68&amp;"f5",VALORES_CONFIGURAÇÃO!$C$5:$L$110,G$1-4,FALSE))))
  ),"")</f>
        <v/>
      </c>
      <c r="H68" s="79" t="str">
        <f>IFERROR(
  IF(VLOOKUP($B68&amp;"f1",VALORES_CONFIGURAÇÃO!$C$5:$L$110,3,FALSE)&gt;$C68,VLOOKUP($B68&amp;"f1",VALORES_CONFIGURAÇÃO!$C$5:$L$110,H$1,FALSE)*$C68,
  IF(VLOOKUP($B68&amp;"f2",VALORES_CONFIGURAÇÃO!$C$5:$L$110,3,FALSE)&gt;$C68,(VLOOKUP($B68&amp;"f2",VALORES_CONFIGURAÇÃO!$C$5:$L$110,H$1,FALSE)*$C68)+VLOOKUP($B68&amp;"f2",VALORES_CONFIGURAÇÃO!$C$5:$L$110,H$1-4,FALSE),
  IF(VLOOKUP($B68&amp;"f3",VALORES_CONFIGURAÇÃO!$C$5:$L$110,3,FALSE)&gt;$C68,(VLOOKUP($B68&amp;"f3",VALORES_CONFIGURAÇÃO!$C$5:$L$110,H$1,FALSE)*$C68)+VLOOKUP($B68&amp;"f3",VALORES_CONFIGURAÇÃO!$C$5:$L$110,H$1-4,FALSE),
  IF(VLOOKUP($B68&amp;"f4",VALORES_CONFIGURAÇÃO!$C$5:$L$110,3,FALSE)&gt;$C68,(VLOOKUP($B68&amp;"f4",VALORES_CONFIGURAÇÃO!$C$5:$L$110,H$1,FALSE)*$C68)+VLOOKUP($B68&amp;"f4",VALORES_CONFIGURAÇÃO!$C$5:$L$110,H$1-4,FALSE),
  (VLOOKUP($B68&amp;"f5",VALORES_CONFIGURAÇÃO!$C$5:$L$110,H$1,FALSE)*$C68)+VLOOKUP($B68&amp;"f5",VALORES_CONFIGURAÇÃO!$C$5:$L$110,H$1-4,FALSE))))
  ),"")</f>
        <v/>
      </c>
      <c r="I68" s="78" t="str">
        <f t="shared" si="0"/>
        <v/>
      </c>
      <c r="J68" s="81"/>
      <c r="K68" s="85"/>
    </row>
    <row r="69" spans="2:11" x14ac:dyDescent="0.25">
      <c r="B69" s="84"/>
      <c r="C69" s="86"/>
      <c r="D69" s="81"/>
      <c r="E69" s="78" t="str">
        <f>IFERROR(VLOOKUP($B69&amp;"f1",VALORES_CONFIGURAÇÃO!$C$5:$L$110,7,FALSE)*$D69,"")</f>
        <v/>
      </c>
      <c r="F69" s="79" t="str">
        <f>IFERROR(
  IF(VLOOKUP($B69&amp;"f1",VALORES_CONFIGURAÇÃO!$C$5:$L$110,3,FALSE)&gt;$C69,VLOOKUP($B69&amp;"f1",VALORES_CONFIGURAÇÃO!$C$5:$L$110,F$1,FALSE)*$C69,
  IF(VLOOKUP($B69&amp;"f2",VALORES_CONFIGURAÇÃO!$C$5:$L$110,3,FALSE)&gt;$C69,(VLOOKUP($B69&amp;"f2",VALORES_CONFIGURAÇÃO!$C$5:$L$110,F$1,FALSE)*$C69)+VLOOKUP($B69&amp;"f2",VALORES_CONFIGURAÇÃO!$C$5:$L$110,F$1-4,FALSE),
  IF(VLOOKUP($B69&amp;"f3",VALORES_CONFIGURAÇÃO!$C$5:$L$110,3,FALSE)&gt;$C69,(VLOOKUP($B69&amp;"f3",VALORES_CONFIGURAÇÃO!$C$5:$L$110,F$1,FALSE)*$C69)+VLOOKUP($B69&amp;"f3",VALORES_CONFIGURAÇÃO!$C$5:$L$110,F$1-4,FALSE),
  IF(VLOOKUP($B69&amp;"f4",VALORES_CONFIGURAÇÃO!$C$5:$L$110,3,FALSE)&gt;$C69,(VLOOKUP($B69&amp;"f4",VALORES_CONFIGURAÇÃO!$C$5:$L$110,F$1,FALSE)*$C69)+VLOOKUP($B69&amp;"f4",VALORES_CONFIGURAÇÃO!$C$5:$L$110,F$1-4,FALSE),
  (VLOOKUP($B69&amp;"f5",VALORES_CONFIGURAÇÃO!$C$5:$L$110,F$1,FALSE)*$C69)+VLOOKUP($B69&amp;"f5",VALORES_CONFIGURAÇÃO!$C$5:$L$110,F$1-4,FALSE))))
  ),"")</f>
        <v/>
      </c>
      <c r="G69" s="79" t="str">
        <f>IFERROR(
  IF(VLOOKUP($B69&amp;"f1",VALORES_CONFIGURAÇÃO!$C$5:$L$110,3,FALSE)&gt;$C69,VLOOKUP($B69&amp;"f1",VALORES_CONFIGURAÇÃO!$C$5:$L$110,G$1,FALSE)*$C69,
  IF(VLOOKUP($B69&amp;"f2",VALORES_CONFIGURAÇÃO!$C$5:$L$110,3,FALSE)&gt;$C69,(VLOOKUP($B69&amp;"f2",VALORES_CONFIGURAÇÃO!$C$5:$L$110,G$1,FALSE)*$C69)+VLOOKUP($B69&amp;"f2",VALORES_CONFIGURAÇÃO!$C$5:$L$110,G$1-4,FALSE),
  IF(VLOOKUP($B69&amp;"f3",VALORES_CONFIGURAÇÃO!$C$5:$L$110,3,FALSE)&gt;$C69,(VLOOKUP($B69&amp;"f3",VALORES_CONFIGURAÇÃO!$C$5:$L$110,G$1,FALSE)*$C69)+VLOOKUP($B69&amp;"f3",VALORES_CONFIGURAÇÃO!$C$5:$L$110,G$1-4,FALSE),
  IF(VLOOKUP($B69&amp;"f4",VALORES_CONFIGURAÇÃO!$C$5:$L$110,3,FALSE)&gt;$C69,(VLOOKUP($B69&amp;"f4",VALORES_CONFIGURAÇÃO!$C$5:$L$110,G$1,FALSE)*$C69)+VLOOKUP($B69&amp;"f4",VALORES_CONFIGURAÇÃO!$C$5:$L$110,G$1-4,FALSE),
  (VLOOKUP($B69&amp;"f5",VALORES_CONFIGURAÇÃO!$C$5:$L$110,G$1,FALSE)*$C69)+VLOOKUP($B69&amp;"f5",VALORES_CONFIGURAÇÃO!$C$5:$L$110,G$1-4,FALSE))))
  ),"")</f>
        <v/>
      </c>
      <c r="H69" s="79" t="str">
        <f>IFERROR(
  IF(VLOOKUP($B69&amp;"f1",VALORES_CONFIGURAÇÃO!$C$5:$L$110,3,FALSE)&gt;$C69,VLOOKUP($B69&amp;"f1",VALORES_CONFIGURAÇÃO!$C$5:$L$110,H$1,FALSE)*$C69,
  IF(VLOOKUP($B69&amp;"f2",VALORES_CONFIGURAÇÃO!$C$5:$L$110,3,FALSE)&gt;$C69,(VLOOKUP($B69&amp;"f2",VALORES_CONFIGURAÇÃO!$C$5:$L$110,H$1,FALSE)*$C69)+VLOOKUP($B69&amp;"f2",VALORES_CONFIGURAÇÃO!$C$5:$L$110,H$1-4,FALSE),
  IF(VLOOKUP($B69&amp;"f3",VALORES_CONFIGURAÇÃO!$C$5:$L$110,3,FALSE)&gt;$C69,(VLOOKUP($B69&amp;"f3",VALORES_CONFIGURAÇÃO!$C$5:$L$110,H$1,FALSE)*$C69)+VLOOKUP($B69&amp;"f3",VALORES_CONFIGURAÇÃO!$C$5:$L$110,H$1-4,FALSE),
  IF(VLOOKUP($B69&amp;"f4",VALORES_CONFIGURAÇÃO!$C$5:$L$110,3,FALSE)&gt;$C69,(VLOOKUP($B69&amp;"f4",VALORES_CONFIGURAÇÃO!$C$5:$L$110,H$1,FALSE)*$C69)+VLOOKUP($B69&amp;"f4",VALORES_CONFIGURAÇÃO!$C$5:$L$110,H$1-4,FALSE),
  (VLOOKUP($B69&amp;"f5",VALORES_CONFIGURAÇÃO!$C$5:$L$110,H$1,FALSE)*$C69)+VLOOKUP($B69&amp;"f5",VALORES_CONFIGURAÇÃO!$C$5:$L$110,H$1-4,FALSE))))
  ),"")</f>
        <v/>
      </c>
      <c r="I69" s="78" t="str">
        <f t="shared" ref="I69:I108" si="1">IF(C69="","",SUM(E69:H69))</f>
        <v/>
      </c>
      <c r="J69" s="81"/>
      <c r="K69" s="85"/>
    </row>
    <row r="70" spans="2:11" x14ac:dyDescent="0.25">
      <c r="B70" s="84"/>
      <c r="C70" s="86"/>
      <c r="D70" s="81"/>
      <c r="E70" s="78" t="str">
        <f>IFERROR(VLOOKUP($B70&amp;"f1",VALORES_CONFIGURAÇÃO!$C$5:$L$110,7,FALSE)*$D70,"")</f>
        <v/>
      </c>
      <c r="F70" s="79" t="str">
        <f>IFERROR(
  IF(VLOOKUP($B70&amp;"f1",VALORES_CONFIGURAÇÃO!$C$5:$L$110,3,FALSE)&gt;$C70,VLOOKUP($B70&amp;"f1",VALORES_CONFIGURAÇÃO!$C$5:$L$110,F$1,FALSE)*$C70,
  IF(VLOOKUP($B70&amp;"f2",VALORES_CONFIGURAÇÃO!$C$5:$L$110,3,FALSE)&gt;$C70,(VLOOKUP($B70&amp;"f2",VALORES_CONFIGURAÇÃO!$C$5:$L$110,F$1,FALSE)*$C70)+VLOOKUP($B70&amp;"f2",VALORES_CONFIGURAÇÃO!$C$5:$L$110,F$1-4,FALSE),
  IF(VLOOKUP($B70&amp;"f3",VALORES_CONFIGURAÇÃO!$C$5:$L$110,3,FALSE)&gt;$C70,(VLOOKUP($B70&amp;"f3",VALORES_CONFIGURAÇÃO!$C$5:$L$110,F$1,FALSE)*$C70)+VLOOKUP($B70&amp;"f3",VALORES_CONFIGURAÇÃO!$C$5:$L$110,F$1-4,FALSE),
  IF(VLOOKUP($B70&amp;"f4",VALORES_CONFIGURAÇÃO!$C$5:$L$110,3,FALSE)&gt;$C70,(VLOOKUP($B70&amp;"f4",VALORES_CONFIGURAÇÃO!$C$5:$L$110,F$1,FALSE)*$C70)+VLOOKUP($B70&amp;"f4",VALORES_CONFIGURAÇÃO!$C$5:$L$110,F$1-4,FALSE),
  (VLOOKUP($B70&amp;"f5",VALORES_CONFIGURAÇÃO!$C$5:$L$110,F$1,FALSE)*$C70)+VLOOKUP($B70&amp;"f5",VALORES_CONFIGURAÇÃO!$C$5:$L$110,F$1-4,FALSE))))
  ),"")</f>
        <v/>
      </c>
      <c r="G70" s="79" t="str">
        <f>IFERROR(
  IF(VLOOKUP($B70&amp;"f1",VALORES_CONFIGURAÇÃO!$C$5:$L$110,3,FALSE)&gt;$C70,VLOOKUP($B70&amp;"f1",VALORES_CONFIGURAÇÃO!$C$5:$L$110,G$1,FALSE)*$C70,
  IF(VLOOKUP($B70&amp;"f2",VALORES_CONFIGURAÇÃO!$C$5:$L$110,3,FALSE)&gt;$C70,(VLOOKUP($B70&amp;"f2",VALORES_CONFIGURAÇÃO!$C$5:$L$110,G$1,FALSE)*$C70)+VLOOKUP($B70&amp;"f2",VALORES_CONFIGURAÇÃO!$C$5:$L$110,G$1-4,FALSE),
  IF(VLOOKUP($B70&amp;"f3",VALORES_CONFIGURAÇÃO!$C$5:$L$110,3,FALSE)&gt;$C70,(VLOOKUP($B70&amp;"f3",VALORES_CONFIGURAÇÃO!$C$5:$L$110,G$1,FALSE)*$C70)+VLOOKUP($B70&amp;"f3",VALORES_CONFIGURAÇÃO!$C$5:$L$110,G$1-4,FALSE),
  IF(VLOOKUP($B70&amp;"f4",VALORES_CONFIGURAÇÃO!$C$5:$L$110,3,FALSE)&gt;$C70,(VLOOKUP($B70&amp;"f4",VALORES_CONFIGURAÇÃO!$C$5:$L$110,G$1,FALSE)*$C70)+VLOOKUP($B70&amp;"f4",VALORES_CONFIGURAÇÃO!$C$5:$L$110,G$1-4,FALSE),
  (VLOOKUP($B70&amp;"f5",VALORES_CONFIGURAÇÃO!$C$5:$L$110,G$1,FALSE)*$C70)+VLOOKUP($B70&amp;"f5",VALORES_CONFIGURAÇÃO!$C$5:$L$110,G$1-4,FALSE))))
  ),"")</f>
        <v/>
      </c>
      <c r="H70" s="79" t="str">
        <f>IFERROR(
  IF(VLOOKUP($B70&amp;"f1",VALORES_CONFIGURAÇÃO!$C$5:$L$110,3,FALSE)&gt;$C70,VLOOKUP($B70&amp;"f1",VALORES_CONFIGURAÇÃO!$C$5:$L$110,H$1,FALSE)*$C70,
  IF(VLOOKUP($B70&amp;"f2",VALORES_CONFIGURAÇÃO!$C$5:$L$110,3,FALSE)&gt;$C70,(VLOOKUP($B70&amp;"f2",VALORES_CONFIGURAÇÃO!$C$5:$L$110,H$1,FALSE)*$C70)+VLOOKUP($B70&amp;"f2",VALORES_CONFIGURAÇÃO!$C$5:$L$110,H$1-4,FALSE),
  IF(VLOOKUP($B70&amp;"f3",VALORES_CONFIGURAÇÃO!$C$5:$L$110,3,FALSE)&gt;$C70,(VLOOKUP($B70&amp;"f3",VALORES_CONFIGURAÇÃO!$C$5:$L$110,H$1,FALSE)*$C70)+VLOOKUP($B70&amp;"f3",VALORES_CONFIGURAÇÃO!$C$5:$L$110,H$1-4,FALSE),
  IF(VLOOKUP($B70&amp;"f4",VALORES_CONFIGURAÇÃO!$C$5:$L$110,3,FALSE)&gt;$C70,(VLOOKUP($B70&amp;"f4",VALORES_CONFIGURAÇÃO!$C$5:$L$110,H$1,FALSE)*$C70)+VLOOKUP($B70&amp;"f4",VALORES_CONFIGURAÇÃO!$C$5:$L$110,H$1-4,FALSE),
  (VLOOKUP($B70&amp;"f5",VALORES_CONFIGURAÇÃO!$C$5:$L$110,H$1,FALSE)*$C70)+VLOOKUP($B70&amp;"f5",VALORES_CONFIGURAÇÃO!$C$5:$L$110,H$1-4,FALSE))))
  ),"")</f>
        <v/>
      </c>
      <c r="I70" s="78" t="str">
        <f t="shared" si="1"/>
        <v/>
      </c>
      <c r="J70" s="81"/>
      <c r="K70" s="85"/>
    </row>
    <row r="71" spans="2:11" x14ac:dyDescent="0.25">
      <c r="B71" s="84"/>
      <c r="C71" s="86"/>
      <c r="D71" s="81"/>
      <c r="E71" s="78" t="str">
        <f>IFERROR(VLOOKUP($B71&amp;"f1",VALORES_CONFIGURAÇÃO!$C$5:$L$110,7,FALSE)*$D71,"")</f>
        <v/>
      </c>
      <c r="F71" s="79" t="str">
        <f>IFERROR(
  IF(VLOOKUP($B71&amp;"f1",VALORES_CONFIGURAÇÃO!$C$5:$L$110,3,FALSE)&gt;$C71,VLOOKUP($B71&amp;"f1",VALORES_CONFIGURAÇÃO!$C$5:$L$110,F$1,FALSE)*$C71,
  IF(VLOOKUP($B71&amp;"f2",VALORES_CONFIGURAÇÃO!$C$5:$L$110,3,FALSE)&gt;$C71,(VLOOKUP($B71&amp;"f2",VALORES_CONFIGURAÇÃO!$C$5:$L$110,F$1,FALSE)*$C71)+VLOOKUP($B71&amp;"f2",VALORES_CONFIGURAÇÃO!$C$5:$L$110,F$1-4,FALSE),
  IF(VLOOKUP($B71&amp;"f3",VALORES_CONFIGURAÇÃO!$C$5:$L$110,3,FALSE)&gt;$C71,(VLOOKUP($B71&amp;"f3",VALORES_CONFIGURAÇÃO!$C$5:$L$110,F$1,FALSE)*$C71)+VLOOKUP($B71&amp;"f3",VALORES_CONFIGURAÇÃO!$C$5:$L$110,F$1-4,FALSE),
  IF(VLOOKUP($B71&amp;"f4",VALORES_CONFIGURAÇÃO!$C$5:$L$110,3,FALSE)&gt;$C71,(VLOOKUP($B71&amp;"f4",VALORES_CONFIGURAÇÃO!$C$5:$L$110,F$1,FALSE)*$C71)+VLOOKUP($B71&amp;"f4",VALORES_CONFIGURAÇÃO!$C$5:$L$110,F$1-4,FALSE),
  (VLOOKUP($B71&amp;"f5",VALORES_CONFIGURAÇÃO!$C$5:$L$110,F$1,FALSE)*$C71)+VLOOKUP($B71&amp;"f5",VALORES_CONFIGURAÇÃO!$C$5:$L$110,F$1-4,FALSE))))
  ),"")</f>
        <v/>
      </c>
      <c r="G71" s="79" t="str">
        <f>IFERROR(
  IF(VLOOKUP($B71&amp;"f1",VALORES_CONFIGURAÇÃO!$C$5:$L$110,3,FALSE)&gt;$C71,VLOOKUP($B71&amp;"f1",VALORES_CONFIGURAÇÃO!$C$5:$L$110,G$1,FALSE)*$C71,
  IF(VLOOKUP($B71&amp;"f2",VALORES_CONFIGURAÇÃO!$C$5:$L$110,3,FALSE)&gt;$C71,(VLOOKUP($B71&amp;"f2",VALORES_CONFIGURAÇÃO!$C$5:$L$110,G$1,FALSE)*$C71)+VLOOKUP($B71&amp;"f2",VALORES_CONFIGURAÇÃO!$C$5:$L$110,G$1-4,FALSE),
  IF(VLOOKUP($B71&amp;"f3",VALORES_CONFIGURAÇÃO!$C$5:$L$110,3,FALSE)&gt;$C71,(VLOOKUP($B71&amp;"f3",VALORES_CONFIGURAÇÃO!$C$5:$L$110,G$1,FALSE)*$C71)+VLOOKUP($B71&amp;"f3",VALORES_CONFIGURAÇÃO!$C$5:$L$110,G$1-4,FALSE),
  IF(VLOOKUP($B71&amp;"f4",VALORES_CONFIGURAÇÃO!$C$5:$L$110,3,FALSE)&gt;$C71,(VLOOKUP($B71&amp;"f4",VALORES_CONFIGURAÇÃO!$C$5:$L$110,G$1,FALSE)*$C71)+VLOOKUP($B71&amp;"f4",VALORES_CONFIGURAÇÃO!$C$5:$L$110,G$1-4,FALSE),
  (VLOOKUP($B71&amp;"f5",VALORES_CONFIGURAÇÃO!$C$5:$L$110,G$1,FALSE)*$C71)+VLOOKUP($B71&amp;"f5",VALORES_CONFIGURAÇÃO!$C$5:$L$110,G$1-4,FALSE))))
  ),"")</f>
        <v/>
      </c>
      <c r="H71" s="79" t="str">
        <f>IFERROR(
  IF(VLOOKUP($B71&amp;"f1",VALORES_CONFIGURAÇÃO!$C$5:$L$110,3,FALSE)&gt;$C71,VLOOKUP($B71&amp;"f1",VALORES_CONFIGURAÇÃO!$C$5:$L$110,H$1,FALSE)*$C71,
  IF(VLOOKUP($B71&amp;"f2",VALORES_CONFIGURAÇÃO!$C$5:$L$110,3,FALSE)&gt;$C71,(VLOOKUP($B71&amp;"f2",VALORES_CONFIGURAÇÃO!$C$5:$L$110,H$1,FALSE)*$C71)+VLOOKUP($B71&amp;"f2",VALORES_CONFIGURAÇÃO!$C$5:$L$110,H$1-4,FALSE),
  IF(VLOOKUP($B71&amp;"f3",VALORES_CONFIGURAÇÃO!$C$5:$L$110,3,FALSE)&gt;$C71,(VLOOKUP($B71&amp;"f3",VALORES_CONFIGURAÇÃO!$C$5:$L$110,H$1,FALSE)*$C71)+VLOOKUP($B71&amp;"f3",VALORES_CONFIGURAÇÃO!$C$5:$L$110,H$1-4,FALSE),
  IF(VLOOKUP($B71&amp;"f4",VALORES_CONFIGURAÇÃO!$C$5:$L$110,3,FALSE)&gt;$C71,(VLOOKUP($B71&amp;"f4",VALORES_CONFIGURAÇÃO!$C$5:$L$110,H$1,FALSE)*$C71)+VLOOKUP($B71&amp;"f4",VALORES_CONFIGURAÇÃO!$C$5:$L$110,H$1-4,FALSE),
  (VLOOKUP($B71&amp;"f5",VALORES_CONFIGURAÇÃO!$C$5:$L$110,H$1,FALSE)*$C71)+VLOOKUP($B71&amp;"f5",VALORES_CONFIGURAÇÃO!$C$5:$L$110,H$1-4,FALSE))))
  ),"")</f>
        <v/>
      </c>
      <c r="I71" s="78" t="str">
        <f t="shared" si="1"/>
        <v/>
      </c>
      <c r="J71" s="81"/>
      <c r="K71" s="85"/>
    </row>
    <row r="72" spans="2:11" x14ac:dyDescent="0.25">
      <c r="B72" s="84"/>
      <c r="C72" s="81"/>
      <c r="D72" s="81"/>
      <c r="E72" s="78" t="str">
        <f>IFERROR(VLOOKUP($B72&amp;"f1",VALORES_CONFIGURAÇÃO!$C$5:$L$110,7,FALSE)*$D72,"")</f>
        <v/>
      </c>
      <c r="F72" s="79" t="str">
        <f>IFERROR(
  IF(VLOOKUP($B72&amp;"f1",VALORES_CONFIGURAÇÃO!$C$5:$L$110,3,FALSE)&gt;$C72,VLOOKUP($B72&amp;"f1",VALORES_CONFIGURAÇÃO!$C$5:$L$110,F$1,FALSE)*$C72,
  IF(VLOOKUP($B72&amp;"f2",VALORES_CONFIGURAÇÃO!$C$5:$L$110,3,FALSE)&gt;$C72,(VLOOKUP($B72&amp;"f2",VALORES_CONFIGURAÇÃO!$C$5:$L$110,F$1,FALSE)*$C72)+VLOOKUP($B72&amp;"f2",VALORES_CONFIGURAÇÃO!$C$5:$L$110,F$1-4,FALSE),
  IF(VLOOKUP($B72&amp;"f3",VALORES_CONFIGURAÇÃO!$C$5:$L$110,3,FALSE)&gt;$C72,(VLOOKUP($B72&amp;"f3",VALORES_CONFIGURAÇÃO!$C$5:$L$110,F$1,FALSE)*$C72)+VLOOKUP($B72&amp;"f3",VALORES_CONFIGURAÇÃO!$C$5:$L$110,F$1-4,FALSE),
  IF(VLOOKUP($B72&amp;"f4",VALORES_CONFIGURAÇÃO!$C$5:$L$110,3,FALSE)&gt;$C72,(VLOOKUP($B72&amp;"f4",VALORES_CONFIGURAÇÃO!$C$5:$L$110,F$1,FALSE)*$C72)+VLOOKUP($B72&amp;"f4",VALORES_CONFIGURAÇÃO!$C$5:$L$110,F$1-4,FALSE),
  (VLOOKUP($B72&amp;"f5",VALORES_CONFIGURAÇÃO!$C$5:$L$110,F$1,FALSE)*$C72)+VLOOKUP($B72&amp;"f5",VALORES_CONFIGURAÇÃO!$C$5:$L$110,F$1-4,FALSE))))
  ),"")</f>
        <v/>
      </c>
      <c r="G72" s="79" t="str">
        <f>IFERROR(
  IF(VLOOKUP($B72&amp;"f1",VALORES_CONFIGURAÇÃO!$C$5:$L$110,3,FALSE)&gt;$C72,VLOOKUP($B72&amp;"f1",VALORES_CONFIGURAÇÃO!$C$5:$L$110,G$1,FALSE)*$C72,
  IF(VLOOKUP($B72&amp;"f2",VALORES_CONFIGURAÇÃO!$C$5:$L$110,3,FALSE)&gt;$C72,(VLOOKUP($B72&amp;"f2",VALORES_CONFIGURAÇÃO!$C$5:$L$110,G$1,FALSE)*$C72)+VLOOKUP($B72&amp;"f2",VALORES_CONFIGURAÇÃO!$C$5:$L$110,G$1-4,FALSE),
  IF(VLOOKUP($B72&amp;"f3",VALORES_CONFIGURAÇÃO!$C$5:$L$110,3,FALSE)&gt;$C72,(VLOOKUP($B72&amp;"f3",VALORES_CONFIGURAÇÃO!$C$5:$L$110,G$1,FALSE)*$C72)+VLOOKUP($B72&amp;"f3",VALORES_CONFIGURAÇÃO!$C$5:$L$110,G$1-4,FALSE),
  IF(VLOOKUP($B72&amp;"f4",VALORES_CONFIGURAÇÃO!$C$5:$L$110,3,FALSE)&gt;$C72,(VLOOKUP($B72&amp;"f4",VALORES_CONFIGURAÇÃO!$C$5:$L$110,G$1,FALSE)*$C72)+VLOOKUP($B72&amp;"f4",VALORES_CONFIGURAÇÃO!$C$5:$L$110,G$1-4,FALSE),
  (VLOOKUP($B72&amp;"f5",VALORES_CONFIGURAÇÃO!$C$5:$L$110,G$1,FALSE)*$C72)+VLOOKUP($B72&amp;"f5",VALORES_CONFIGURAÇÃO!$C$5:$L$110,G$1-4,FALSE))))
  ),"")</f>
        <v/>
      </c>
      <c r="H72" s="79" t="str">
        <f>IFERROR(
  IF(VLOOKUP($B72&amp;"f1",VALORES_CONFIGURAÇÃO!$C$5:$L$110,3,FALSE)&gt;$C72,VLOOKUP($B72&amp;"f1",VALORES_CONFIGURAÇÃO!$C$5:$L$110,H$1,FALSE)*$C72,
  IF(VLOOKUP($B72&amp;"f2",VALORES_CONFIGURAÇÃO!$C$5:$L$110,3,FALSE)&gt;$C72,(VLOOKUP($B72&amp;"f2",VALORES_CONFIGURAÇÃO!$C$5:$L$110,H$1,FALSE)*$C72)+VLOOKUP($B72&amp;"f2",VALORES_CONFIGURAÇÃO!$C$5:$L$110,H$1-4,FALSE),
  IF(VLOOKUP($B72&amp;"f3",VALORES_CONFIGURAÇÃO!$C$5:$L$110,3,FALSE)&gt;$C72,(VLOOKUP($B72&amp;"f3",VALORES_CONFIGURAÇÃO!$C$5:$L$110,H$1,FALSE)*$C72)+VLOOKUP($B72&amp;"f3",VALORES_CONFIGURAÇÃO!$C$5:$L$110,H$1-4,FALSE),
  IF(VLOOKUP($B72&amp;"f4",VALORES_CONFIGURAÇÃO!$C$5:$L$110,3,FALSE)&gt;$C72,(VLOOKUP($B72&amp;"f4",VALORES_CONFIGURAÇÃO!$C$5:$L$110,H$1,FALSE)*$C72)+VLOOKUP($B72&amp;"f4",VALORES_CONFIGURAÇÃO!$C$5:$L$110,H$1-4,FALSE),
  (VLOOKUP($B72&amp;"f5",VALORES_CONFIGURAÇÃO!$C$5:$L$110,H$1,FALSE)*$C72)+VLOOKUP($B72&amp;"f5",VALORES_CONFIGURAÇÃO!$C$5:$L$110,H$1-4,FALSE))))
  ),"")</f>
        <v/>
      </c>
      <c r="I72" s="78" t="str">
        <f t="shared" si="1"/>
        <v/>
      </c>
      <c r="J72" s="81"/>
      <c r="K72" s="85"/>
    </row>
    <row r="73" spans="2:11" x14ac:dyDescent="0.25">
      <c r="B73" s="84"/>
      <c r="C73" s="81"/>
      <c r="D73" s="81"/>
      <c r="E73" s="78" t="str">
        <f>IFERROR(VLOOKUP($B73&amp;"f1",VALORES_CONFIGURAÇÃO!$C$5:$L$110,7,FALSE)*$D73,"")</f>
        <v/>
      </c>
      <c r="F73" s="79" t="str">
        <f>IFERROR(
  IF(VLOOKUP($B73&amp;"f1",VALORES_CONFIGURAÇÃO!$C$5:$L$110,3,FALSE)&gt;$C73,VLOOKUP($B73&amp;"f1",VALORES_CONFIGURAÇÃO!$C$5:$L$110,F$1,FALSE)*$C73,
  IF(VLOOKUP($B73&amp;"f2",VALORES_CONFIGURAÇÃO!$C$5:$L$110,3,FALSE)&gt;$C73,(VLOOKUP($B73&amp;"f2",VALORES_CONFIGURAÇÃO!$C$5:$L$110,F$1,FALSE)*$C73)+VLOOKUP($B73&amp;"f2",VALORES_CONFIGURAÇÃO!$C$5:$L$110,F$1-4,FALSE),
  IF(VLOOKUP($B73&amp;"f3",VALORES_CONFIGURAÇÃO!$C$5:$L$110,3,FALSE)&gt;$C73,(VLOOKUP($B73&amp;"f3",VALORES_CONFIGURAÇÃO!$C$5:$L$110,F$1,FALSE)*$C73)+VLOOKUP($B73&amp;"f3",VALORES_CONFIGURAÇÃO!$C$5:$L$110,F$1-4,FALSE),
  IF(VLOOKUP($B73&amp;"f4",VALORES_CONFIGURAÇÃO!$C$5:$L$110,3,FALSE)&gt;$C73,(VLOOKUP($B73&amp;"f4",VALORES_CONFIGURAÇÃO!$C$5:$L$110,F$1,FALSE)*$C73)+VLOOKUP($B73&amp;"f4",VALORES_CONFIGURAÇÃO!$C$5:$L$110,F$1-4,FALSE),
  (VLOOKUP($B73&amp;"f5",VALORES_CONFIGURAÇÃO!$C$5:$L$110,F$1,FALSE)*$C73)+VLOOKUP($B73&amp;"f5",VALORES_CONFIGURAÇÃO!$C$5:$L$110,F$1-4,FALSE))))
  ),"")</f>
        <v/>
      </c>
      <c r="G73" s="79" t="str">
        <f>IFERROR(
  IF(VLOOKUP($B73&amp;"f1",VALORES_CONFIGURAÇÃO!$C$5:$L$110,3,FALSE)&gt;$C73,VLOOKUP($B73&amp;"f1",VALORES_CONFIGURAÇÃO!$C$5:$L$110,G$1,FALSE)*$C73,
  IF(VLOOKUP($B73&amp;"f2",VALORES_CONFIGURAÇÃO!$C$5:$L$110,3,FALSE)&gt;$C73,(VLOOKUP($B73&amp;"f2",VALORES_CONFIGURAÇÃO!$C$5:$L$110,G$1,FALSE)*$C73)+VLOOKUP($B73&amp;"f2",VALORES_CONFIGURAÇÃO!$C$5:$L$110,G$1-4,FALSE),
  IF(VLOOKUP($B73&amp;"f3",VALORES_CONFIGURAÇÃO!$C$5:$L$110,3,FALSE)&gt;$C73,(VLOOKUP($B73&amp;"f3",VALORES_CONFIGURAÇÃO!$C$5:$L$110,G$1,FALSE)*$C73)+VLOOKUP($B73&amp;"f3",VALORES_CONFIGURAÇÃO!$C$5:$L$110,G$1-4,FALSE),
  IF(VLOOKUP($B73&amp;"f4",VALORES_CONFIGURAÇÃO!$C$5:$L$110,3,FALSE)&gt;$C73,(VLOOKUP($B73&amp;"f4",VALORES_CONFIGURAÇÃO!$C$5:$L$110,G$1,FALSE)*$C73)+VLOOKUP($B73&amp;"f4",VALORES_CONFIGURAÇÃO!$C$5:$L$110,G$1-4,FALSE),
  (VLOOKUP($B73&amp;"f5",VALORES_CONFIGURAÇÃO!$C$5:$L$110,G$1,FALSE)*$C73)+VLOOKUP($B73&amp;"f5",VALORES_CONFIGURAÇÃO!$C$5:$L$110,G$1-4,FALSE))))
  ),"")</f>
        <v/>
      </c>
      <c r="H73" s="79" t="str">
        <f>IFERROR(
  IF(VLOOKUP($B73&amp;"f1",VALORES_CONFIGURAÇÃO!$C$5:$L$110,3,FALSE)&gt;$C73,VLOOKUP($B73&amp;"f1",VALORES_CONFIGURAÇÃO!$C$5:$L$110,H$1,FALSE)*$C73,
  IF(VLOOKUP($B73&amp;"f2",VALORES_CONFIGURAÇÃO!$C$5:$L$110,3,FALSE)&gt;$C73,(VLOOKUP($B73&amp;"f2",VALORES_CONFIGURAÇÃO!$C$5:$L$110,H$1,FALSE)*$C73)+VLOOKUP($B73&amp;"f2",VALORES_CONFIGURAÇÃO!$C$5:$L$110,H$1-4,FALSE),
  IF(VLOOKUP($B73&amp;"f3",VALORES_CONFIGURAÇÃO!$C$5:$L$110,3,FALSE)&gt;$C73,(VLOOKUP($B73&amp;"f3",VALORES_CONFIGURAÇÃO!$C$5:$L$110,H$1,FALSE)*$C73)+VLOOKUP($B73&amp;"f3",VALORES_CONFIGURAÇÃO!$C$5:$L$110,H$1-4,FALSE),
  IF(VLOOKUP($B73&amp;"f4",VALORES_CONFIGURAÇÃO!$C$5:$L$110,3,FALSE)&gt;$C73,(VLOOKUP($B73&amp;"f4",VALORES_CONFIGURAÇÃO!$C$5:$L$110,H$1,FALSE)*$C73)+VLOOKUP($B73&amp;"f4",VALORES_CONFIGURAÇÃO!$C$5:$L$110,H$1-4,FALSE),
  (VLOOKUP($B73&amp;"f5",VALORES_CONFIGURAÇÃO!$C$5:$L$110,H$1,FALSE)*$C73)+VLOOKUP($B73&amp;"f5",VALORES_CONFIGURAÇÃO!$C$5:$L$110,H$1-4,FALSE))))
  ),"")</f>
        <v/>
      </c>
      <c r="I73" s="78" t="str">
        <f t="shared" si="1"/>
        <v/>
      </c>
      <c r="J73" s="81"/>
      <c r="K73" s="85"/>
    </row>
    <row r="74" spans="2:11" x14ac:dyDescent="0.25">
      <c r="B74" s="84"/>
      <c r="C74" s="81"/>
      <c r="D74" s="81"/>
      <c r="E74" s="78" t="str">
        <f>IFERROR(VLOOKUP($B74&amp;"f1",VALORES_CONFIGURAÇÃO!$C$5:$L$110,7,FALSE)*$D74,"")</f>
        <v/>
      </c>
      <c r="F74" s="79" t="str">
        <f>IFERROR(
  IF(VLOOKUP($B74&amp;"f1",VALORES_CONFIGURAÇÃO!$C$5:$L$110,3,FALSE)&gt;$C74,VLOOKUP($B74&amp;"f1",VALORES_CONFIGURAÇÃO!$C$5:$L$110,F$1,FALSE)*$C74,
  IF(VLOOKUP($B74&amp;"f2",VALORES_CONFIGURAÇÃO!$C$5:$L$110,3,FALSE)&gt;$C74,(VLOOKUP($B74&amp;"f2",VALORES_CONFIGURAÇÃO!$C$5:$L$110,F$1,FALSE)*$C74)+VLOOKUP($B74&amp;"f2",VALORES_CONFIGURAÇÃO!$C$5:$L$110,F$1-4,FALSE),
  IF(VLOOKUP($B74&amp;"f3",VALORES_CONFIGURAÇÃO!$C$5:$L$110,3,FALSE)&gt;$C74,(VLOOKUP($B74&amp;"f3",VALORES_CONFIGURAÇÃO!$C$5:$L$110,F$1,FALSE)*$C74)+VLOOKUP($B74&amp;"f3",VALORES_CONFIGURAÇÃO!$C$5:$L$110,F$1-4,FALSE),
  IF(VLOOKUP($B74&amp;"f4",VALORES_CONFIGURAÇÃO!$C$5:$L$110,3,FALSE)&gt;$C74,(VLOOKUP($B74&amp;"f4",VALORES_CONFIGURAÇÃO!$C$5:$L$110,F$1,FALSE)*$C74)+VLOOKUP($B74&amp;"f4",VALORES_CONFIGURAÇÃO!$C$5:$L$110,F$1-4,FALSE),
  (VLOOKUP($B74&amp;"f5",VALORES_CONFIGURAÇÃO!$C$5:$L$110,F$1,FALSE)*$C74)+VLOOKUP($B74&amp;"f5",VALORES_CONFIGURAÇÃO!$C$5:$L$110,F$1-4,FALSE))))
  ),"")</f>
        <v/>
      </c>
      <c r="G74" s="79" t="str">
        <f>IFERROR(
  IF(VLOOKUP($B74&amp;"f1",VALORES_CONFIGURAÇÃO!$C$5:$L$110,3,FALSE)&gt;$C74,VLOOKUP($B74&amp;"f1",VALORES_CONFIGURAÇÃO!$C$5:$L$110,G$1,FALSE)*$C74,
  IF(VLOOKUP($B74&amp;"f2",VALORES_CONFIGURAÇÃO!$C$5:$L$110,3,FALSE)&gt;$C74,(VLOOKUP($B74&amp;"f2",VALORES_CONFIGURAÇÃO!$C$5:$L$110,G$1,FALSE)*$C74)+VLOOKUP($B74&amp;"f2",VALORES_CONFIGURAÇÃO!$C$5:$L$110,G$1-4,FALSE),
  IF(VLOOKUP($B74&amp;"f3",VALORES_CONFIGURAÇÃO!$C$5:$L$110,3,FALSE)&gt;$C74,(VLOOKUP($B74&amp;"f3",VALORES_CONFIGURAÇÃO!$C$5:$L$110,G$1,FALSE)*$C74)+VLOOKUP($B74&amp;"f3",VALORES_CONFIGURAÇÃO!$C$5:$L$110,G$1-4,FALSE),
  IF(VLOOKUP($B74&amp;"f4",VALORES_CONFIGURAÇÃO!$C$5:$L$110,3,FALSE)&gt;$C74,(VLOOKUP($B74&amp;"f4",VALORES_CONFIGURAÇÃO!$C$5:$L$110,G$1,FALSE)*$C74)+VLOOKUP($B74&amp;"f4",VALORES_CONFIGURAÇÃO!$C$5:$L$110,G$1-4,FALSE),
  (VLOOKUP($B74&amp;"f5",VALORES_CONFIGURAÇÃO!$C$5:$L$110,G$1,FALSE)*$C74)+VLOOKUP($B74&amp;"f5",VALORES_CONFIGURAÇÃO!$C$5:$L$110,G$1-4,FALSE))))
  ),"")</f>
        <v/>
      </c>
      <c r="H74" s="79" t="str">
        <f>IFERROR(
  IF(VLOOKUP($B74&amp;"f1",VALORES_CONFIGURAÇÃO!$C$5:$L$110,3,FALSE)&gt;$C74,VLOOKUP($B74&amp;"f1",VALORES_CONFIGURAÇÃO!$C$5:$L$110,H$1,FALSE)*$C74,
  IF(VLOOKUP($B74&amp;"f2",VALORES_CONFIGURAÇÃO!$C$5:$L$110,3,FALSE)&gt;$C74,(VLOOKUP($B74&amp;"f2",VALORES_CONFIGURAÇÃO!$C$5:$L$110,H$1,FALSE)*$C74)+VLOOKUP($B74&amp;"f2",VALORES_CONFIGURAÇÃO!$C$5:$L$110,H$1-4,FALSE),
  IF(VLOOKUP($B74&amp;"f3",VALORES_CONFIGURAÇÃO!$C$5:$L$110,3,FALSE)&gt;$C74,(VLOOKUP($B74&amp;"f3",VALORES_CONFIGURAÇÃO!$C$5:$L$110,H$1,FALSE)*$C74)+VLOOKUP($B74&amp;"f3",VALORES_CONFIGURAÇÃO!$C$5:$L$110,H$1-4,FALSE),
  IF(VLOOKUP($B74&amp;"f4",VALORES_CONFIGURAÇÃO!$C$5:$L$110,3,FALSE)&gt;$C74,(VLOOKUP($B74&amp;"f4",VALORES_CONFIGURAÇÃO!$C$5:$L$110,H$1,FALSE)*$C74)+VLOOKUP($B74&amp;"f4",VALORES_CONFIGURAÇÃO!$C$5:$L$110,H$1-4,FALSE),
  (VLOOKUP($B74&amp;"f5",VALORES_CONFIGURAÇÃO!$C$5:$L$110,H$1,FALSE)*$C74)+VLOOKUP($B74&amp;"f5",VALORES_CONFIGURAÇÃO!$C$5:$L$110,H$1-4,FALSE))))
  ),"")</f>
        <v/>
      </c>
      <c r="I74" s="78" t="str">
        <f t="shared" si="1"/>
        <v/>
      </c>
      <c r="J74" s="81"/>
      <c r="K74" s="85"/>
    </row>
    <row r="75" spans="2:11" x14ac:dyDescent="0.25">
      <c r="B75" s="84"/>
      <c r="C75" s="81"/>
      <c r="D75" s="81"/>
      <c r="E75" s="78" t="str">
        <f>IFERROR(VLOOKUP($B75&amp;"f1",VALORES_CONFIGURAÇÃO!$C$5:$L$110,7,FALSE)*$D75,"")</f>
        <v/>
      </c>
      <c r="F75" s="79" t="str">
        <f>IFERROR(
  IF(VLOOKUP($B75&amp;"f1",VALORES_CONFIGURAÇÃO!$C$5:$L$110,3,FALSE)&gt;$C75,VLOOKUP($B75&amp;"f1",VALORES_CONFIGURAÇÃO!$C$5:$L$110,F$1,FALSE)*$C75,
  IF(VLOOKUP($B75&amp;"f2",VALORES_CONFIGURAÇÃO!$C$5:$L$110,3,FALSE)&gt;$C75,(VLOOKUP($B75&amp;"f2",VALORES_CONFIGURAÇÃO!$C$5:$L$110,F$1,FALSE)*$C75)+VLOOKUP($B75&amp;"f2",VALORES_CONFIGURAÇÃO!$C$5:$L$110,F$1-4,FALSE),
  IF(VLOOKUP($B75&amp;"f3",VALORES_CONFIGURAÇÃO!$C$5:$L$110,3,FALSE)&gt;$C75,(VLOOKUP($B75&amp;"f3",VALORES_CONFIGURAÇÃO!$C$5:$L$110,F$1,FALSE)*$C75)+VLOOKUP($B75&amp;"f3",VALORES_CONFIGURAÇÃO!$C$5:$L$110,F$1-4,FALSE),
  IF(VLOOKUP($B75&amp;"f4",VALORES_CONFIGURAÇÃO!$C$5:$L$110,3,FALSE)&gt;$C75,(VLOOKUP($B75&amp;"f4",VALORES_CONFIGURAÇÃO!$C$5:$L$110,F$1,FALSE)*$C75)+VLOOKUP($B75&amp;"f4",VALORES_CONFIGURAÇÃO!$C$5:$L$110,F$1-4,FALSE),
  (VLOOKUP($B75&amp;"f5",VALORES_CONFIGURAÇÃO!$C$5:$L$110,F$1,FALSE)*$C75)+VLOOKUP($B75&amp;"f5",VALORES_CONFIGURAÇÃO!$C$5:$L$110,F$1-4,FALSE))))
  ),"")</f>
        <v/>
      </c>
      <c r="G75" s="79" t="str">
        <f>IFERROR(
  IF(VLOOKUP($B75&amp;"f1",VALORES_CONFIGURAÇÃO!$C$5:$L$110,3,FALSE)&gt;$C75,VLOOKUP($B75&amp;"f1",VALORES_CONFIGURAÇÃO!$C$5:$L$110,G$1,FALSE)*$C75,
  IF(VLOOKUP($B75&amp;"f2",VALORES_CONFIGURAÇÃO!$C$5:$L$110,3,FALSE)&gt;$C75,(VLOOKUP($B75&amp;"f2",VALORES_CONFIGURAÇÃO!$C$5:$L$110,G$1,FALSE)*$C75)+VLOOKUP($B75&amp;"f2",VALORES_CONFIGURAÇÃO!$C$5:$L$110,G$1-4,FALSE),
  IF(VLOOKUP($B75&amp;"f3",VALORES_CONFIGURAÇÃO!$C$5:$L$110,3,FALSE)&gt;$C75,(VLOOKUP($B75&amp;"f3",VALORES_CONFIGURAÇÃO!$C$5:$L$110,G$1,FALSE)*$C75)+VLOOKUP($B75&amp;"f3",VALORES_CONFIGURAÇÃO!$C$5:$L$110,G$1-4,FALSE),
  IF(VLOOKUP($B75&amp;"f4",VALORES_CONFIGURAÇÃO!$C$5:$L$110,3,FALSE)&gt;$C75,(VLOOKUP($B75&amp;"f4",VALORES_CONFIGURAÇÃO!$C$5:$L$110,G$1,FALSE)*$C75)+VLOOKUP($B75&amp;"f4",VALORES_CONFIGURAÇÃO!$C$5:$L$110,G$1-4,FALSE),
  (VLOOKUP($B75&amp;"f5",VALORES_CONFIGURAÇÃO!$C$5:$L$110,G$1,FALSE)*$C75)+VLOOKUP($B75&amp;"f5",VALORES_CONFIGURAÇÃO!$C$5:$L$110,G$1-4,FALSE))))
  ),"")</f>
        <v/>
      </c>
      <c r="H75" s="79" t="str">
        <f>IFERROR(
  IF(VLOOKUP($B75&amp;"f1",VALORES_CONFIGURAÇÃO!$C$5:$L$110,3,FALSE)&gt;$C75,VLOOKUP($B75&amp;"f1",VALORES_CONFIGURAÇÃO!$C$5:$L$110,H$1,FALSE)*$C75,
  IF(VLOOKUP($B75&amp;"f2",VALORES_CONFIGURAÇÃO!$C$5:$L$110,3,FALSE)&gt;$C75,(VLOOKUP($B75&amp;"f2",VALORES_CONFIGURAÇÃO!$C$5:$L$110,H$1,FALSE)*$C75)+VLOOKUP($B75&amp;"f2",VALORES_CONFIGURAÇÃO!$C$5:$L$110,H$1-4,FALSE),
  IF(VLOOKUP($B75&amp;"f3",VALORES_CONFIGURAÇÃO!$C$5:$L$110,3,FALSE)&gt;$C75,(VLOOKUP($B75&amp;"f3",VALORES_CONFIGURAÇÃO!$C$5:$L$110,H$1,FALSE)*$C75)+VLOOKUP($B75&amp;"f3",VALORES_CONFIGURAÇÃO!$C$5:$L$110,H$1-4,FALSE),
  IF(VLOOKUP($B75&amp;"f4",VALORES_CONFIGURAÇÃO!$C$5:$L$110,3,FALSE)&gt;$C75,(VLOOKUP($B75&amp;"f4",VALORES_CONFIGURAÇÃO!$C$5:$L$110,H$1,FALSE)*$C75)+VLOOKUP($B75&amp;"f4",VALORES_CONFIGURAÇÃO!$C$5:$L$110,H$1-4,FALSE),
  (VLOOKUP($B75&amp;"f5",VALORES_CONFIGURAÇÃO!$C$5:$L$110,H$1,FALSE)*$C75)+VLOOKUP($B75&amp;"f5",VALORES_CONFIGURAÇÃO!$C$5:$L$110,H$1-4,FALSE))))
  ),"")</f>
        <v/>
      </c>
      <c r="I75" s="78" t="str">
        <f t="shared" si="1"/>
        <v/>
      </c>
      <c r="J75" s="81"/>
      <c r="K75" s="87"/>
    </row>
    <row r="76" spans="2:11" x14ac:dyDescent="0.25">
      <c r="B76" s="84"/>
      <c r="C76" s="81"/>
      <c r="D76" s="81"/>
      <c r="E76" s="78" t="str">
        <f>IFERROR(VLOOKUP($B76&amp;"f1",VALORES_CONFIGURAÇÃO!$C$5:$L$110,7,FALSE)*$D76,"")</f>
        <v/>
      </c>
      <c r="F76" s="79" t="str">
        <f>IFERROR(
  IF(VLOOKUP($B76&amp;"f1",VALORES_CONFIGURAÇÃO!$C$5:$L$110,3,FALSE)&gt;$C76,VLOOKUP($B76&amp;"f1",VALORES_CONFIGURAÇÃO!$C$5:$L$110,F$1,FALSE)*$C76,
  IF(VLOOKUP($B76&amp;"f2",VALORES_CONFIGURAÇÃO!$C$5:$L$110,3,FALSE)&gt;$C76,(VLOOKUP($B76&amp;"f2",VALORES_CONFIGURAÇÃO!$C$5:$L$110,F$1,FALSE)*$C76)+VLOOKUP($B76&amp;"f2",VALORES_CONFIGURAÇÃO!$C$5:$L$110,F$1-4,FALSE),
  IF(VLOOKUP($B76&amp;"f3",VALORES_CONFIGURAÇÃO!$C$5:$L$110,3,FALSE)&gt;$C76,(VLOOKUP($B76&amp;"f3",VALORES_CONFIGURAÇÃO!$C$5:$L$110,F$1,FALSE)*$C76)+VLOOKUP($B76&amp;"f3",VALORES_CONFIGURAÇÃO!$C$5:$L$110,F$1-4,FALSE),
  IF(VLOOKUP($B76&amp;"f4",VALORES_CONFIGURAÇÃO!$C$5:$L$110,3,FALSE)&gt;$C76,(VLOOKUP($B76&amp;"f4",VALORES_CONFIGURAÇÃO!$C$5:$L$110,F$1,FALSE)*$C76)+VLOOKUP($B76&amp;"f4",VALORES_CONFIGURAÇÃO!$C$5:$L$110,F$1-4,FALSE),
  (VLOOKUP($B76&amp;"f5",VALORES_CONFIGURAÇÃO!$C$5:$L$110,F$1,FALSE)*$C76)+VLOOKUP($B76&amp;"f5",VALORES_CONFIGURAÇÃO!$C$5:$L$110,F$1-4,FALSE))))
  ),"")</f>
        <v/>
      </c>
      <c r="G76" s="79" t="str">
        <f>IFERROR(
  IF(VLOOKUP($B76&amp;"f1",VALORES_CONFIGURAÇÃO!$C$5:$L$110,3,FALSE)&gt;$C76,VLOOKUP($B76&amp;"f1",VALORES_CONFIGURAÇÃO!$C$5:$L$110,G$1,FALSE)*$C76,
  IF(VLOOKUP($B76&amp;"f2",VALORES_CONFIGURAÇÃO!$C$5:$L$110,3,FALSE)&gt;$C76,(VLOOKUP($B76&amp;"f2",VALORES_CONFIGURAÇÃO!$C$5:$L$110,G$1,FALSE)*$C76)+VLOOKUP($B76&amp;"f2",VALORES_CONFIGURAÇÃO!$C$5:$L$110,G$1-4,FALSE),
  IF(VLOOKUP($B76&amp;"f3",VALORES_CONFIGURAÇÃO!$C$5:$L$110,3,FALSE)&gt;$C76,(VLOOKUP($B76&amp;"f3",VALORES_CONFIGURAÇÃO!$C$5:$L$110,G$1,FALSE)*$C76)+VLOOKUP($B76&amp;"f3",VALORES_CONFIGURAÇÃO!$C$5:$L$110,G$1-4,FALSE),
  IF(VLOOKUP($B76&amp;"f4",VALORES_CONFIGURAÇÃO!$C$5:$L$110,3,FALSE)&gt;$C76,(VLOOKUP($B76&amp;"f4",VALORES_CONFIGURAÇÃO!$C$5:$L$110,G$1,FALSE)*$C76)+VLOOKUP($B76&amp;"f4",VALORES_CONFIGURAÇÃO!$C$5:$L$110,G$1-4,FALSE),
  (VLOOKUP($B76&amp;"f5",VALORES_CONFIGURAÇÃO!$C$5:$L$110,G$1,FALSE)*$C76)+VLOOKUP($B76&amp;"f5",VALORES_CONFIGURAÇÃO!$C$5:$L$110,G$1-4,FALSE))))
  ),"")</f>
        <v/>
      </c>
      <c r="H76" s="79" t="str">
        <f>IFERROR(
  IF(VLOOKUP($B76&amp;"f1",VALORES_CONFIGURAÇÃO!$C$5:$L$110,3,FALSE)&gt;$C76,VLOOKUP($B76&amp;"f1",VALORES_CONFIGURAÇÃO!$C$5:$L$110,H$1,FALSE)*$C76,
  IF(VLOOKUP($B76&amp;"f2",VALORES_CONFIGURAÇÃO!$C$5:$L$110,3,FALSE)&gt;$C76,(VLOOKUP($B76&amp;"f2",VALORES_CONFIGURAÇÃO!$C$5:$L$110,H$1,FALSE)*$C76)+VLOOKUP($B76&amp;"f2",VALORES_CONFIGURAÇÃO!$C$5:$L$110,H$1-4,FALSE),
  IF(VLOOKUP($B76&amp;"f3",VALORES_CONFIGURAÇÃO!$C$5:$L$110,3,FALSE)&gt;$C76,(VLOOKUP($B76&amp;"f3",VALORES_CONFIGURAÇÃO!$C$5:$L$110,H$1,FALSE)*$C76)+VLOOKUP($B76&amp;"f3",VALORES_CONFIGURAÇÃO!$C$5:$L$110,H$1-4,FALSE),
  IF(VLOOKUP($B76&amp;"f4",VALORES_CONFIGURAÇÃO!$C$5:$L$110,3,FALSE)&gt;$C76,(VLOOKUP($B76&amp;"f4",VALORES_CONFIGURAÇÃO!$C$5:$L$110,H$1,FALSE)*$C76)+VLOOKUP($B76&amp;"f4",VALORES_CONFIGURAÇÃO!$C$5:$L$110,H$1-4,FALSE),
  (VLOOKUP($B76&amp;"f5",VALORES_CONFIGURAÇÃO!$C$5:$L$110,H$1,FALSE)*$C76)+VLOOKUP($B76&amp;"f5",VALORES_CONFIGURAÇÃO!$C$5:$L$110,H$1-4,FALSE))))
  ),"")</f>
        <v/>
      </c>
      <c r="I76" s="78" t="str">
        <f t="shared" si="1"/>
        <v/>
      </c>
      <c r="J76" s="81"/>
      <c r="K76" s="85"/>
    </row>
    <row r="77" spans="2:11" x14ac:dyDescent="0.25">
      <c r="B77" s="84"/>
      <c r="C77" s="81"/>
      <c r="D77" s="81"/>
      <c r="E77" s="78" t="str">
        <f>IFERROR(VLOOKUP($B77&amp;"f1",VALORES_CONFIGURAÇÃO!$C$5:$L$110,7,FALSE)*$D77,"")</f>
        <v/>
      </c>
      <c r="F77" s="79" t="str">
        <f>IFERROR(
  IF(VLOOKUP($B77&amp;"f1",VALORES_CONFIGURAÇÃO!$C$5:$L$110,3,FALSE)&gt;$C77,VLOOKUP($B77&amp;"f1",VALORES_CONFIGURAÇÃO!$C$5:$L$110,F$1,FALSE)*$C77,
  IF(VLOOKUP($B77&amp;"f2",VALORES_CONFIGURAÇÃO!$C$5:$L$110,3,FALSE)&gt;$C77,(VLOOKUP($B77&amp;"f2",VALORES_CONFIGURAÇÃO!$C$5:$L$110,F$1,FALSE)*$C77)+VLOOKUP($B77&amp;"f2",VALORES_CONFIGURAÇÃO!$C$5:$L$110,F$1-4,FALSE),
  IF(VLOOKUP($B77&amp;"f3",VALORES_CONFIGURAÇÃO!$C$5:$L$110,3,FALSE)&gt;$C77,(VLOOKUP($B77&amp;"f3",VALORES_CONFIGURAÇÃO!$C$5:$L$110,F$1,FALSE)*$C77)+VLOOKUP($B77&amp;"f3",VALORES_CONFIGURAÇÃO!$C$5:$L$110,F$1-4,FALSE),
  IF(VLOOKUP($B77&amp;"f4",VALORES_CONFIGURAÇÃO!$C$5:$L$110,3,FALSE)&gt;$C77,(VLOOKUP($B77&amp;"f4",VALORES_CONFIGURAÇÃO!$C$5:$L$110,F$1,FALSE)*$C77)+VLOOKUP($B77&amp;"f4",VALORES_CONFIGURAÇÃO!$C$5:$L$110,F$1-4,FALSE),
  (VLOOKUP($B77&amp;"f5",VALORES_CONFIGURAÇÃO!$C$5:$L$110,F$1,FALSE)*$C77)+VLOOKUP($B77&amp;"f5",VALORES_CONFIGURAÇÃO!$C$5:$L$110,F$1-4,FALSE))))
  ),"")</f>
        <v/>
      </c>
      <c r="G77" s="79" t="str">
        <f>IFERROR(
  IF(VLOOKUP($B77&amp;"f1",VALORES_CONFIGURAÇÃO!$C$5:$L$110,3,FALSE)&gt;$C77,VLOOKUP($B77&amp;"f1",VALORES_CONFIGURAÇÃO!$C$5:$L$110,G$1,FALSE)*$C77,
  IF(VLOOKUP($B77&amp;"f2",VALORES_CONFIGURAÇÃO!$C$5:$L$110,3,FALSE)&gt;$C77,(VLOOKUP($B77&amp;"f2",VALORES_CONFIGURAÇÃO!$C$5:$L$110,G$1,FALSE)*$C77)+VLOOKUP($B77&amp;"f2",VALORES_CONFIGURAÇÃO!$C$5:$L$110,G$1-4,FALSE),
  IF(VLOOKUP($B77&amp;"f3",VALORES_CONFIGURAÇÃO!$C$5:$L$110,3,FALSE)&gt;$C77,(VLOOKUP($B77&amp;"f3",VALORES_CONFIGURAÇÃO!$C$5:$L$110,G$1,FALSE)*$C77)+VLOOKUP($B77&amp;"f3",VALORES_CONFIGURAÇÃO!$C$5:$L$110,G$1-4,FALSE),
  IF(VLOOKUP($B77&amp;"f4",VALORES_CONFIGURAÇÃO!$C$5:$L$110,3,FALSE)&gt;$C77,(VLOOKUP($B77&amp;"f4",VALORES_CONFIGURAÇÃO!$C$5:$L$110,G$1,FALSE)*$C77)+VLOOKUP($B77&amp;"f4",VALORES_CONFIGURAÇÃO!$C$5:$L$110,G$1-4,FALSE),
  (VLOOKUP($B77&amp;"f5",VALORES_CONFIGURAÇÃO!$C$5:$L$110,G$1,FALSE)*$C77)+VLOOKUP($B77&amp;"f5",VALORES_CONFIGURAÇÃO!$C$5:$L$110,G$1-4,FALSE))))
  ),"")</f>
        <v/>
      </c>
      <c r="H77" s="79" t="str">
        <f>IFERROR(
  IF(VLOOKUP($B77&amp;"f1",VALORES_CONFIGURAÇÃO!$C$5:$L$110,3,FALSE)&gt;$C77,VLOOKUP($B77&amp;"f1",VALORES_CONFIGURAÇÃO!$C$5:$L$110,H$1,FALSE)*$C77,
  IF(VLOOKUP($B77&amp;"f2",VALORES_CONFIGURAÇÃO!$C$5:$L$110,3,FALSE)&gt;$C77,(VLOOKUP($B77&amp;"f2",VALORES_CONFIGURAÇÃO!$C$5:$L$110,H$1,FALSE)*$C77)+VLOOKUP($B77&amp;"f2",VALORES_CONFIGURAÇÃO!$C$5:$L$110,H$1-4,FALSE),
  IF(VLOOKUP($B77&amp;"f3",VALORES_CONFIGURAÇÃO!$C$5:$L$110,3,FALSE)&gt;$C77,(VLOOKUP($B77&amp;"f3",VALORES_CONFIGURAÇÃO!$C$5:$L$110,H$1,FALSE)*$C77)+VLOOKUP($B77&amp;"f3",VALORES_CONFIGURAÇÃO!$C$5:$L$110,H$1-4,FALSE),
  IF(VLOOKUP($B77&amp;"f4",VALORES_CONFIGURAÇÃO!$C$5:$L$110,3,FALSE)&gt;$C77,(VLOOKUP($B77&amp;"f4",VALORES_CONFIGURAÇÃO!$C$5:$L$110,H$1,FALSE)*$C77)+VLOOKUP($B77&amp;"f4",VALORES_CONFIGURAÇÃO!$C$5:$L$110,H$1-4,FALSE),
  (VLOOKUP($B77&amp;"f5",VALORES_CONFIGURAÇÃO!$C$5:$L$110,H$1,FALSE)*$C77)+VLOOKUP($B77&amp;"f5",VALORES_CONFIGURAÇÃO!$C$5:$L$110,H$1-4,FALSE))))
  ),"")</f>
        <v/>
      </c>
      <c r="I77" s="78" t="str">
        <f t="shared" si="1"/>
        <v/>
      </c>
      <c r="J77" s="81"/>
      <c r="K77" s="85"/>
    </row>
    <row r="78" spans="2:11" x14ac:dyDescent="0.25">
      <c r="B78" s="84"/>
      <c r="C78" s="81"/>
      <c r="D78" s="81"/>
      <c r="E78" s="78" t="str">
        <f>IFERROR(VLOOKUP($B78&amp;"f1",VALORES_CONFIGURAÇÃO!$C$5:$L$110,7,FALSE)*$D78,"")</f>
        <v/>
      </c>
      <c r="F78" s="79" t="str">
        <f>IFERROR(
  IF(VLOOKUP($B78&amp;"f1",VALORES_CONFIGURAÇÃO!$C$5:$L$110,3,FALSE)&gt;$C78,VLOOKUP($B78&amp;"f1",VALORES_CONFIGURAÇÃO!$C$5:$L$110,F$1,FALSE)*$C78,
  IF(VLOOKUP($B78&amp;"f2",VALORES_CONFIGURAÇÃO!$C$5:$L$110,3,FALSE)&gt;$C78,(VLOOKUP($B78&amp;"f2",VALORES_CONFIGURAÇÃO!$C$5:$L$110,F$1,FALSE)*$C78)+VLOOKUP($B78&amp;"f2",VALORES_CONFIGURAÇÃO!$C$5:$L$110,F$1-4,FALSE),
  IF(VLOOKUP($B78&amp;"f3",VALORES_CONFIGURAÇÃO!$C$5:$L$110,3,FALSE)&gt;$C78,(VLOOKUP($B78&amp;"f3",VALORES_CONFIGURAÇÃO!$C$5:$L$110,F$1,FALSE)*$C78)+VLOOKUP($B78&amp;"f3",VALORES_CONFIGURAÇÃO!$C$5:$L$110,F$1-4,FALSE),
  IF(VLOOKUP($B78&amp;"f4",VALORES_CONFIGURAÇÃO!$C$5:$L$110,3,FALSE)&gt;$C78,(VLOOKUP($B78&amp;"f4",VALORES_CONFIGURAÇÃO!$C$5:$L$110,F$1,FALSE)*$C78)+VLOOKUP($B78&amp;"f4",VALORES_CONFIGURAÇÃO!$C$5:$L$110,F$1-4,FALSE),
  (VLOOKUP($B78&amp;"f5",VALORES_CONFIGURAÇÃO!$C$5:$L$110,F$1,FALSE)*$C78)+VLOOKUP($B78&amp;"f5",VALORES_CONFIGURAÇÃO!$C$5:$L$110,F$1-4,FALSE))))
  ),"")</f>
        <v/>
      </c>
      <c r="G78" s="79" t="str">
        <f>IFERROR(
  IF(VLOOKUP($B78&amp;"f1",VALORES_CONFIGURAÇÃO!$C$5:$L$110,3,FALSE)&gt;$C78,VLOOKUP($B78&amp;"f1",VALORES_CONFIGURAÇÃO!$C$5:$L$110,G$1,FALSE)*$C78,
  IF(VLOOKUP($B78&amp;"f2",VALORES_CONFIGURAÇÃO!$C$5:$L$110,3,FALSE)&gt;$C78,(VLOOKUP($B78&amp;"f2",VALORES_CONFIGURAÇÃO!$C$5:$L$110,G$1,FALSE)*$C78)+VLOOKUP($B78&amp;"f2",VALORES_CONFIGURAÇÃO!$C$5:$L$110,G$1-4,FALSE),
  IF(VLOOKUP($B78&amp;"f3",VALORES_CONFIGURAÇÃO!$C$5:$L$110,3,FALSE)&gt;$C78,(VLOOKUP($B78&amp;"f3",VALORES_CONFIGURAÇÃO!$C$5:$L$110,G$1,FALSE)*$C78)+VLOOKUP($B78&amp;"f3",VALORES_CONFIGURAÇÃO!$C$5:$L$110,G$1-4,FALSE),
  IF(VLOOKUP($B78&amp;"f4",VALORES_CONFIGURAÇÃO!$C$5:$L$110,3,FALSE)&gt;$C78,(VLOOKUP($B78&amp;"f4",VALORES_CONFIGURAÇÃO!$C$5:$L$110,G$1,FALSE)*$C78)+VLOOKUP($B78&amp;"f4",VALORES_CONFIGURAÇÃO!$C$5:$L$110,G$1-4,FALSE),
  (VLOOKUP($B78&amp;"f5",VALORES_CONFIGURAÇÃO!$C$5:$L$110,G$1,FALSE)*$C78)+VLOOKUP($B78&amp;"f5",VALORES_CONFIGURAÇÃO!$C$5:$L$110,G$1-4,FALSE))))
  ),"")</f>
        <v/>
      </c>
      <c r="H78" s="79" t="str">
        <f>IFERROR(
  IF(VLOOKUP($B78&amp;"f1",VALORES_CONFIGURAÇÃO!$C$5:$L$110,3,FALSE)&gt;$C78,VLOOKUP($B78&amp;"f1",VALORES_CONFIGURAÇÃO!$C$5:$L$110,H$1,FALSE)*$C78,
  IF(VLOOKUP($B78&amp;"f2",VALORES_CONFIGURAÇÃO!$C$5:$L$110,3,FALSE)&gt;$C78,(VLOOKUP($B78&amp;"f2",VALORES_CONFIGURAÇÃO!$C$5:$L$110,H$1,FALSE)*$C78)+VLOOKUP($B78&amp;"f2",VALORES_CONFIGURAÇÃO!$C$5:$L$110,H$1-4,FALSE),
  IF(VLOOKUP($B78&amp;"f3",VALORES_CONFIGURAÇÃO!$C$5:$L$110,3,FALSE)&gt;$C78,(VLOOKUP($B78&amp;"f3",VALORES_CONFIGURAÇÃO!$C$5:$L$110,H$1,FALSE)*$C78)+VLOOKUP($B78&amp;"f3",VALORES_CONFIGURAÇÃO!$C$5:$L$110,H$1-4,FALSE),
  IF(VLOOKUP($B78&amp;"f4",VALORES_CONFIGURAÇÃO!$C$5:$L$110,3,FALSE)&gt;$C78,(VLOOKUP($B78&amp;"f4",VALORES_CONFIGURAÇÃO!$C$5:$L$110,H$1,FALSE)*$C78)+VLOOKUP($B78&amp;"f4",VALORES_CONFIGURAÇÃO!$C$5:$L$110,H$1-4,FALSE),
  (VLOOKUP($B78&amp;"f5",VALORES_CONFIGURAÇÃO!$C$5:$L$110,H$1,FALSE)*$C78)+VLOOKUP($B78&amp;"f5",VALORES_CONFIGURAÇÃO!$C$5:$L$110,H$1-4,FALSE))))
  ),"")</f>
        <v/>
      </c>
      <c r="I78" s="78" t="str">
        <f t="shared" si="1"/>
        <v/>
      </c>
      <c r="J78" s="81"/>
      <c r="K78" s="85"/>
    </row>
    <row r="79" spans="2:11" x14ac:dyDescent="0.25">
      <c r="B79" s="84"/>
      <c r="C79" s="81"/>
      <c r="D79" s="81"/>
      <c r="E79" s="78" t="str">
        <f>IFERROR(VLOOKUP($B79&amp;"f1",VALORES_CONFIGURAÇÃO!$C$5:$L$110,7,FALSE)*$D79,"")</f>
        <v/>
      </c>
      <c r="F79" s="79" t="str">
        <f>IFERROR(
  IF(VLOOKUP($B79&amp;"f1",VALORES_CONFIGURAÇÃO!$C$5:$L$110,3,FALSE)&gt;$C79,VLOOKUP($B79&amp;"f1",VALORES_CONFIGURAÇÃO!$C$5:$L$110,F$1,FALSE)*$C79,
  IF(VLOOKUP($B79&amp;"f2",VALORES_CONFIGURAÇÃO!$C$5:$L$110,3,FALSE)&gt;$C79,(VLOOKUP($B79&amp;"f2",VALORES_CONFIGURAÇÃO!$C$5:$L$110,F$1,FALSE)*$C79)+VLOOKUP($B79&amp;"f2",VALORES_CONFIGURAÇÃO!$C$5:$L$110,F$1-4,FALSE),
  IF(VLOOKUP($B79&amp;"f3",VALORES_CONFIGURAÇÃO!$C$5:$L$110,3,FALSE)&gt;$C79,(VLOOKUP($B79&amp;"f3",VALORES_CONFIGURAÇÃO!$C$5:$L$110,F$1,FALSE)*$C79)+VLOOKUP($B79&amp;"f3",VALORES_CONFIGURAÇÃO!$C$5:$L$110,F$1-4,FALSE),
  IF(VLOOKUP($B79&amp;"f4",VALORES_CONFIGURAÇÃO!$C$5:$L$110,3,FALSE)&gt;$C79,(VLOOKUP($B79&amp;"f4",VALORES_CONFIGURAÇÃO!$C$5:$L$110,F$1,FALSE)*$C79)+VLOOKUP($B79&amp;"f4",VALORES_CONFIGURAÇÃO!$C$5:$L$110,F$1-4,FALSE),
  (VLOOKUP($B79&amp;"f5",VALORES_CONFIGURAÇÃO!$C$5:$L$110,F$1,FALSE)*$C79)+VLOOKUP($B79&amp;"f5",VALORES_CONFIGURAÇÃO!$C$5:$L$110,F$1-4,FALSE))))
  ),"")</f>
        <v/>
      </c>
      <c r="G79" s="79" t="str">
        <f>IFERROR(
  IF(VLOOKUP($B79&amp;"f1",VALORES_CONFIGURAÇÃO!$C$5:$L$110,3,FALSE)&gt;$C79,VLOOKUP($B79&amp;"f1",VALORES_CONFIGURAÇÃO!$C$5:$L$110,G$1,FALSE)*$C79,
  IF(VLOOKUP($B79&amp;"f2",VALORES_CONFIGURAÇÃO!$C$5:$L$110,3,FALSE)&gt;$C79,(VLOOKUP($B79&amp;"f2",VALORES_CONFIGURAÇÃO!$C$5:$L$110,G$1,FALSE)*$C79)+VLOOKUP($B79&amp;"f2",VALORES_CONFIGURAÇÃO!$C$5:$L$110,G$1-4,FALSE),
  IF(VLOOKUP($B79&amp;"f3",VALORES_CONFIGURAÇÃO!$C$5:$L$110,3,FALSE)&gt;$C79,(VLOOKUP($B79&amp;"f3",VALORES_CONFIGURAÇÃO!$C$5:$L$110,G$1,FALSE)*$C79)+VLOOKUP($B79&amp;"f3",VALORES_CONFIGURAÇÃO!$C$5:$L$110,G$1-4,FALSE),
  IF(VLOOKUP($B79&amp;"f4",VALORES_CONFIGURAÇÃO!$C$5:$L$110,3,FALSE)&gt;$C79,(VLOOKUP($B79&amp;"f4",VALORES_CONFIGURAÇÃO!$C$5:$L$110,G$1,FALSE)*$C79)+VLOOKUP($B79&amp;"f4",VALORES_CONFIGURAÇÃO!$C$5:$L$110,G$1-4,FALSE),
  (VLOOKUP($B79&amp;"f5",VALORES_CONFIGURAÇÃO!$C$5:$L$110,G$1,FALSE)*$C79)+VLOOKUP($B79&amp;"f5",VALORES_CONFIGURAÇÃO!$C$5:$L$110,G$1-4,FALSE))))
  ),"")</f>
        <v/>
      </c>
      <c r="H79" s="79" t="str">
        <f>IFERROR(
  IF(VLOOKUP($B79&amp;"f1",VALORES_CONFIGURAÇÃO!$C$5:$L$110,3,FALSE)&gt;$C79,VLOOKUP($B79&amp;"f1",VALORES_CONFIGURAÇÃO!$C$5:$L$110,H$1,FALSE)*$C79,
  IF(VLOOKUP($B79&amp;"f2",VALORES_CONFIGURAÇÃO!$C$5:$L$110,3,FALSE)&gt;$C79,(VLOOKUP($B79&amp;"f2",VALORES_CONFIGURAÇÃO!$C$5:$L$110,H$1,FALSE)*$C79)+VLOOKUP($B79&amp;"f2",VALORES_CONFIGURAÇÃO!$C$5:$L$110,H$1-4,FALSE),
  IF(VLOOKUP($B79&amp;"f3",VALORES_CONFIGURAÇÃO!$C$5:$L$110,3,FALSE)&gt;$C79,(VLOOKUP($B79&amp;"f3",VALORES_CONFIGURAÇÃO!$C$5:$L$110,H$1,FALSE)*$C79)+VLOOKUP($B79&amp;"f3",VALORES_CONFIGURAÇÃO!$C$5:$L$110,H$1-4,FALSE),
  IF(VLOOKUP($B79&amp;"f4",VALORES_CONFIGURAÇÃO!$C$5:$L$110,3,FALSE)&gt;$C79,(VLOOKUP($B79&amp;"f4",VALORES_CONFIGURAÇÃO!$C$5:$L$110,H$1,FALSE)*$C79)+VLOOKUP($B79&amp;"f4",VALORES_CONFIGURAÇÃO!$C$5:$L$110,H$1-4,FALSE),
  (VLOOKUP($B79&amp;"f5",VALORES_CONFIGURAÇÃO!$C$5:$L$110,H$1,FALSE)*$C79)+VLOOKUP($B79&amp;"f5",VALORES_CONFIGURAÇÃO!$C$5:$L$110,H$1-4,FALSE))))
  ),"")</f>
        <v/>
      </c>
      <c r="I79" s="78" t="str">
        <f t="shared" si="1"/>
        <v/>
      </c>
      <c r="J79" s="81"/>
      <c r="K79" s="85"/>
    </row>
    <row r="80" spans="2:11" x14ac:dyDescent="0.25">
      <c r="B80" s="84"/>
      <c r="C80" s="81"/>
      <c r="D80" s="81"/>
      <c r="E80" s="78" t="str">
        <f>IFERROR(VLOOKUP($B80&amp;"f1",VALORES_CONFIGURAÇÃO!$C$5:$L$110,7,FALSE)*$D80,"")</f>
        <v/>
      </c>
      <c r="F80" s="79" t="str">
        <f>IFERROR(
  IF(VLOOKUP($B80&amp;"f1",VALORES_CONFIGURAÇÃO!$C$5:$L$110,3,FALSE)&gt;$C80,VLOOKUP($B80&amp;"f1",VALORES_CONFIGURAÇÃO!$C$5:$L$110,F$1,FALSE)*$C80,
  IF(VLOOKUP($B80&amp;"f2",VALORES_CONFIGURAÇÃO!$C$5:$L$110,3,FALSE)&gt;$C80,(VLOOKUP($B80&amp;"f2",VALORES_CONFIGURAÇÃO!$C$5:$L$110,F$1,FALSE)*$C80)+VLOOKUP($B80&amp;"f2",VALORES_CONFIGURAÇÃO!$C$5:$L$110,F$1-4,FALSE),
  IF(VLOOKUP($B80&amp;"f3",VALORES_CONFIGURAÇÃO!$C$5:$L$110,3,FALSE)&gt;$C80,(VLOOKUP($B80&amp;"f3",VALORES_CONFIGURAÇÃO!$C$5:$L$110,F$1,FALSE)*$C80)+VLOOKUP($B80&amp;"f3",VALORES_CONFIGURAÇÃO!$C$5:$L$110,F$1-4,FALSE),
  IF(VLOOKUP($B80&amp;"f4",VALORES_CONFIGURAÇÃO!$C$5:$L$110,3,FALSE)&gt;$C80,(VLOOKUP($B80&amp;"f4",VALORES_CONFIGURAÇÃO!$C$5:$L$110,F$1,FALSE)*$C80)+VLOOKUP($B80&amp;"f4",VALORES_CONFIGURAÇÃO!$C$5:$L$110,F$1-4,FALSE),
  (VLOOKUP($B80&amp;"f5",VALORES_CONFIGURAÇÃO!$C$5:$L$110,F$1,FALSE)*$C80)+VLOOKUP($B80&amp;"f5",VALORES_CONFIGURAÇÃO!$C$5:$L$110,F$1-4,FALSE))))
  ),"")</f>
        <v/>
      </c>
      <c r="G80" s="79" t="str">
        <f>IFERROR(
  IF(VLOOKUP($B80&amp;"f1",VALORES_CONFIGURAÇÃO!$C$5:$L$110,3,FALSE)&gt;$C80,VLOOKUP($B80&amp;"f1",VALORES_CONFIGURAÇÃO!$C$5:$L$110,G$1,FALSE)*$C80,
  IF(VLOOKUP($B80&amp;"f2",VALORES_CONFIGURAÇÃO!$C$5:$L$110,3,FALSE)&gt;$C80,(VLOOKUP($B80&amp;"f2",VALORES_CONFIGURAÇÃO!$C$5:$L$110,G$1,FALSE)*$C80)+VLOOKUP($B80&amp;"f2",VALORES_CONFIGURAÇÃO!$C$5:$L$110,G$1-4,FALSE),
  IF(VLOOKUP($B80&amp;"f3",VALORES_CONFIGURAÇÃO!$C$5:$L$110,3,FALSE)&gt;$C80,(VLOOKUP($B80&amp;"f3",VALORES_CONFIGURAÇÃO!$C$5:$L$110,G$1,FALSE)*$C80)+VLOOKUP($B80&amp;"f3",VALORES_CONFIGURAÇÃO!$C$5:$L$110,G$1-4,FALSE),
  IF(VLOOKUP($B80&amp;"f4",VALORES_CONFIGURAÇÃO!$C$5:$L$110,3,FALSE)&gt;$C80,(VLOOKUP($B80&amp;"f4",VALORES_CONFIGURAÇÃO!$C$5:$L$110,G$1,FALSE)*$C80)+VLOOKUP($B80&amp;"f4",VALORES_CONFIGURAÇÃO!$C$5:$L$110,G$1-4,FALSE),
  (VLOOKUP($B80&amp;"f5",VALORES_CONFIGURAÇÃO!$C$5:$L$110,G$1,FALSE)*$C80)+VLOOKUP($B80&amp;"f5",VALORES_CONFIGURAÇÃO!$C$5:$L$110,G$1-4,FALSE))))
  ),"")</f>
        <v/>
      </c>
      <c r="H80" s="79" t="str">
        <f>IFERROR(
  IF(VLOOKUP($B80&amp;"f1",VALORES_CONFIGURAÇÃO!$C$5:$L$110,3,FALSE)&gt;$C80,VLOOKUP($B80&amp;"f1",VALORES_CONFIGURAÇÃO!$C$5:$L$110,H$1,FALSE)*$C80,
  IF(VLOOKUP($B80&amp;"f2",VALORES_CONFIGURAÇÃO!$C$5:$L$110,3,FALSE)&gt;$C80,(VLOOKUP($B80&amp;"f2",VALORES_CONFIGURAÇÃO!$C$5:$L$110,H$1,FALSE)*$C80)+VLOOKUP($B80&amp;"f2",VALORES_CONFIGURAÇÃO!$C$5:$L$110,H$1-4,FALSE),
  IF(VLOOKUP($B80&amp;"f3",VALORES_CONFIGURAÇÃO!$C$5:$L$110,3,FALSE)&gt;$C80,(VLOOKUP($B80&amp;"f3",VALORES_CONFIGURAÇÃO!$C$5:$L$110,H$1,FALSE)*$C80)+VLOOKUP($B80&amp;"f3",VALORES_CONFIGURAÇÃO!$C$5:$L$110,H$1-4,FALSE),
  IF(VLOOKUP($B80&amp;"f4",VALORES_CONFIGURAÇÃO!$C$5:$L$110,3,FALSE)&gt;$C80,(VLOOKUP($B80&amp;"f4",VALORES_CONFIGURAÇÃO!$C$5:$L$110,H$1,FALSE)*$C80)+VLOOKUP($B80&amp;"f4",VALORES_CONFIGURAÇÃO!$C$5:$L$110,H$1-4,FALSE),
  (VLOOKUP($B80&amp;"f5",VALORES_CONFIGURAÇÃO!$C$5:$L$110,H$1,FALSE)*$C80)+VLOOKUP($B80&amp;"f5",VALORES_CONFIGURAÇÃO!$C$5:$L$110,H$1-4,FALSE))))
  ),"")</f>
        <v/>
      </c>
      <c r="I80" s="78" t="str">
        <f t="shared" si="1"/>
        <v/>
      </c>
      <c r="J80" s="81"/>
      <c r="K80" s="85"/>
    </row>
    <row r="81" spans="2:11" x14ac:dyDescent="0.25">
      <c r="B81" s="84"/>
      <c r="C81" s="81"/>
      <c r="D81" s="81"/>
      <c r="E81" s="78" t="str">
        <f>IFERROR(VLOOKUP($B81&amp;"f1",VALORES_CONFIGURAÇÃO!$C$5:$L$110,7,FALSE)*$D81,"")</f>
        <v/>
      </c>
      <c r="F81" s="79" t="str">
        <f>IFERROR(
  IF(VLOOKUP($B81&amp;"f1",VALORES_CONFIGURAÇÃO!$C$5:$L$110,3,FALSE)&gt;$C81,VLOOKUP($B81&amp;"f1",VALORES_CONFIGURAÇÃO!$C$5:$L$110,F$1,FALSE)*$C81,
  IF(VLOOKUP($B81&amp;"f2",VALORES_CONFIGURAÇÃO!$C$5:$L$110,3,FALSE)&gt;$C81,(VLOOKUP($B81&amp;"f2",VALORES_CONFIGURAÇÃO!$C$5:$L$110,F$1,FALSE)*$C81)+VLOOKUP($B81&amp;"f2",VALORES_CONFIGURAÇÃO!$C$5:$L$110,F$1-4,FALSE),
  IF(VLOOKUP($B81&amp;"f3",VALORES_CONFIGURAÇÃO!$C$5:$L$110,3,FALSE)&gt;$C81,(VLOOKUP($B81&amp;"f3",VALORES_CONFIGURAÇÃO!$C$5:$L$110,F$1,FALSE)*$C81)+VLOOKUP($B81&amp;"f3",VALORES_CONFIGURAÇÃO!$C$5:$L$110,F$1-4,FALSE),
  IF(VLOOKUP($B81&amp;"f4",VALORES_CONFIGURAÇÃO!$C$5:$L$110,3,FALSE)&gt;$C81,(VLOOKUP($B81&amp;"f4",VALORES_CONFIGURAÇÃO!$C$5:$L$110,F$1,FALSE)*$C81)+VLOOKUP($B81&amp;"f4",VALORES_CONFIGURAÇÃO!$C$5:$L$110,F$1-4,FALSE),
  (VLOOKUP($B81&amp;"f5",VALORES_CONFIGURAÇÃO!$C$5:$L$110,F$1,FALSE)*$C81)+VLOOKUP($B81&amp;"f5",VALORES_CONFIGURAÇÃO!$C$5:$L$110,F$1-4,FALSE))))
  ),"")</f>
        <v/>
      </c>
      <c r="G81" s="79" t="str">
        <f>IFERROR(
  IF(VLOOKUP($B81&amp;"f1",VALORES_CONFIGURAÇÃO!$C$5:$L$110,3,FALSE)&gt;$C81,VLOOKUP($B81&amp;"f1",VALORES_CONFIGURAÇÃO!$C$5:$L$110,G$1,FALSE)*$C81,
  IF(VLOOKUP($B81&amp;"f2",VALORES_CONFIGURAÇÃO!$C$5:$L$110,3,FALSE)&gt;$C81,(VLOOKUP($B81&amp;"f2",VALORES_CONFIGURAÇÃO!$C$5:$L$110,G$1,FALSE)*$C81)+VLOOKUP($B81&amp;"f2",VALORES_CONFIGURAÇÃO!$C$5:$L$110,G$1-4,FALSE),
  IF(VLOOKUP($B81&amp;"f3",VALORES_CONFIGURAÇÃO!$C$5:$L$110,3,FALSE)&gt;$C81,(VLOOKUP($B81&amp;"f3",VALORES_CONFIGURAÇÃO!$C$5:$L$110,G$1,FALSE)*$C81)+VLOOKUP($B81&amp;"f3",VALORES_CONFIGURAÇÃO!$C$5:$L$110,G$1-4,FALSE),
  IF(VLOOKUP($B81&amp;"f4",VALORES_CONFIGURAÇÃO!$C$5:$L$110,3,FALSE)&gt;$C81,(VLOOKUP($B81&amp;"f4",VALORES_CONFIGURAÇÃO!$C$5:$L$110,G$1,FALSE)*$C81)+VLOOKUP($B81&amp;"f4",VALORES_CONFIGURAÇÃO!$C$5:$L$110,G$1-4,FALSE),
  (VLOOKUP($B81&amp;"f5",VALORES_CONFIGURAÇÃO!$C$5:$L$110,G$1,FALSE)*$C81)+VLOOKUP($B81&amp;"f5",VALORES_CONFIGURAÇÃO!$C$5:$L$110,G$1-4,FALSE))))
  ),"")</f>
        <v/>
      </c>
      <c r="H81" s="79" t="str">
        <f>IFERROR(
  IF(VLOOKUP($B81&amp;"f1",VALORES_CONFIGURAÇÃO!$C$5:$L$110,3,FALSE)&gt;$C81,VLOOKUP($B81&amp;"f1",VALORES_CONFIGURAÇÃO!$C$5:$L$110,H$1,FALSE)*$C81,
  IF(VLOOKUP($B81&amp;"f2",VALORES_CONFIGURAÇÃO!$C$5:$L$110,3,FALSE)&gt;$C81,(VLOOKUP($B81&amp;"f2",VALORES_CONFIGURAÇÃO!$C$5:$L$110,H$1,FALSE)*$C81)+VLOOKUP($B81&amp;"f2",VALORES_CONFIGURAÇÃO!$C$5:$L$110,H$1-4,FALSE),
  IF(VLOOKUP($B81&amp;"f3",VALORES_CONFIGURAÇÃO!$C$5:$L$110,3,FALSE)&gt;$C81,(VLOOKUP($B81&amp;"f3",VALORES_CONFIGURAÇÃO!$C$5:$L$110,H$1,FALSE)*$C81)+VLOOKUP($B81&amp;"f3",VALORES_CONFIGURAÇÃO!$C$5:$L$110,H$1-4,FALSE),
  IF(VLOOKUP($B81&amp;"f4",VALORES_CONFIGURAÇÃO!$C$5:$L$110,3,FALSE)&gt;$C81,(VLOOKUP($B81&amp;"f4",VALORES_CONFIGURAÇÃO!$C$5:$L$110,H$1,FALSE)*$C81)+VLOOKUP($B81&amp;"f4",VALORES_CONFIGURAÇÃO!$C$5:$L$110,H$1-4,FALSE),
  (VLOOKUP($B81&amp;"f5",VALORES_CONFIGURAÇÃO!$C$5:$L$110,H$1,FALSE)*$C81)+VLOOKUP($B81&amp;"f5",VALORES_CONFIGURAÇÃO!$C$5:$L$110,H$1-4,FALSE))))
  ),"")</f>
        <v/>
      </c>
      <c r="I81" s="78" t="str">
        <f t="shared" si="1"/>
        <v/>
      </c>
      <c r="J81" s="81"/>
      <c r="K81" s="85"/>
    </row>
    <row r="82" spans="2:11" x14ac:dyDescent="0.25">
      <c r="B82" s="84"/>
      <c r="C82" s="81"/>
      <c r="D82" s="81"/>
      <c r="E82" s="78" t="str">
        <f>IFERROR(VLOOKUP($B82&amp;"f1",VALORES_CONFIGURAÇÃO!$C$5:$L$110,7,FALSE)*$D82,"")</f>
        <v/>
      </c>
      <c r="F82" s="79" t="str">
        <f>IFERROR(
  IF(VLOOKUP($B82&amp;"f1",VALORES_CONFIGURAÇÃO!$C$5:$L$110,3,FALSE)&gt;$C82,VLOOKUP($B82&amp;"f1",VALORES_CONFIGURAÇÃO!$C$5:$L$110,F$1,FALSE)*$C82,
  IF(VLOOKUP($B82&amp;"f2",VALORES_CONFIGURAÇÃO!$C$5:$L$110,3,FALSE)&gt;$C82,(VLOOKUP($B82&amp;"f2",VALORES_CONFIGURAÇÃO!$C$5:$L$110,F$1,FALSE)*$C82)+VLOOKUP($B82&amp;"f2",VALORES_CONFIGURAÇÃO!$C$5:$L$110,F$1-4,FALSE),
  IF(VLOOKUP($B82&amp;"f3",VALORES_CONFIGURAÇÃO!$C$5:$L$110,3,FALSE)&gt;$C82,(VLOOKUP($B82&amp;"f3",VALORES_CONFIGURAÇÃO!$C$5:$L$110,F$1,FALSE)*$C82)+VLOOKUP($B82&amp;"f3",VALORES_CONFIGURAÇÃO!$C$5:$L$110,F$1-4,FALSE),
  IF(VLOOKUP($B82&amp;"f4",VALORES_CONFIGURAÇÃO!$C$5:$L$110,3,FALSE)&gt;$C82,(VLOOKUP($B82&amp;"f4",VALORES_CONFIGURAÇÃO!$C$5:$L$110,F$1,FALSE)*$C82)+VLOOKUP($B82&amp;"f4",VALORES_CONFIGURAÇÃO!$C$5:$L$110,F$1-4,FALSE),
  (VLOOKUP($B82&amp;"f5",VALORES_CONFIGURAÇÃO!$C$5:$L$110,F$1,FALSE)*$C82)+VLOOKUP($B82&amp;"f5",VALORES_CONFIGURAÇÃO!$C$5:$L$110,F$1-4,FALSE))))
  ),"")</f>
        <v/>
      </c>
      <c r="G82" s="79" t="str">
        <f>IFERROR(
  IF(VLOOKUP($B82&amp;"f1",VALORES_CONFIGURAÇÃO!$C$5:$L$110,3,FALSE)&gt;$C82,VLOOKUP($B82&amp;"f1",VALORES_CONFIGURAÇÃO!$C$5:$L$110,G$1,FALSE)*$C82,
  IF(VLOOKUP($B82&amp;"f2",VALORES_CONFIGURAÇÃO!$C$5:$L$110,3,FALSE)&gt;$C82,(VLOOKUP($B82&amp;"f2",VALORES_CONFIGURAÇÃO!$C$5:$L$110,G$1,FALSE)*$C82)+VLOOKUP($B82&amp;"f2",VALORES_CONFIGURAÇÃO!$C$5:$L$110,G$1-4,FALSE),
  IF(VLOOKUP($B82&amp;"f3",VALORES_CONFIGURAÇÃO!$C$5:$L$110,3,FALSE)&gt;$C82,(VLOOKUP($B82&amp;"f3",VALORES_CONFIGURAÇÃO!$C$5:$L$110,G$1,FALSE)*$C82)+VLOOKUP($B82&amp;"f3",VALORES_CONFIGURAÇÃO!$C$5:$L$110,G$1-4,FALSE),
  IF(VLOOKUP($B82&amp;"f4",VALORES_CONFIGURAÇÃO!$C$5:$L$110,3,FALSE)&gt;$C82,(VLOOKUP($B82&amp;"f4",VALORES_CONFIGURAÇÃO!$C$5:$L$110,G$1,FALSE)*$C82)+VLOOKUP($B82&amp;"f4",VALORES_CONFIGURAÇÃO!$C$5:$L$110,G$1-4,FALSE),
  (VLOOKUP($B82&amp;"f5",VALORES_CONFIGURAÇÃO!$C$5:$L$110,G$1,FALSE)*$C82)+VLOOKUP($B82&amp;"f5",VALORES_CONFIGURAÇÃO!$C$5:$L$110,G$1-4,FALSE))))
  ),"")</f>
        <v/>
      </c>
      <c r="H82" s="79" t="str">
        <f>IFERROR(
  IF(VLOOKUP($B82&amp;"f1",VALORES_CONFIGURAÇÃO!$C$5:$L$110,3,FALSE)&gt;$C82,VLOOKUP($B82&amp;"f1",VALORES_CONFIGURAÇÃO!$C$5:$L$110,H$1,FALSE)*$C82,
  IF(VLOOKUP($B82&amp;"f2",VALORES_CONFIGURAÇÃO!$C$5:$L$110,3,FALSE)&gt;$C82,(VLOOKUP($B82&amp;"f2",VALORES_CONFIGURAÇÃO!$C$5:$L$110,H$1,FALSE)*$C82)+VLOOKUP($B82&amp;"f2",VALORES_CONFIGURAÇÃO!$C$5:$L$110,H$1-4,FALSE),
  IF(VLOOKUP($B82&amp;"f3",VALORES_CONFIGURAÇÃO!$C$5:$L$110,3,FALSE)&gt;$C82,(VLOOKUP($B82&amp;"f3",VALORES_CONFIGURAÇÃO!$C$5:$L$110,H$1,FALSE)*$C82)+VLOOKUP($B82&amp;"f3",VALORES_CONFIGURAÇÃO!$C$5:$L$110,H$1-4,FALSE),
  IF(VLOOKUP($B82&amp;"f4",VALORES_CONFIGURAÇÃO!$C$5:$L$110,3,FALSE)&gt;$C82,(VLOOKUP($B82&amp;"f4",VALORES_CONFIGURAÇÃO!$C$5:$L$110,H$1,FALSE)*$C82)+VLOOKUP($B82&amp;"f4",VALORES_CONFIGURAÇÃO!$C$5:$L$110,H$1-4,FALSE),
  (VLOOKUP($B82&amp;"f5",VALORES_CONFIGURAÇÃO!$C$5:$L$110,H$1,FALSE)*$C82)+VLOOKUP($B82&amp;"f5",VALORES_CONFIGURAÇÃO!$C$5:$L$110,H$1-4,FALSE))))
  ),"")</f>
        <v/>
      </c>
      <c r="I82" s="78" t="str">
        <f t="shared" si="1"/>
        <v/>
      </c>
      <c r="J82" s="81"/>
      <c r="K82" s="85"/>
    </row>
    <row r="83" spans="2:11" x14ac:dyDescent="0.25">
      <c r="B83" s="84"/>
      <c r="C83" s="81"/>
      <c r="D83" s="81"/>
      <c r="E83" s="78" t="str">
        <f>IFERROR(VLOOKUP($B83&amp;"f1",VALORES_CONFIGURAÇÃO!$C$5:$L$110,7,FALSE)*$D83,"")</f>
        <v/>
      </c>
      <c r="F83" s="79" t="str">
        <f>IFERROR(
  IF(VLOOKUP($B83&amp;"f1",VALORES_CONFIGURAÇÃO!$C$5:$L$110,3,FALSE)&gt;$C83,VLOOKUP($B83&amp;"f1",VALORES_CONFIGURAÇÃO!$C$5:$L$110,F$1,FALSE)*$C83,
  IF(VLOOKUP($B83&amp;"f2",VALORES_CONFIGURAÇÃO!$C$5:$L$110,3,FALSE)&gt;$C83,(VLOOKUP($B83&amp;"f2",VALORES_CONFIGURAÇÃO!$C$5:$L$110,F$1,FALSE)*$C83)+VLOOKUP($B83&amp;"f2",VALORES_CONFIGURAÇÃO!$C$5:$L$110,F$1-4,FALSE),
  IF(VLOOKUP($B83&amp;"f3",VALORES_CONFIGURAÇÃO!$C$5:$L$110,3,FALSE)&gt;$C83,(VLOOKUP($B83&amp;"f3",VALORES_CONFIGURAÇÃO!$C$5:$L$110,F$1,FALSE)*$C83)+VLOOKUP($B83&amp;"f3",VALORES_CONFIGURAÇÃO!$C$5:$L$110,F$1-4,FALSE),
  IF(VLOOKUP($B83&amp;"f4",VALORES_CONFIGURAÇÃO!$C$5:$L$110,3,FALSE)&gt;$C83,(VLOOKUP($B83&amp;"f4",VALORES_CONFIGURAÇÃO!$C$5:$L$110,F$1,FALSE)*$C83)+VLOOKUP($B83&amp;"f4",VALORES_CONFIGURAÇÃO!$C$5:$L$110,F$1-4,FALSE),
  (VLOOKUP($B83&amp;"f5",VALORES_CONFIGURAÇÃO!$C$5:$L$110,F$1,FALSE)*$C83)+VLOOKUP($B83&amp;"f5",VALORES_CONFIGURAÇÃO!$C$5:$L$110,F$1-4,FALSE))))
  ),"")</f>
        <v/>
      </c>
      <c r="G83" s="79" t="str">
        <f>IFERROR(
  IF(VLOOKUP($B83&amp;"f1",VALORES_CONFIGURAÇÃO!$C$5:$L$110,3,FALSE)&gt;$C83,VLOOKUP($B83&amp;"f1",VALORES_CONFIGURAÇÃO!$C$5:$L$110,G$1,FALSE)*$C83,
  IF(VLOOKUP($B83&amp;"f2",VALORES_CONFIGURAÇÃO!$C$5:$L$110,3,FALSE)&gt;$C83,(VLOOKUP($B83&amp;"f2",VALORES_CONFIGURAÇÃO!$C$5:$L$110,G$1,FALSE)*$C83)+VLOOKUP($B83&amp;"f2",VALORES_CONFIGURAÇÃO!$C$5:$L$110,G$1-4,FALSE),
  IF(VLOOKUP($B83&amp;"f3",VALORES_CONFIGURAÇÃO!$C$5:$L$110,3,FALSE)&gt;$C83,(VLOOKUP($B83&amp;"f3",VALORES_CONFIGURAÇÃO!$C$5:$L$110,G$1,FALSE)*$C83)+VLOOKUP($B83&amp;"f3",VALORES_CONFIGURAÇÃO!$C$5:$L$110,G$1-4,FALSE),
  IF(VLOOKUP($B83&amp;"f4",VALORES_CONFIGURAÇÃO!$C$5:$L$110,3,FALSE)&gt;$C83,(VLOOKUP($B83&amp;"f4",VALORES_CONFIGURAÇÃO!$C$5:$L$110,G$1,FALSE)*$C83)+VLOOKUP($B83&amp;"f4",VALORES_CONFIGURAÇÃO!$C$5:$L$110,G$1-4,FALSE),
  (VLOOKUP($B83&amp;"f5",VALORES_CONFIGURAÇÃO!$C$5:$L$110,G$1,FALSE)*$C83)+VLOOKUP($B83&amp;"f5",VALORES_CONFIGURAÇÃO!$C$5:$L$110,G$1-4,FALSE))))
  ),"")</f>
        <v/>
      </c>
      <c r="H83" s="79" t="str">
        <f>IFERROR(
  IF(VLOOKUP($B83&amp;"f1",VALORES_CONFIGURAÇÃO!$C$5:$L$110,3,FALSE)&gt;$C83,VLOOKUP($B83&amp;"f1",VALORES_CONFIGURAÇÃO!$C$5:$L$110,H$1,FALSE)*$C83,
  IF(VLOOKUP($B83&amp;"f2",VALORES_CONFIGURAÇÃO!$C$5:$L$110,3,FALSE)&gt;$C83,(VLOOKUP($B83&amp;"f2",VALORES_CONFIGURAÇÃO!$C$5:$L$110,H$1,FALSE)*$C83)+VLOOKUP($B83&amp;"f2",VALORES_CONFIGURAÇÃO!$C$5:$L$110,H$1-4,FALSE),
  IF(VLOOKUP($B83&amp;"f3",VALORES_CONFIGURAÇÃO!$C$5:$L$110,3,FALSE)&gt;$C83,(VLOOKUP($B83&amp;"f3",VALORES_CONFIGURAÇÃO!$C$5:$L$110,H$1,FALSE)*$C83)+VLOOKUP($B83&amp;"f3",VALORES_CONFIGURAÇÃO!$C$5:$L$110,H$1-4,FALSE),
  IF(VLOOKUP($B83&amp;"f4",VALORES_CONFIGURAÇÃO!$C$5:$L$110,3,FALSE)&gt;$C83,(VLOOKUP($B83&amp;"f4",VALORES_CONFIGURAÇÃO!$C$5:$L$110,H$1,FALSE)*$C83)+VLOOKUP($B83&amp;"f4",VALORES_CONFIGURAÇÃO!$C$5:$L$110,H$1-4,FALSE),
  (VLOOKUP($B83&amp;"f5",VALORES_CONFIGURAÇÃO!$C$5:$L$110,H$1,FALSE)*$C83)+VLOOKUP($B83&amp;"f5",VALORES_CONFIGURAÇÃO!$C$5:$L$110,H$1-4,FALSE))))
  ),"")</f>
        <v/>
      </c>
      <c r="I83" s="78" t="str">
        <f t="shared" si="1"/>
        <v/>
      </c>
      <c r="J83" s="81"/>
      <c r="K83" s="85"/>
    </row>
    <row r="84" spans="2:11" x14ac:dyDescent="0.25">
      <c r="B84" s="84"/>
      <c r="C84" s="81"/>
      <c r="D84" s="81"/>
      <c r="E84" s="78" t="str">
        <f>IFERROR(VLOOKUP($B84&amp;"f1",VALORES_CONFIGURAÇÃO!$C$5:$L$110,7,FALSE)*$D84,"")</f>
        <v/>
      </c>
      <c r="F84" s="79" t="str">
        <f>IFERROR(
  IF(VLOOKUP($B84&amp;"f1",VALORES_CONFIGURAÇÃO!$C$5:$L$110,3,FALSE)&gt;$C84,VLOOKUP($B84&amp;"f1",VALORES_CONFIGURAÇÃO!$C$5:$L$110,F$1,FALSE)*$C84,
  IF(VLOOKUP($B84&amp;"f2",VALORES_CONFIGURAÇÃO!$C$5:$L$110,3,FALSE)&gt;$C84,(VLOOKUP($B84&amp;"f2",VALORES_CONFIGURAÇÃO!$C$5:$L$110,F$1,FALSE)*$C84)+VLOOKUP($B84&amp;"f2",VALORES_CONFIGURAÇÃO!$C$5:$L$110,F$1-4,FALSE),
  IF(VLOOKUP($B84&amp;"f3",VALORES_CONFIGURAÇÃO!$C$5:$L$110,3,FALSE)&gt;$C84,(VLOOKUP($B84&amp;"f3",VALORES_CONFIGURAÇÃO!$C$5:$L$110,F$1,FALSE)*$C84)+VLOOKUP($B84&amp;"f3",VALORES_CONFIGURAÇÃO!$C$5:$L$110,F$1-4,FALSE),
  IF(VLOOKUP($B84&amp;"f4",VALORES_CONFIGURAÇÃO!$C$5:$L$110,3,FALSE)&gt;$C84,(VLOOKUP($B84&amp;"f4",VALORES_CONFIGURAÇÃO!$C$5:$L$110,F$1,FALSE)*$C84)+VLOOKUP($B84&amp;"f4",VALORES_CONFIGURAÇÃO!$C$5:$L$110,F$1-4,FALSE),
  (VLOOKUP($B84&amp;"f5",VALORES_CONFIGURAÇÃO!$C$5:$L$110,F$1,FALSE)*$C84)+VLOOKUP($B84&amp;"f5",VALORES_CONFIGURAÇÃO!$C$5:$L$110,F$1-4,FALSE))))
  ),"")</f>
        <v/>
      </c>
      <c r="G84" s="79" t="str">
        <f>IFERROR(
  IF(VLOOKUP($B84&amp;"f1",VALORES_CONFIGURAÇÃO!$C$5:$L$110,3,FALSE)&gt;$C84,VLOOKUP($B84&amp;"f1",VALORES_CONFIGURAÇÃO!$C$5:$L$110,G$1,FALSE)*$C84,
  IF(VLOOKUP($B84&amp;"f2",VALORES_CONFIGURAÇÃO!$C$5:$L$110,3,FALSE)&gt;$C84,(VLOOKUP($B84&amp;"f2",VALORES_CONFIGURAÇÃO!$C$5:$L$110,G$1,FALSE)*$C84)+VLOOKUP($B84&amp;"f2",VALORES_CONFIGURAÇÃO!$C$5:$L$110,G$1-4,FALSE),
  IF(VLOOKUP($B84&amp;"f3",VALORES_CONFIGURAÇÃO!$C$5:$L$110,3,FALSE)&gt;$C84,(VLOOKUP($B84&amp;"f3",VALORES_CONFIGURAÇÃO!$C$5:$L$110,G$1,FALSE)*$C84)+VLOOKUP($B84&amp;"f3",VALORES_CONFIGURAÇÃO!$C$5:$L$110,G$1-4,FALSE),
  IF(VLOOKUP($B84&amp;"f4",VALORES_CONFIGURAÇÃO!$C$5:$L$110,3,FALSE)&gt;$C84,(VLOOKUP($B84&amp;"f4",VALORES_CONFIGURAÇÃO!$C$5:$L$110,G$1,FALSE)*$C84)+VLOOKUP($B84&amp;"f4",VALORES_CONFIGURAÇÃO!$C$5:$L$110,G$1-4,FALSE),
  (VLOOKUP($B84&amp;"f5",VALORES_CONFIGURAÇÃO!$C$5:$L$110,G$1,FALSE)*$C84)+VLOOKUP($B84&amp;"f5",VALORES_CONFIGURAÇÃO!$C$5:$L$110,G$1-4,FALSE))))
  ),"")</f>
        <v/>
      </c>
      <c r="H84" s="79" t="str">
        <f>IFERROR(
  IF(VLOOKUP($B84&amp;"f1",VALORES_CONFIGURAÇÃO!$C$5:$L$110,3,FALSE)&gt;$C84,VLOOKUP($B84&amp;"f1",VALORES_CONFIGURAÇÃO!$C$5:$L$110,H$1,FALSE)*$C84,
  IF(VLOOKUP($B84&amp;"f2",VALORES_CONFIGURAÇÃO!$C$5:$L$110,3,FALSE)&gt;$C84,(VLOOKUP($B84&amp;"f2",VALORES_CONFIGURAÇÃO!$C$5:$L$110,H$1,FALSE)*$C84)+VLOOKUP($B84&amp;"f2",VALORES_CONFIGURAÇÃO!$C$5:$L$110,H$1-4,FALSE),
  IF(VLOOKUP($B84&amp;"f3",VALORES_CONFIGURAÇÃO!$C$5:$L$110,3,FALSE)&gt;$C84,(VLOOKUP($B84&amp;"f3",VALORES_CONFIGURAÇÃO!$C$5:$L$110,H$1,FALSE)*$C84)+VLOOKUP($B84&amp;"f3",VALORES_CONFIGURAÇÃO!$C$5:$L$110,H$1-4,FALSE),
  IF(VLOOKUP($B84&amp;"f4",VALORES_CONFIGURAÇÃO!$C$5:$L$110,3,FALSE)&gt;$C84,(VLOOKUP($B84&amp;"f4",VALORES_CONFIGURAÇÃO!$C$5:$L$110,H$1,FALSE)*$C84)+VLOOKUP($B84&amp;"f4",VALORES_CONFIGURAÇÃO!$C$5:$L$110,H$1-4,FALSE),
  (VLOOKUP($B84&amp;"f5",VALORES_CONFIGURAÇÃO!$C$5:$L$110,H$1,FALSE)*$C84)+VLOOKUP($B84&amp;"f5",VALORES_CONFIGURAÇÃO!$C$5:$L$110,H$1-4,FALSE))))
  ),"")</f>
        <v/>
      </c>
      <c r="I84" s="78" t="str">
        <f t="shared" si="1"/>
        <v/>
      </c>
      <c r="J84" s="81"/>
      <c r="K84" s="85"/>
    </row>
    <row r="85" spans="2:11" x14ac:dyDescent="0.25">
      <c r="B85" s="84"/>
      <c r="C85" s="81"/>
      <c r="D85" s="81"/>
      <c r="E85" s="78" t="str">
        <f>IFERROR(VLOOKUP($B85&amp;"f1",VALORES_CONFIGURAÇÃO!$C$5:$L$110,7,FALSE)*$D85,"")</f>
        <v/>
      </c>
      <c r="F85" s="79" t="str">
        <f>IFERROR(
  IF(VLOOKUP($B85&amp;"f1",VALORES_CONFIGURAÇÃO!$C$5:$L$110,3,FALSE)&gt;$C85,VLOOKUP($B85&amp;"f1",VALORES_CONFIGURAÇÃO!$C$5:$L$110,F$1,FALSE)*$C85,
  IF(VLOOKUP($B85&amp;"f2",VALORES_CONFIGURAÇÃO!$C$5:$L$110,3,FALSE)&gt;$C85,(VLOOKUP($B85&amp;"f2",VALORES_CONFIGURAÇÃO!$C$5:$L$110,F$1,FALSE)*$C85)+VLOOKUP($B85&amp;"f2",VALORES_CONFIGURAÇÃO!$C$5:$L$110,F$1-4,FALSE),
  IF(VLOOKUP($B85&amp;"f3",VALORES_CONFIGURAÇÃO!$C$5:$L$110,3,FALSE)&gt;$C85,(VLOOKUP($B85&amp;"f3",VALORES_CONFIGURAÇÃO!$C$5:$L$110,F$1,FALSE)*$C85)+VLOOKUP($B85&amp;"f3",VALORES_CONFIGURAÇÃO!$C$5:$L$110,F$1-4,FALSE),
  IF(VLOOKUP($B85&amp;"f4",VALORES_CONFIGURAÇÃO!$C$5:$L$110,3,FALSE)&gt;$C85,(VLOOKUP($B85&amp;"f4",VALORES_CONFIGURAÇÃO!$C$5:$L$110,F$1,FALSE)*$C85)+VLOOKUP($B85&amp;"f4",VALORES_CONFIGURAÇÃO!$C$5:$L$110,F$1-4,FALSE),
  (VLOOKUP($B85&amp;"f5",VALORES_CONFIGURAÇÃO!$C$5:$L$110,F$1,FALSE)*$C85)+VLOOKUP($B85&amp;"f5",VALORES_CONFIGURAÇÃO!$C$5:$L$110,F$1-4,FALSE))))
  ),"")</f>
        <v/>
      </c>
      <c r="G85" s="79" t="str">
        <f>IFERROR(
  IF(VLOOKUP($B85&amp;"f1",VALORES_CONFIGURAÇÃO!$C$5:$L$110,3,FALSE)&gt;$C85,VLOOKUP($B85&amp;"f1",VALORES_CONFIGURAÇÃO!$C$5:$L$110,G$1,FALSE)*$C85,
  IF(VLOOKUP($B85&amp;"f2",VALORES_CONFIGURAÇÃO!$C$5:$L$110,3,FALSE)&gt;$C85,(VLOOKUP($B85&amp;"f2",VALORES_CONFIGURAÇÃO!$C$5:$L$110,G$1,FALSE)*$C85)+VLOOKUP($B85&amp;"f2",VALORES_CONFIGURAÇÃO!$C$5:$L$110,G$1-4,FALSE),
  IF(VLOOKUP($B85&amp;"f3",VALORES_CONFIGURAÇÃO!$C$5:$L$110,3,FALSE)&gt;$C85,(VLOOKUP($B85&amp;"f3",VALORES_CONFIGURAÇÃO!$C$5:$L$110,G$1,FALSE)*$C85)+VLOOKUP($B85&amp;"f3",VALORES_CONFIGURAÇÃO!$C$5:$L$110,G$1-4,FALSE),
  IF(VLOOKUP($B85&amp;"f4",VALORES_CONFIGURAÇÃO!$C$5:$L$110,3,FALSE)&gt;$C85,(VLOOKUP($B85&amp;"f4",VALORES_CONFIGURAÇÃO!$C$5:$L$110,G$1,FALSE)*$C85)+VLOOKUP($B85&amp;"f4",VALORES_CONFIGURAÇÃO!$C$5:$L$110,G$1-4,FALSE),
  (VLOOKUP($B85&amp;"f5",VALORES_CONFIGURAÇÃO!$C$5:$L$110,G$1,FALSE)*$C85)+VLOOKUP($B85&amp;"f5",VALORES_CONFIGURAÇÃO!$C$5:$L$110,G$1-4,FALSE))))
  ),"")</f>
        <v/>
      </c>
      <c r="H85" s="79" t="str">
        <f>IFERROR(
  IF(VLOOKUP($B85&amp;"f1",VALORES_CONFIGURAÇÃO!$C$5:$L$110,3,FALSE)&gt;$C85,VLOOKUP($B85&amp;"f1",VALORES_CONFIGURAÇÃO!$C$5:$L$110,H$1,FALSE)*$C85,
  IF(VLOOKUP($B85&amp;"f2",VALORES_CONFIGURAÇÃO!$C$5:$L$110,3,FALSE)&gt;$C85,(VLOOKUP($B85&amp;"f2",VALORES_CONFIGURAÇÃO!$C$5:$L$110,H$1,FALSE)*$C85)+VLOOKUP($B85&amp;"f2",VALORES_CONFIGURAÇÃO!$C$5:$L$110,H$1-4,FALSE),
  IF(VLOOKUP($B85&amp;"f3",VALORES_CONFIGURAÇÃO!$C$5:$L$110,3,FALSE)&gt;$C85,(VLOOKUP($B85&amp;"f3",VALORES_CONFIGURAÇÃO!$C$5:$L$110,H$1,FALSE)*$C85)+VLOOKUP($B85&amp;"f3",VALORES_CONFIGURAÇÃO!$C$5:$L$110,H$1-4,FALSE),
  IF(VLOOKUP($B85&amp;"f4",VALORES_CONFIGURAÇÃO!$C$5:$L$110,3,FALSE)&gt;$C85,(VLOOKUP($B85&amp;"f4",VALORES_CONFIGURAÇÃO!$C$5:$L$110,H$1,FALSE)*$C85)+VLOOKUP($B85&amp;"f4",VALORES_CONFIGURAÇÃO!$C$5:$L$110,H$1-4,FALSE),
  (VLOOKUP($B85&amp;"f5",VALORES_CONFIGURAÇÃO!$C$5:$L$110,H$1,FALSE)*$C85)+VLOOKUP($B85&amp;"f5",VALORES_CONFIGURAÇÃO!$C$5:$L$110,H$1-4,FALSE))))
  ),"")</f>
        <v/>
      </c>
      <c r="I85" s="78" t="str">
        <f t="shared" si="1"/>
        <v/>
      </c>
      <c r="J85" s="81"/>
      <c r="K85" s="85"/>
    </row>
    <row r="86" spans="2:11" x14ac:dyDescent="0.25">
      <c r="B86" s="84"/>
      <c r="C86" s="81"/>
      <c r="D86" s="81"/>
      <c r="E86" s="78" t="str">
        <f>IFERROR(VLOOKUP($B86&amp;"f1",VALORES_CONFIGURAÇÃO!$C$5:$L$110,7,FALSE)*$D86,"")</f>
        <v/>
      </c>
      <c r="F86" s="79" t="str">
        <f>IFERROR(
  IF(VLOOKUP($B86&amp;"f1",VALORES_CONFIGURAÇÃO!$C$5:$L$110,3,FALSE)&gt;$C86,VLOOKUP($B86&amp;"f1",VALORES_CONFIGURAÇÃO!$C$5:$L$110,F$1,FALSE)*$C86,
  IF(VLOOKUP($B86&amp;"f2",VALORES_CONFIGURAÇÃO!$C$5:$L$110,3,FALSE)&gt;$C86,(VLOOKUP($B86&amp;"f2",VALORES_CONFIGURAÇÃO!$C$5:$L$110,F$1,FALSE)*$C86)+VLOOKUP($B86&amp;"f2",VALORES_CONFIGURAÇÃO!$C$5:$L$110,F$1-4,FALSE),
  IF(VLOOKUP($B86&amp;"f3",VALORES_CONFIGURAÇÃO!$C$5:$L$110,3,FALSE)&gt;$C86,(VLOOKUP($B86&amp;"f3",VALORES_CONFIGURAÇÃO!$C$5:$L$110,F$1,FALSE)*$C86)+VLOOKUP($B86&amp;"f3",VALORES_CONFIGURAÇÃO!$C$5:$L$110,F$1-4,FALSE),
  IF(VLOOKUP($B86&amp;"f4",VALORES_CONFIGURAÇÃO!$C$5:$L$110,3,FALSE)&gt;$C86,(VLOOKUP($B86&amp;"f4",VALORES_CONFIGURAÇÃO!$C$5:$L$110,F$1,FALSE)*$C86)+VLOOKUP($B86&amp;"f4",VALORES_CONFIGURAÇÃO!$C$5:$L$110,F$1-4,FALSE),
  (VLOOKUP($B86&amp;"f5",VALORES_CONFIGURAÇÃO!$C$5:$L$110,F$1,FALSE)*$C86)+VLOOKUP($B86&amp;"f5",VALORES_CONFIGURAÇÃO!$C$5:$L$110,F$1-4,FALSE))))
  ),"")</f>
        <v/>
      </c>
      <c r="G86" s="79" t="str">
        <f>IFERROR(
  IF(VLOOKUP($B86&amp;"f1",VALORES_CONFIGURAÇÃO!$C$5:$L$110,3,FALSE)&gt;$C86,VLOOKUP($B86&amp;"f1",VALORES_CONFIGURAÇÃO!$C$5:$L$110,G$1,FALSE)*$C86,
  IF(VLOOKUP($B86&amp;"f2",VALORES_CONFIGURAÇÃO!$C$5:$L$110,3,FALSE)&gt;$C86,(VLOOKUP($B86&amp;"f2",VALORES_CONFIGURAÇÃO!$C$5:$L$110,G$1,FALSE)*$C86)+VLOOKUP($B86&amp;"f2",VALORES_CONFIGURAÇÃO!$C$5:$L$110,G$1-4,FALSE),
  IF(VLOOKUP($B86&amp;"f3",VALORES_CONFIGURAÇÃO!$C$5:$L$110,3,FALSE)&gt;$C86,(VLOOKUP($B86&amp;"f3",VALORES_CONFIGURAÇÃO!$C$5:$L$110,G$1,FALSE)*$C86)+VLOOKUP($B86&amp;"f3",VALORES_CONFIGURAÇÃO!$C$5:$L$110,G$1-4,FALSE),
  IF(VLOOKUP($B86&amp;"f4",VALORES_CONFIGURAÇÃO!$C$5:$L$110,3,FALSE)&gt;$C86,(VLOOKUP($B86&amp;"f4",VALORES_CONFIGURAÇÃO!$C$5:$L$110,G$1,FALSE)*$C86)+VLOOKUP($B86&amp;"f4",VALORES_CONFIGURAÇÃO!$C$5:$L$110,G$1-4,FALSE),
  (VLOOKUP($B86&amp;"f5",VALORES_CONFIGURAÇÃO!$C$5:$L$110,G$1,FALSE)*$C86)+VLOOKUP($B86&amp;"f5",VALORES_CONFIGURAÇÃO!$C$5:$L$110,G$1-4,FALSE))))
  ),"")</f>
        <v/>
      </c>
      <c r="H86" s="79" t="str">
        <f>IFERROR(
  IF(VLOOKUP($B86&amp;"f1",VALORES_CONFIGURAÇÃO!$C$5:$L$110,3,FALSE)&gt;$C86,VLOOKUP($B86&amp;"f1",VALORES_CONFIGURAÇÃO!$C$5:$L$110,H$1,FALSE)*$C86,
  IF(VLOOKUP($B86&amp;"f2",VALORES_CONFIGURAÇÃO!$C$5:$L$110,3,FALSE)&gt;$C86,(VLOOKUP($B86&amp;"f2",VALORES_CONFIGURAÇÃO!$C$5:$L$110,H$1,FALSE)*$C86)+VLOOKUP($B86&amp;"f2",VALORES_CONFIGURAÇÃO!$C$5:$L$110,H$1-4,FALSE),
  IF(VLOOKUP($B86&amp;"f3",VALORES_CONFIGURAÇÃO!$C$5:$L$110,3,FALSE)&gt;$C86,(VLOOKUP($B86&amp;"f3",VALORES_CONFIGURAÇÃO!$C$5:$L$110,H$1,FALSE)*$C86)+VLOOKUP($B86&amp;"f3",VALORES_CONFIGURAÇÃO!$C$5:$L$110,H$1-4,FALSE),
  IF(VLOOKUP($B86&amp;"f4",VALORES_CONFIGURAÇÃO!$C$5:$L$110,3,FALSE)&gt;$C86,(VLOOKUP($B86&amp;"f4",VALORES_CONFIGURAÇÃO!$C$5:$L$110,H$1,FALSE)*$C86)+VLOOKUP($B86&amp;"f4",VALORES_CONFIGURAÇÃO!$C$5:$L$110,H$1-4,FALSE),
  (VLOOKUP($B86&amp;"f5",VALORES_CONFIGURAÇÃO!$C$5:$L$110,H$1,FALSE)*$C86)+VLOOKUP($B86&amp;"f5",VALORES_CONFIGURAÇÃO!$C$5:$L$110,H$1-4,FALSE))))
  ),"")</f>
        <v/>
      </c>
      <c r="I86" s="78" t="str">
        <f t="shared" si="1"/>
        <v/>
      </c>
      <c r="J86" s="81"/>
      <c r="K86" s="85"/>
    </row>
    <row r="87" spans="2:11" x14ac:dyDescent="0.25">
      <c r="B87" s="84"/>
      <c r="C87" s="81"/>
      <c r="D87" s="81"/>
      <c r="E87" s="78" t="str">
        <f>IFERROR(VLOOKUP($B87&amp;"f1",VALORES_CONFIGURAÇÃO!$C$5:$L$110,7,FALSE)*$D87,"")</f>
        <v/>
      </c>
      <c r="F87" s="79" t="str">
        <f>IFERROR(
  IF(VLOOKUP($B87&amp;"f1",VALORES_CONFIGURAÇÃO!$C$5:$L$110,3,FALSE)&gt;$C87,VLOOKUP($B87&amp;"f1",VALORES_CONFIGURAÇÃO!$C$5:$L$110,F$1,FALSE)*$C87,
  IF(VLOOKUP($B87&amp;"f2",VALORES_CONFIGURAÇÃO!$C$5:$L$110,3,FALSE)&gt;$C87,(VLOOKUP($B87&amp;"f2",VALORES_CONFIGURAÇÃO!$C$5:$L$110,F$1,FALSE)*$C87)+VLOOKUP($B87&amp;"f2",VALORES_CONFIGURAÇÃO!$C$5:$L$110,F$1-4,FALSE),
  IF(VLOOKUP($B87&amp;"f3",VALORES_CONFIGURAÇÃO!$C$5:$L$110,3,FALSE)&gt;$C87,(VLOOKUP($B87&amp;"f3",VALORES_CONFIGURAÇÃO!$C$5:$L$110,F$1,FALSE)*$C87)+VLOOKUP($B87&amp;"f3",VALORES_CONFIGURAÇÃO!$C$5:$L$110,F$1-4,FALSE),
  IF(VLOOKUP($B87&amp;"f4",VALORES_CONFIGURAÇÃO!$C$5:$L$110,3,FALSE)&gt;$C87,(VLOOKUP($B87&amp;"f4",VALORES_CONFIGURAÇÃO!$C$5:$L$110,F$1,FALSE)*$C87)+VLOOKUP($B87&amp;"f4",VALORES_CONFIGURAÇÃO!$C$5:$L$110,F$1-4,FALSE),
  (VLOOKUP($B87&amp;"f5",VALORES_CONFIGURAÇÃO!$C$5:$L$110,F$1,FALSE)*$C87)+VLOOKUP($B87&amp;"f5",VALORES_CONFIGURAÇÃO!$C$5:$L$110,F$1-4,FALSE))))
  ),"")</f>
        <v/>
      </c>
      <c r="G87" s="79" t="str">
        <f>IFERROR(
  IF(VLOOKUP($B87&amp;"f1",VALORES_CONFIGURAÇÃO!$C$5:$L$110,3,FALSE)&gt;$C87,VLOOKUP($B87&amp;"f1",VALORES_CONFIGURAÇÃO!$C$5:$L$110,G$1,FALSE)*$C87,
  IF(VLOOKUP($B87&amp;"f2",VALORES_CONFIGURAÇÃO!$C$5:$L$110,3,FALSE)&gt;$C87,(VLOOKUP($B87&amp;"f2",VALORES_CONFIGURAÇÃO!$C$5:$L$110,G$1,FALSE)*$C87)+VLOOKUP($B87&amp;"f2",VALORES_CONFIGURAÇÃO!$C$5:$L$110,G$1-4,FALSE),
  IF(VLOOKUP($B87&amp;"f3",VALORES_CONFIGURAÇÃO!$C$5:$L$110,3,FALSE)&gt;$C87,(VLOOKUP($B87&amp;"f3",VALORES_CONFIGURAÇÃO!$C$5:$L$110,G$1,FALSE)*$C87)+VLOOKUP($B87&amp;"f3",VALORES_CONFIGURAÇÃO!$C$5:$L$110,G$1-4,FALSE),
  IF(VLOOKUP($B87&amp;"f4",VALORES_CONFIGURAÇÃO!$C$5:$L$110,3,FALSE)&gt;$C87,(VLOOKUP($B87&amp;"f4",VALORES_CONFIGURAÇÃO!$C$5:$L$110,G$1,FALSE)*$C87)+VLOOKUP($B87&amp;"f4",VALORES_CONFIGURAÇÃO!$C$5:$L$110,G$1-4,FALSE),
  (VLOOKUP($B87&amp;"f5",VALORES_CONFIGURAÇÃO!$C$5:$L$110,G$1,FALSE)*$C87)+VLOOKUP($B87&amp;"f5",VALORES_CONFIGURAÇÃO!$C$5:$L$110,G$1-4,FALSE))))
  ),"")</f>
        <v/>
      </c>
      <c r="H87" s="79" t="str">
        <f>IFERROR(
  IF(VLOOKUP($B87&amp;"f1",VALORES_CONFIGURAÇÃO!$C$5:$L$110,3,FALSE)&gt;$C87,VLOOKUP($B87&amp;"f1",VALORES_CONFIGURAÇÃO!$C$5:$L$110,H$1,FALSE)*$C87,
  IF(VLOOKUP($B87&amp;"f2",VALORES_CONFIGURAÇÃO!$C$5:$L$110,3,FALSE)&gt;$C87,(VLOOKUP($B87&amp;"f2",VALORES_CONFIGURAÇÃO!$C$5:$L$110,H$1,FALSE)*$C87)+VLOOKUP($B87&amp;"f2",VALORES_CONFIGURAÇÃO!$C$5:$L$110,H$1-4,FALSE),
  IF(VLOOKUP($B87&amp;"f3",VALORES_CONFIGURAÇÃO!$C$5:$L$110,3,FALSE)&gt;$C87,(VLOOKUP($B87&amp;"f3",VALORES_CONFIGURAÇÃO!$C$5:$L$110,H$1,FALSE)*$C87)+VLOOKUP($B87&amp;"f3",VALORES_CONFIGURAÇÃO!$C$5:$L$110,H$1-4,FALSE),
  IF(VLOOKUP($B87&amp;"f4",VALORES_CONFIGURAÇÃO!$C$5:$L$110,3,FALSE)&gt;$C87,(VLOOKUP($B87&amp;"f4",VALORES_CONFIGURAÇÃO!$C$5:$L$110,H$1,FALSE)*$C87)+VLOOKUP($B87&amp;"f4",VALORES_CONFIGURAÇÃO!$C$5:$L$110,H$1-4,FALSE),
  (VLOOKUP($B87&amp;"f5",VALORES_CONFIGURAÇÃO!$C$5:$L$110,H$1,FALSE)*$C87)+VLOOKUP($B87&amp;"f5",VALORES_CONFIGURAÇÃO!$C$5:$L$110,H$1-4,FALSE))))
  ),"")</f>
        <v/>
      </c>
      <c r="I87" s="78" t="str">
        <f t="shared" si="1"/>
        <v/>
      </c>
      <c r="J87" s="81"/>
      <c r="K87" s="85"/>
    </row>
    <row r="88" spans="2:11" x14ac:dyDescent="0.25">
      <c r="B88" s="84"/>
      <c r="C88" s="81"/>
      <c r="D88" s="81"/>
      <c r="E88" s="78" t="str">
        <f>IFERROR(VLOOKUP($B88&amp;"f1",VALORES_CONFIGURAÇÃO!$C$5:$L$110,7,FALSE)*$D88,"")</f>
        <v/>
      </c>
      <c r="F88" s="79" t="str">
        <f>IFERROR(
  IF(VLOOKUP($B88&amp;"f1",VALORES_CONFIGURAÇÃO!$C$5:$L$110,3,FALSE)&gt;$C88,VLOOKUP($B88&amp;"f1",VALORES_CONFIGURAÇÃO!$C$5:$L$110,F$1,FALSE)*$C88,
  IF(VLOOKUP($B88&amp;"f2",VALORES_CONFIGURAÇÃO!$C$5:$L$110,3,FALSE)&gt;$C88,(VLOOKUP($B88&amp;"f2",VALORES_CONFIGURAÇÃO!$C$5:$L$110,F$1,FALSE)*$C88)+VLOOKUP($B88&amp;"f2",VALORES_CONFIGURAÇÃO!$C$5:$L$110,F$1-4,FALSE),
  IF(VLOOKUP($B88&amp;"f3",VALORES_CONFIGURAÇÃO!$C$5:$L$110,3,FALSE)&gt;$C88,(VLOOKUP($B88&amp;"f3",VALORES_CONFIGURAÇÃO!$C$5:$L$110,F$1,FALSE)*$C88)+VLOOKUP($B88&amp;"f3",VALORES_CONFIGURAÇÃO!$C$5:$L$110,F$1-4,FALSE),
  IF(VLOOKUP($B88&amp;"f4",VALORES_CONFIGURAÇÃO!$C$5:$L$110,3,FALSE)&gt;$C88,(VLOOKUP($B88&amp;"f4",VALORES_CONFIGURAÇÃO!$C$5:$L$110,F$1,FALSE)*$C88)+VLOOKUP($B88&amp;"f4",VALORES_CONFIGURAÇÃO!$C$5:$L$110,F$1-4,FALSE),
  (VLOOKUP($B88&amp;"f5",VALORES_CONFIGURAÇÃO!$C$5:$L$110,F$1,FALSE)*$C88)+VLOOKUP($B88&amp;"f5",VALORES_CONFIGURAÇÃO!$C$5:$L$110,F$1-4,FALSE))))
  ),"")</f>
        <v/>
      </c>
      <c r="G88" s="79" t="str">
        <f>IFERROR(
  IF(VLOOKUP($B88&amp;"f1",VALORES_CONFIGURAÇÃO!$C$5:$L$110,3,FALSE)&gt;$C88,VLOOKUP($B88&amp;"f1",VALORES_CONFIGURAÇÃO!$C$5:$L$110,G$1,FALSE)*$C88,
  IF(VLOOKUP($B88&amp;"f2",VALORES_CONFIGURAÇÃO!$C$5:$L$110,3,FALSE)&gt;$C88,(VLOOKUP($B88&amp;"f2",VALORES_CONFIGURAÇÃO!$C$5:$L$110,G$1,FALSE)*$C88)+VLOOKUP($B88&amp;"f2",VALORES_CONFIGURAÇÃO!$C$5:$L$110,G$1-4,FALSE),
  IF(VLOOKUP($B88&amp;"f3",VALORES_CONFIGURAÇÃO!$C$5:$L$110,3,FALSE)&gt;$C88,(VLOOKUP($B88&amp;"f3",VALORES_CONFIGURAÇÃO!$C$5:$L$110,G$1,FALSE)*$C88)+VLOOKUP($B88&amp;"f3",VALORES_CONFIGURAÇÃO!$C$5:$L$110,G$1-4,FALSE),
  IF(VLOOKUP($B88&amp;"f4",VALORES_CONFIGURAÇÃO!$C$5:$L$110,3,FALSE)&gt;$C88,(VLOOKUP($B88&amp;"f4",VALORES_CONFIGURAÇÃO!$C$5:$L$110,G$1,FALSE)*$C88)+VLOOKUP($B88&amp;"f4",VALORES_CONFIGURAÇÃO!$C$5:$L$110,G$1-4,FALSE),
  (VLOOKUP($B88&amp;"f5",VALORES_CONFIGURAÇÃO!$C$5:$L$110,G$1,FALSE)*$C88)+VLOOKUP($B88&amp;"f5",VALORES_CONFIGURAÇÃO!$C$5:$L$110,G$1-4,FALSE))))
  ),"")</f>
        <v/>
      </c>
      <c r="H88" s="79" t="str">
        <f>IFERROR(
  IF(VLOOKUP($B88&amp;"f1",VALORES_CONFIGURAÇÃO!$C$5:$L$110,3,FALSE)&gt;$C88,VLOOKUP($B88&amp;"f1",VALORES_CONFIGURAÇÃO!$C$5:$L$110,H$1,FALSE)*$C88,
  IF(VLOOKUP($B88&amp;"f2",VALORES_CONFIGURAÇÃO!$C$5:$L$110,3,FALSE)&gt;$C88,(VLOOKUP($B88&amp;"f2",VALORES_CONFIGURAÇÃO!$C$5:$L$110,H$1,FALSE)*$C88)+VLOOKUP($B88&amp;"f2",VALORES_CONFIGURAÇÃO!$C$5:$L$110,H$1-4,FALSE),
  IF(VLOOKUP($B88&amp;"f3",VALORES_CONFIGURAÇÃO!$C$5:$L$110,3,FALSE)&gt;$C88,(VLOOKUP($B88&amp;"f3",VALORES_CONFIGURAÇÃO!$C$5:$L$110,H$1,FALSE)*$C88)+VLOOKUP($B88&amp;"f3",VALORES_CONFIGURAÇÃO!$C$5:$L$110,H$1-4,FALSE),
  IF(VLOOKUP($B88&amp;"f4",VALORES_CONFIGURAÇÃO!$C$5:$L$110,3,FALSE)&gt;$C88,(VLOOKUP($B88&amp;"f4",VALORES_CONFIGURAÇÃO!$C$5:$L$110,H$1,FALSE)*$C88)+VLOOKUP($B88&amp;"f4",VALORES_CONFIGURAÇÃO!$C$5:$L$110,H$1-4,FALSE),
  (VLOOKUP($B88&amp;"f5",VALORES_CONFIGURAÇÃO!$C$5:$L$110,H$1,FALSE)*$C88)+VLOOKUP($B88&amp;"f5",VALORES_CONFIGURAÇÃO!$C$5:$L$110,H$1-4,FALSE))))
  ),"")</f>
        <v/>
      </c>
      <c r="I88" s="78" t="str">
        <f t="shared" si="1"/>
        <v/>
      </c>
      <c r="J88" s="81"/>
      <c r="K88" s="85"/>
    </row>
    <row r="89" spans="2:11" x14ac:dyDescent="0.25">
      <c r="B89" s="84"/>
      <c r="C89" s="81"/>
      <c r="D89" s="81"/>
      <c r="E89" s="78" t="str">
        <f>IFERROR(VLOOKUP($B89&amp;"f1",VALORES_CONFIGURAÇÃO!$C$5:$L$110,7,FALSE)*$D89,"")</f>
        <v/>
      </c>
      <c r="F89" s="79" t="str">
        <f>IFERROR(
  IF(VLOOKUP($B89&amp;"f1",VALORES_CONFIGURAÇÃO!$C$5:$L$110,3,FALSE)&gt;$C89,VLOOKUP($B89&amp;"f1",VALORES_CONFIGURAÇÃO!$C$5:$L$110,F$1,FALSE)*$C89,
  IF(VLOOKUP($B89&amp;"f2",VALORES_CONFIGURAÇÃO!$C$5:$L$110,3,FALSE)&gt;$C89,(VLOOKUP($B89&amp;"f2",VALORES_CONFIGURAÇÃO!$C$5:$L$110,F$1,FALSE)*$C89)+VLOOKUP($B89&amp;"f2",VALORES_CONFIGURAÇÃO!$C$5:$L$110,F$1-4,FALSE),
  IF(VLOOKUP($B89&amp;"f3",VALORES_CONFIGURAÇÃO!$C$5:$L$110,3,FALSE)&gt;$C89,(VLOOKUP($B89&amp;"f3",VALORES_CONFIGURAÇÃO!$C$5:$L$110,F$1,FALSE)*$C89)+VLOOKUP($B89&amp;"f3",VALORES_CONFIGURAÇÃO!$C$5:$L$110,F$1-4,FALSE),
  IF(VLOOKUP($B89&amp;"f4",VALORES_CONFIGURAÇÃO!$C$5:$L$110,3,FALSE)&gt;$C89,(VLOOKUP($B89&amp;"f4",VALORES_CONFIGURAÇÃO!$C$5:$L$110,F$1,FALSE)*$C89)+VLOOKUP($B89&amp;"f4",VALORES_CONFIGURAÇÃO!$C$5:$L$110,F$1-4,FALSE),
  (VLOOKUP($B89&amp;"f5",VALORES_CONFIGURAÇÃO!$C$5:$L$110,F$1,FALSE)*$C89)+VLOOKUP($B89&amp;"f5",VALORES_CONFIGURAÇÃO!$C$5:$L$110,F$1-4,FALSE))))
  ),"")</f>
        <v/>
      </c>
      <c r="G89" s="79" t="str">
        <f>IFERROR(
  IF(VLOOKUP($B89&amp;"f1",VALORES_CONFIGURAÇÃO!$C$5:$L$110,3,FALSE)&gt;$C89,VLOOKUP($B89&amp;"f1",VALORES_CONFIGURAÇÃO!$C$5:$L$110,G$1,FALSE)*$C89,
  IF(VLOOKUP($B89&amp;"f2",VALORES_CONFIGURAÇÃO!$C$5:$L$110,3,FALSE)&gt;$C89,(VLOOKUP($B89&amp;"f2",VALORES_CONFIGURAÇÃO!$C$5:$L$110,G$1,FALSE)*$C89)+VLOOKUP($B89&amp;"f2",VALORES_CONFIGURAÇÃO!$C$5:$L$110,G$1-4,FALSE),
  IF(VLOOKUP($B89&amp;"f3",VALORES_CONFIGURAÇÃO!$C$5:$L$110,3,FALSE)&gt;$C89,(VLOOKUP($B89&amp;"f3",VALORES_CONFIGURAÇÃO!$C$5:$L$110,G$1,FALSE)*$C89)+VLOOKUP($B89&amp;"f3",VALORES_CONFIGURAÇÃO!$C$5:$L$110,G$1-4,FALSE),
  IF(VLOOKUP($B89&amp;"f4",VALORES_CONFIGURAÇÃO!$C$5:$L$110,3,FALSE)&gt;$C89,(VLOOKUP($B89&amp;"f4",VALORES_CONFIGURAÇÃO!$C$5:$L$110,G$1,FALSE)*$C89)+VLOOKUP($B89&amp;"f4",VALORES_CONFIGURAÇÃO!$C$5:$L$110,G$1-4,FALSE),
  (VLOOKUP($B89&amp;"f5",VALORES_CONFIGURAÇÃO!$C$5:$L$110,G$1,FALSE)*$C89)+VLOOKUP($B89&amp;"f5",VALORES_CONFIGURAÇÃO!$C$5:$L$110,G$1-4,FALSE))))
  ),"")</f>
        <v/>
      </c>
      <c r="H89" s="79" t="str">
        <f>IFERROR(
  IF(VLOOKUP($B89&amp;"f1",VALORES_CONFIGURAÇÃO!$C$5:$L$110,3,FALSE)&gt;$C89,VLOOKUP($B89&amp;"f1",VALORES_CONFIGURAÇÃO!$C$5:$L$110,H$1,FALSE)*$C89,
  IF(VLOOKUP($B89&amp;"f2",VALORES_CONFIGURAÇÃO!$C$5:$L$110,3,FALSE)&gt;$C89,(VLOOKUP($B89&amp;"f2",VALORES_CONFIGURAÇÃO!$C$5:$L$110,H$1,FALSE)*$C89)+VLOOKUP($B89&amp;"f2",VALORES_CONFIGURAÇÃO!$C$5:$L$110,H$1-4,FALSE),
  IF(VLOOKUP($B89&amp;"f3",VALORES_CONFIGURAÇÃO!$C$5:$L$110,3,FALSE)&gt;$C89,(VLOOKUP($B89&amp;"f3",VALORES_CONFIGURAÇÃO!$C$5:$L$110,H$1,FALSE)*$C89)+VLOOKUP($B89&amp;"f3",VALORES_CONFIGURAÇÃO!$C$5:$L$110,H$1-4,FALSE),
  IF(VLOOKUP($B89&amp;"f4",VALORES_CONFIGURAÇÃO!$C$5:$L$110,3,FALSE)&gt;$C89,(VLOOKUP($B89&amp;"f4",VALORES_CONFIGURAÇÃO!$C$5:$L$110,H$1,FALSE)*$C89)+VLOOKUP($B89&amp;"f4",VALORES_CONFIGURAÇÃO!$C$5:$L$110,H$1-4,FALSE),
  (VLOOKUP($B89&amp;"f5",VALORES_CONFIGURAÇÃO!$C$5:$L$110,H$1,FALSE)*$C89)+VLOOKUP($B89&amp;"f5",VALORES_CONFIGURAÇÃO!$C$5:$L$110,H$1-4,FALSE))))
  ),"")</f>
        <v/>
      </c>
      <c r="I89" s="78" t="str">
        <f t="shared" si="1"/>
        <v/>
      </c>
      <c r="J89" s="81"/>
      <c r="K89" s="85"/>
    </row>
    <row r="90" spans="2:11" x14ac:dyDescent="0.25">
      <c r="B90" s="84"/>
      <c r="C90" s="81"/>
      <c r="D90" s="81"/>
      <c r="E90" s="78" t="str">
        <f>IFERROR(VLOOKUP($B90&amp;"f1",VALORES_CONFIGURAÇÃO!$C$5:$L$110,7,FALSE)*$D90,"")</f>
        <v/>
      </c>
      <c r="F90" s="79" t="str">
        <f>IFERROR(
  IF(VLOOKUP($B90&amp;"f1",VALORES_CONFIGURAÇÃO!$C$5:$L$110,3,FALSE)&gt;$C90,VLOOKUP($B90&amp;"f1",VALORES_CONFIGURAÇÃO!$C$5:$L$110,F$1,FALSE)*$C90,
  IF(VLOOKUP($B90&amp;"f2",VALORES_CONFIGURAÇÃO!$C$5:$L$110,3,FALSE)&gt;$C90,(VLOOKUP($B90&amp;"f2",VALORES_CONFIGURAÇÃO!$C$5:$L$110,F$1,FALSE)*$C90)+VLOOKUP($B90&amp;"f2",VALORES_CONFIGURAÇÃO!$C$5:$L$110,F$1-4,FALSE),
  IF(VLOOKUP($B90&amp;"f3",VALORES_CONFIGURAÇÃO!$C$5:$L$110,3,FALSE)&gt;$C90,(VLOOKUP($B90&amp;"f3",VALORES_CONFIGURAÇÃO!$C$5:$L$110,F$1,FALSE)*$C90)+VLOOKUP($B90&amp;"f3",VALORES_CONFIGURAÇÃO!$C$5:$L$110,F$1-4,FALSE),
  IF(VLOOKUP($B90&amp;"f4",VALORES_CONFIGURAÇÃO!$C$5:$L$110,3,FALSE)&gt;$C90,(VLOOKUP($B90&amp;"f4",VALORES_CONFIGURAÇÃO!$C$5:$L$110,F$1,FALSE)*$C90)+VLOOKUP($B90&amp;"f4",VALORES_CONFIGURAÇÃO!$C$5:$L$110,F$1-4,FALSE),
  (VLOOKUP($B90&amp;"f5",VALORES_CONFIGURAÇÃO!$C$5:$L$110,F$1,FALSE)*$C90)+VLOOKUP($B90&amp;"f5",VALORES_CONFIGURAÇÃO!$C$5:$L$110,F$1-4,FALSE))))
  ),"")</f>
        <v/>
      </c>
      <c r="G90" s="79" t="str">
        <f>IFERROR(
  IF(VLOOKUP($B90&amp;"f1",VALORES_CONFIGURAÇÃO!$C$5:$L$110,3,FALSE)&gt;$C90,VLOOKUP($B90&amp;"f1",VALORES_CONFIGURAÇÃO!$C$5:$L$110,G$1,FALSE)*$C90,
  IF(VLOOKUP($B90&amp;"f2",VALORES_CONFIGURAÇÃO!$C$5:$L$110,3,FALSE)&gt;$C90,(VLOOKUP($B90&amp;"f2",VALORES_CONFIGURAÇÃO!$C$5:$L$110,G$1,FALSE)*$C90)+VLOOKUP($B90&amp;"f2",VALORES_CONFIGURAÇÃO!$C$5:$L$110,G$1-4,FALSE),
  IF(VLOOKUP($B90&amp;"f3",VALORES_CONFIGURAÇÃO!$C$5:$L$110,3,FALSE)&gt;$C90,(VLOOKUP($B90&amp;"f3",VALORES_CONFIGURAÇÃO!$C$5:$L$110,G$1,FALSE)*$C90)+VLOOKUP($B90&amp;"f3",VALORES_CONFIGURAÇÃO!$C$5:$L$110,G$1-4,FALSE),
  IF(VLOOKUP($B90&amp;"f4",VALORES_CONFIGURAÇÃO!$C$5:$L$110,3,FALSE)&gt;$C90,(VLOOKUP($B90&amp;"f4",VALORES_CONFIGURAÇÃO!$C$5:$L$110,G$1,FALSE)*$C90)+VLOOKUP($B90&amp;"f4",VALORES_CONFIGURAÇÃO!$C$5:$L$110,G$1-4,FALSE),
  (VLOOKUP($B90&amp;"f5",VALORES_CONFIGURAÇÃO!$C$5:$L$110,G$1,FALSE)*$C90)+VLOOKUP($B90&amp;"f5",VALORES_CONFIGURAÇÃO!$C$5:$L$110,G$1-4,FALSE))))
  ),"")</f>
        <v/>
      </c>
      <c r="H90" s="79" t="str">
        <f>IFERROR(
  IF(VLOOKUP($B90&amp;"f1",VALORES_CONFIGURAÇÃO!$C$5:$L$110,3,FALSE)&gt;$C90,VLOOKUP($B90&amp;"f1",VALORES_CONFIGURAÇÃO!$C$5:$L$110,H$1,FALSE)*$C90,
  IF(VLOOKUP($B90&amp;"f2",VALORES_CONFIGURAÇÃO!$C$5:$L$110,3,FALSE)&gt;$C90,(VLOOKUP($B90&amp;"f2",VALORES_CONFIGURAÇÃO!$C$5:$L$110,H$1,FALSE)*$C90)+VLOOKUP($B90&amp;"f2",VALORES_CONFIGURAÇÃO!$C$5:$L$110,H$1-4,FALSE),
  IF(VLOOKUP($B90&amp;"f3",VALORES_CONFIGURAÇÃO!$C$5:$L$110,3,FALSE)&gt;$C90,(VLOOKUP($B90&amp;"f3",VALORES_CONFIGURAÇÃO!$C$5:$L$110,H$1,FALSE)*$C90)+VLOOKUP($B90&amp;"f3",VALORES_CONFIGURAÇÃO!$C$5:$L$110,H$1-4,FALSE),
  IF(VLOOKUP($B90&amp;"f4",VALORES_CONFIGURAÇÃO!$C$5:$L$110,3,FALSE)&gt;$C90,(VLOOKUP($B90&amp;"f4",VALORES_CONFIGURAÇÃO!$C$5:$L$110,H$1,FALSE)*$C90)+VLOOKUP($B90&amp;"f4",VALORES_CONFIGURAÇÃO!$C$5:$L$110,H$1-4,FALSE),
  (VLOOKUP($B90&amp;"f5",VALORES_CONFIGURAÇÃO!$C$5:$L$110,H$1,FALSE)*$C90)+VLOOKUP($B90&amp;"f5",VALORES_CONFIGURAÇÃO!$C$5:$L$110,H$1-4,FALSE))))
  ),"")</f>
        <v/>
      </c>
      <c r="I90" s="78" t="str">
        <f t="shared" si="1"/>
        <v/>
      </c>
      <c r="J90" s="81"/>
      <c r="K90" s="85"/>
    </row>
    <row r="91" spans="2:11" x14ac:dyDescent="0.25">
      <c r="B91" s="84"/>
      <c r="C91" s="81"/>
      <c r="D91" s="81"/>
      <c r="E91" s="78" t="str">
        <f>IFERROR(VLOOKUP($B91&amp;"f1",VALORES_CONFIGURAÇÃO!$C$5:$L$110,7,FALSE)*$D91,"")</f>
        <v/>
      </c>
      <c r="F91" s="79" t="str">
        <f>IFERROR(
  IF(VLOOKUP($B91&amp;"f1",VALORES_CONFIGURAÇÃO!$C$5:$L$110,3,FALSE)&gt;$C91,VLOOKUP($B91&amp;"f1",VALORES_CONFIGURAÇÃO!$C$5:$L$110,F$1,FALSE)*$C91,
  IF(VLOOKUP($B91&amp;"f2",VALORES_CONFIGURAÇÃO!$C$5:$L$110,3,FALSE)&gt;$C91,(VLOOKUP($B91&amp;"f2",VALORES_CONFIGURAÇÃO!$C$5:$L$110,F$1,FALSE)*$C91)+VLOOKUP($B91&amp;"f2",VALORES_CONFIGURAÇÃO!$C$5:$L$110,F$1-4,FALSE),
  IF(VLOOKUP($B91&amp;"f3",VALORES_CONFIGURAÇÃO!$C$5:$L$110,3,FALSE)&gt;$C91,(VLOOKUP($B91&amp;"f3",VALORES_CONFIGURAÇÃO!$C$5:$L$110,F$1,FALSE)*$C91)+VLOOKUP($B91&amp;"f3",VALORES_CONFIGURAÇÃO!$C$5:$L$110,F$1-4,FALSE),
  IF(VLOOKUP($B91&amp;"f4",VALORES_CONFIGURAÇÃO!$C$5:$L$110,3,FALSE)&gt;$C91,(VLOOKUP($B91&amp;"f4",VALORES_CONFIGURAÇÃO!$C$5:$L$110,F$1,FALSE)*$C91)+VLOOKUP($B91&amp;"f4",VALORES_CONFIGURAÇÃO!$C$5:$L$110,F$1-4,FALSE),
  (VLOOKUP($B91&amp;"f5",VALORES_CONFIGURAÇÃO!$C$5:$L$110,F$1,FALSE)*$C91)+VLOOKUP($B91&amp;"f5",VALORES_CONFIGURAÇÃO!$C$5:$L$110,F$1-4,FALSE))))
  ),"")</f>
        <v/>
      </c>
      <c r="G91" s="79" t="str">
        <f>IFERROR(
  IF(VLOOKUP($B91&amp;"f1",VALORES_CONFIGURAÇÃO!$C$5:$L$110,3,FALSE)&gt;$C91,VLOOKUP($B91&amp;"f1",VALORES_CONFIGURAÇÃO!$C$5:$L$110,G$1,FALSE)*$C91,
  IF(VLOOKUP($B91&amp;"f2",VALORES_CONFIGURAÇÃO!$C$5:$L$110,3,FALSE)&gt;$C91,(VLOOKUP($B91&amp;"f2",VALORES_CONFIGURAÇÃO!$C$5:$L$110,G$1,FALSE)*$C91)+VLOOKUP($B91&amp;"f2",VALORES_CONFIGURAÇÃO!$C$5:$L$110,G$1-4,FALSE),
  IF(VLOOKUP($B91&amp;"f3",VALORES_CONFIGURAÇÃO!$C$5:$L$110,3,FALSE)&gt;$C91,(VLOOKUP($B91&amp;"f3",VALORES_CONFIGURAÇÃO!$C$5:$L$110,G$1,FALSE)*$C91)+VLOOKUP($B91&amp;"f3",VALORES_CONFIGURAÇÃO!$C$5:$L$110,G$1-4,FALSE),
  IF(VLOOKUP($B91&amp;"f4",VALORES_CONFIGURAÇÃO!$C$5:$L$110,3,FALSE)&gt;$C91,(VLOOKUP($B91&amp;"f4",VALORES_CONFIGURAÇÃO!$C$5:$L$110,G$1,FALSE)*$C91)+VLOOKUP($B91&amp;"f4",VALORES_CONFIGURAÇÃO!$C$5:$L$110,G$1-4,FALSE),
  (VLOOKUP($B91&amp;"f5",VALORES_CONFIGURAÇÃO!$C$5:$L$110,G$1,FALSE)*$C91)+VLOOKUP($B91&amp;"f5",VALORES_CONFIGURAÇÃO!$C$5:$L$110,G$1-4,FALSE))))
  ),"")</f>
        <v/>
      </c>
      <c r="H91" s="79" t="str">
        <f>IFERROR(
  IF(VLOOKUP($B91&amp;"f1",VALORES_CONFIGURAÇÃO!$C$5:$L$110,3,FALSE)&gt;$C91,VLOOKUP($B91&amp;"f1",VALORES_CONFIGURAÇÃO!$C$5:$L$110,H$1,FALSE)*$C91,
  IF(VLOOKUP($B91&amp;"f2",VALORES_CONFIGURAÇÃO!$C$5:$L$110,3,FALSE)&gt;$C91,(VLOOKUP($B91&amp;"f2",VALORES_CONFIGURAÇÃO!$C$5:$L$110,H$1,FALSE)*$C91)+VLOOKUP($B91&amp;"f2",VALORES_CONFIGURAÇÃO!$C$5:$L$110,H$1-4,FALSE),
  IF(VLOOKUP($B91&amp;"f3",VALORES_CONFIGURAÇÃO!$C$5:$L$110,3,FALSE)&gt;$C91,(VLOOKUP($B91&amp;"f3",VALORES_CONFIGURAÇÃO!$C$5:$L$110,H$1,FALSE)*$C91)+VLOOKUP($B91&amp;"f3",VALORES_CONFIGURAÇÃO!$C$5:$L$110,H$1-4,FALSE),
  IF(VLOOKUP($B91&amp;"f4",VALORES_CONFIGURAÇÃO!$C$5:$L$110,3,FALSE)&gt;$C91,(VLOOKUP($B91&amp;"f4",VALORES_CONFIGURAÇÃO!$C$5:$L$110,H$1,FALSE)*$C91)+VLOOKUP($B91&amp;"f4",VALORES_CONFIGURAÇÃO!$C$5:$L$110,H$1-4,FALSE),
  (VLOOKUP($B91&amp;"f5",VALORES_CONFIGURAÇÃO!$C$5:$L$110,H$1,FALSE)*$C91)+VLOOKUP($B91&amp;"f5",VALORES_CONFIGURAÇÃO!$C$5:$L$110,H$1-4,FALSE))))
  ),"")</f>
        <v/>
      </c>
      <c r="I91" s="78" t="str">
        <f t="shared" si="1"/>
        <v/>
      </c>
      <c r="J91" s="81"/>
      <c r="K91" s="85"/>
    </row>
    <row r="92" spans="2:11" x14ac:dyDescent="0.25">
      <c r="B92" s="84"/>
      <c r="C92" s="81"/>
      <c r="D92" s="81"/>
      <c r="E92" s="78" t="str">
        <f>IFERROR(VLOOKUP($B92&amp;"f1",VALORES_CONFIGURAÇÃO!$C$5:$L$110,7,FALSE)*$D92,"")</f>
        <v/>
      </c>
      <c r="F92" s="79" t="str">
        <f>IFERROR(
  IF(VLOOKUP($B92&amp;"f1",VALORES_CONFIGURAÇÃO!$C$5:$L$110,3,FALSE)&gt;$C92,VLOOKUP($B92&amp;"f1",VALORES_CONFIGURAÇÃO!$C$5:$L$110,F$1,FALSE)*$C92,
  IF(VLOOKUP($B92&amp;"f2",VALORES_CONFIGURAÇÃO!$C$5:$L$110,3,FALSE)&gt;$C92,(VLOOKUP($B92&amp;"f2",VALORES_CONFIGURAÇÃO!$C$5:$L$110,F$1,FALSE)*$C92)+VLOOKUP($B92&amp;"f2",VALORES_CONFIGURAÇÃO!$C$5:$L$110,F$1-4,FALSE),
  IF(VLOOKUP($B92&amp;"f3",VALORES_CONFIGURAÇÃO!$C$5:$L$110,3,FALSE)&gt;$C92,(VLOOKUP($B92&amp;"f3",VALORES_CONFIGURAÇÃO!$C$5:$L$110,F$1,FALSE)*$C92)+VLOOKUP($B92&amp;"f3",VALORES_CONFIGURAÇÃO!$C$5:$L$110,F$1-4,FALSE),
  IF(VLOOKUP($B92&amp;"f4",VALORES_CONFIGURAÇÃO!$C$5:$L$110,3,FALSE)&gt;$C92,(VLOOKUP($B92&amp;"f4",VALORES_CONFIGURAÇÃO!$C$5:$L$110,F$1,FALSE)*$C92)+VLOOKUP($B92&amp;"f4",VALORES_CONFIGURAÇÃO!$C$5:$L$110,F$1-4,FALSE),
  (VLOOKUP($B92&amp;"f5",VALORES_CONFIGURAÇÃO!$C$5:$L$110,F$1,FALSE)*$C92)+VLOOKUP($B92&amp;"f5",VALORES_CONFIGURAÇÃO!$C$5:$L$110,F$1-4,FALSE))))
  ),"")</f>
        <v/>
      </c>
      <c r="G92" s="79" t="str">
        <f>IFERROR(
  IF(VLOOKUP($B92&amp;"f1",VALORES_CONFIGURAÇÃO!$C$5:$L$110,3,FALSE)&gt;$C92,VLOOKUP($B92&amp;"f1",VALORES_CONFIGURAÇÃO!$C$5:$L$110,G$1,FALSE)*$C92,
  IF(VLOOKUP($B92&amp;"f2",VALORES_CONFIGURAÇÃO!$C$5:$L$110,3,FALSE)&gt;$C92,(VLOOKUP($B92&amp;"f2",VALORES_CONFIGURAÇÃO!$C$5:$L$110,G$1,FALSE)*$C92)+VLOOKUP($B92&amp;"f2",VALORES_CONFIGURAÇÃO!$C$5:$L$110,G$1-4,FALSE),
  IF(VLOOKUP($B92&amp;"f3",VALORES_CONFIGURAÇÃO!$C$5:$L$110,3,FALSE)&gt;$C92,(VLOOKUP($B92&amp;"f3",VALORES_CONFIGURAÇÃO!$C$5:$L$110,G$1,FALSE)*$C92)+VLOOKUP($B92&amp;"f3",VALORES_CONFIGURAÇÃO!$C$5:$L$110,G$1-4,FALSE),
  IF(VLOOKUP($B92&amp;"f4",VALORES_CONFIGURAÇÃO!$C$5:$L$110,3,FALSE)&gt;$C92,(VLOOKUP($B92&amp;"f4",VALORES_CONFIGURAÇÃO!$C$5:$L$110,G$1,FALSE)*$C92)+VLOOKUP($B92&amp;"f4",VALORES_CONFIGURAÇÃO!$C$5:$L$110,G$1-4,FALSE),
  (VLOOKUP($B92&amp;"f5",VALORES_CONFIGURAÇÃO!$C$5:$L$110,G$1,FALSE)*$C92)+VLOOKUP($B92&amp;"f5",VALORES_CONFIGURAÇÃO!$C$5:$L$110,G$1-4,FALSE))))
  ),"")</f>
        <v/>
      </c>
      <c r="H92" s="79" t="str">
        <f>IFERROR(
  IF(VLOOKUP($B92&amp;"f1",VALORES_CONFIGURAÇÃO!$C$5:$L$110,3,FALSE)&gt;$C92,VLOOKUP($B92&amp;"f1",VALORES_CONFIGURAÇÃO!$C$5:$L$110,H$1,FALSE)*$C92,
  IF(VLOOKUP($B92&amp;"f2",VALORES_CONFIGURAÇÃO!$C$5:$L$110,3,FALSE)&gt;$C92,(VLOOKUP($B92&amp;"f2",VALORES_CONFIGURAÇÃO!$C$5:$L$110,H$1,FALSE)*$C92)+VLOOKUP($B92&amp;"f2",VALORES_CONFIGURAÇÃO!$C$5:$L$110,H$1-4,FALSE),
  IF(VLOOKUP($B92&amp;"f3",VALORES_CONFIGURAÇÃO!$C$5:$L$110,3,FALSE)&gt;$C92,(VLOOKUP($B92&amp;"f3",VALORES_CONFIGURAÇÃO!$C$5:$L$110,H$1,FALSE)*$C92)+VLOOKUP($B92&amp;"f3",VALORES_CONFIGURAÇÃO!$C$5:$L$110,H$1-4,FALSE),
  IF(VLOOKUP($B92&amp;"f4",VALORES_CONFIGURAÇÃO!$C$5:$L$110,3,FALSE)&gt;$C92,(VLOOKUP($B92&amp;"f4",VALORES_CONFIGURAÇÃO!$C$5:$L$110,H$1,FALSE)*$C92)+VLOOKUP($B92&amp;"f4",VALORES_CONFIGURAÇÃO!$C$5:$L$110,H$1-4,FALSE),
  (VLOOKUP($B92&amp;"f5",VALORES_CONFIGURAÇÃO!$C$5:$L$110,H$1,FALSE)*$C92)+VLOOKUP($B92&amp;"f5",VALORES_CONFIGURAÇÃO!$C$5:$L$110,H$1-4,FALSE))))
  ),"")</f>
        <v/>
      </c>
      <c r="I92" s="78" t="str">
        <f t="shared" si="1"/>
        <v/>
      </c>
      <c r="J92" s="81"/>
      <c r="K92" s="85"/>
    </row>
    <row r="93" spans="2:11" x14ac:dyDescent="0.25">
      <c r="B93" s="84"/>
      <c r="C93" s="81"/>
      <c r="D93" s="81"/>
      <c r="E93" s="78" t="str">
        <f>IFERROR(VLOOKUP($B93&amp;"f1",VALORES_CONFIGURAÇÃO!$C$5:$L$110,7,FALSE)*$D93,"")</f>
        <v/>
      </c>
      <c r="F93" s="79" t="str">
        <f>IFERROR(
  IF(VLOOKUP($B93&amp;"f1",VALORES_CONFIGURAÇÃO!$C$5:$L$110,3,FALSE)&gt;$C93,VLOOKUP($B93&amp;"f1",VALORES_CONFIGURAÇÃO!$C$5:$L$110,F$1,FALSE)*$C93,
  IF(VLOOKUP($B93&amp;"f2",VALORES_CONFIGURAÇÃO!$C$5:$L$110,3,FALSE)&gt;$C93,(VLOOKUP($B93&amp;"f2",VALORES_CONFIGURAÇÃO!$C$5:$L$110,F$1,FALSE)*$C93)+VLOOKUP($B93&amp;"f2",VALORES_CONFIGURAÇÃO!$C$5:$L$110,F$1-4,FALSE),
  IF(VLOOKUP($B93&amp;"f3",VALORES_CONFIGURAÇÃO!$C$5:$L$110,3,FALSE)&gt;$C93,(VLOOKUP($B93&amp;"f3",VALORES_CONFIGURAÇÃO!$C$5:$L$110,F$1,FALSE)*$C93)+VLOOKUP($B93&amp;"f3",VALORES_CONFIGURAÇÃO!$C$5:$L$110,F$1-4,FALSE),
  IF(VLOOKUP($B93&amp;"f4",VALORES_CONFIGURAÇÃO!$C$5:$L$110,3,FALSE)&gt;$C93,(VLOOKUP($B93&amp;"f4",VALORES_CONFIGURAÇÃO!$C$5:$L$110,F$1,FALSE)*$C93)+VLOOKUP($B93&amp;"f4",VALORES_CONFIGURAÇÃO!$C$5:$L$110,F$1-4,FALSE),
  (VLOOKUP($B93&amp;"f5",VALORES_CONFIGURAÇÃO!$C$5:$L$110,F$1,FALSE)*$C93)+VLOOKUP($B93&amp;"f5",VALORES_CONFIGURAÇÃO!$C$5:$L$110,F$1-4,FALSE))))
  ),"")</f>
        <v/>
      </c>
      <c r="G93" s="79" t="str">
        <f>IFERROR(
  IF(VLOOKUP($B93&amp;"f1",VALORES_CONFIGURAÇÃO!$C$5:$L$110,3,FALSE)&gt;$C93,VLOOKUP($B93&amp;"f1",VALORES_CONFIGURAÇÃO!$C$5:$L$110,G$1,FALSE)*$C93,
  IF(VLOOKUP($B93&amp;"f2",VALORES_CONFIGURAÇÃO!$C$5:$L$110,3,FALSE)&gt;$C93,(VLOOKUP($B93&amp;"f2",VALORES_CONFIGURAÇÃO!$C$5:$L$110,G$1,FALSE)*$C93)+VLOOKUP($B93&amp;"f2",VALORES_CONFIGURAÇÃO!$C$5:$L$110,G$1-4,FALSE),
  IF(VLOOKUP($B93&amp;"f3",VALORES_CONFIGURAÇÃO!$C$5:$L$110,3,FALSE)&gt;$C93,(VLOOKUP($B93&amp;"f3",VALORES_CONFIGURAÇÃO!$C$5:$L$110,G$1,FALSE)*$C93)+VLOOKUP($B93&amp;"f3",VALORES_CONFIGURAÇÃO!$C$5:$L$110,G$1-4,FALSE),
  IF(VLOOKUP($B93&amp;"f4",VALORES_CONFIGURAÇÃO!$C$5:$L$110,3,FALSE)&gt;$C93,(VLOOKUP($B93&amp;"f4",VALORES_CONFIGURAÇÃO!$C$5:$L$110,G$1,FALSE)*$C93)+VLOOKUP($B93&amp;"f4",VALORES_CONFIGURAÇÃO!$C$5:$L$110,G$1-4,FALSE),
  (VLOOKUP($B93&amp;"f5",VALORES_CONFIGURAÇÃO!$C$5:$L$110,G$1,FALSE)*$C93)+VLOOKUP($B93&amp;"f5",VALORES_CONFIGURAÇÃO!$C$5:$L$110,G$1-4,FALSE))))
  ),"")</f>
        <v/>
      </c>
      <c r="H93" s="79" t="str">
        <f>IFERROR(
  IF(VLOOKUP($B93&amp;"f1",VALORES_CONFIGURAÇÃO!$C$5:$L$110,3,FALSE)&gt;$C93,VLOOKUP($B93&amp;"f1",VALORES_CONFIGURAÇÃO!$C$5:$L$110,H$1,FALSE)*$C93,
  IF(VLOOKUP($B93&amp;"f2",VALORES_CONFIGURAÇÃO!$C$5:$L$110,3,FALSE)&gt;$C93,(VLOOKUP($B93&amp;"f2",VALORES_CONFIGURAÇÃO!$C$5:$L$110,H$1,FALSE)*$C93)+VLOOKUP($B93&amp;"f2",VALORES_CONFIGURAÇÃO!$C$5:$L$110,H$1-4,FALSE),
  IF(VLOOKUP($B93&amp;"f3",VALORES_CONFIGURAÇÃO!$C$5:$L$110,3,FALSE)&gt;$C93,(VLOOKUP($B93&amp;"f3",VALORES_CONFIGURAÇÃO!$C$5:$L$110,H$1,FALSE)*$C93)+VLOOKUP($B93&amp;"f3",VALORES_CONFIGURAÇÃO!$C$5:$L$110,H$1-4,FALSE),
  IF(VLOOKUP($B93&amp;"f4",VALORES_CONFIGURAÇÃO!$C$5:$L$110,3,FALSE)&gt;$C93,(VLOOKUP($B93&amp;"f4",VALORES_CONFIGURAÇÃO!$C$5:$L$110,H$1,FALSE)*$C93)+VLOOKUP($B93&amp;"f4",VALORES_CONFIGURAÇÃO!$C$5:$L$110,H$1-4,FALSE),
  (VLOOKUP($B93&amp;"f5",VALORES_CONFIGURAÇÃO!$C$5:$L$110,H$1,FALSE)*$C93)+VLOOKUP($B93&amp;"f5",VALORES_CONFIGURAÇÃO!$C$5:$L$110,H$1-4,FALSE))))
  ),"")</f>
        <v/>
      </c>
      <c r="I93" s="78" t="str">
        <f t="shared" si="1"/>
        <v/>
      </c>
      <c r="J93" s="81"/>
      <c r="K93" s="85"/>
    </row>
    <row r="94" spans="2:11" x14ac:dyDescent="0.25">
      <c r="B94" s="84"/>
      <c r="C94" s="81"/>
      <c r="D94" s="81"/>
      <c r="E94" s="78" t="str">
        <f>IFERROR(VLOOKUP($B94&amp;"f1",VALORES_CONFIGURAÇÃO!$C$5:$L$110,7,FALSE)*$D94,"")</f>
        <v/>
      </c>
      <c r="F94" s="79" t="str">
        <f>IFERROR(
  IF(VLOOKUP($B94&amp;"f1",VALORES_CONFIGURAÇÃO!$C$5:$L$110,3,FALSE)&gt;$C94,VLOOKUP($B94&amp;"f1",VALORES_CONFIGURAÇÃO!$C$5:$L$110,F$1,FALSE)*$C94,
  IF(VLOOKUP($B94&amp;"f2",VALORES_CONFIGURAÇÃO!$C$5:$L$110,3,FALSE)&gt;$C94,(VLOOKUP($B94&amp;"f2",VALORES_CONFIGURAÇÃO!$C$5:$L$110,F$1,FALSE)*$C94)+VLOOKUP($B94&amp;"f2",VALORES_CONFIGURAÇÃO!$C$5:$L$110,F$1-4,FALSE),
  IF(VLOOKUP($B94&amp;"f3",VALORES_CONFIGURAÇÃO!$C$5:$L$110,3,FALSE)&gt;$C94,(VLOOKUP($B94&amp;"f3",VALORES_CONFIGURAÇÃO!$C$5:$L$110,F$1,FALSE)*$C94)+VLOOKUP($B94&amp;"f3",VALORES_CONFIGURAÇÃO!$C$5:$L$110,F$1-4,FALSE),
  IF(VLOOKUP($B94&amp;"f4",VALORES_CONFIGURAÇÃO!$C$5:$L$110,3,FALSE)&gt;$C94,(VLOOKUP($B94&amp;"f4",VALORES_CONFIGURAÇÃO!$C$5:$L$110,F$1,FALSE)*$C94)+VLOOKUP($B94&amp;"f4",VALORES_CONFIGURAÇÃO!$C$5:$L$110,F$1-4,FALSE),
  (VLOOKUP($B94&amp;"f5",VALORES_CONFIGURAÇÃO!$C$5:$L$110,F$1,FALSE)*$C94)+VLOOKUP($B94&amp;"f5",VALORES_CONFIGURAÇÃO!$C$5:$L$110,F$1-4,FALSE))))
  ),"")</f>
        <v/>
      </c>
      <c r="G94" s="79" t="str">
        <f>IFERROR(
  IF(VLOOKUP($B94&amp;"f1",VALORES_CONFIGURAÇÃO!$C$5:$L$110,3,FALSE)&gt;$C94,VLOOKUP($B94&amp;"f1",VALORES_CONFIGURAÇÃO!$C$5:$L$110,G$1,FALSE)*$C94,
  IF(VLOOKUP($B94&amp;"f2",VALORES_CONFIGURAÇÃO!$C$5:$L$110,3,FALSE)&gt;$C94,(VLOOKUP($B94&amp;"f2",VALORES_CONFIGURAÇÃO!$C$5:$L$110,G$1,FALSE)*$C94)+VLOOKUP($B94&amp;"f2",VALORES_CONFIGURAÇÃO!$C$5:$L$110,G$1-4,FALSE),
  IF(VLOOKUP($B94&amp;"f3",VALORES_CONFIGURAÇÃO!$C$5:$L$110,3,FALSE)&gt;$C94,(VLOOKUP($B94&amp;"f3",VALORES_CONFIGURAÇÃO!$C$5:$L$110,G$1,FALSE)*$C94)+VLOOKUP($B94&amp;"f3",VALORES_CONFIGURAÇÃO!$C$5:$L$110,G$1-4,FALSE),
  IF(VLOOKUP($B94&amp;"f4",VALORES_CONFIGURAÇÃO!$C$5:$L$110,3,FALSE)&gt;$C94,(VLOOKUP($B94&amp;"f4",VALORES_CONFIGURAÇÃO!$C$5:$L$110,G$1,FALSE)*$C94)+VLOOKUP($B94&amp;"f4",VALORES_CONFIGURAÇÃO!$C$5:$L$110,G$1-4,FALSE),
  (VLOOKUP($B94&amp;"f5",VALORES_CONFIGURAÇÃO!$C$5:$L$110,G$1,FALSE)*$C94)+VLOOKUP($B94&amp;"f5",VALORES_CONFIGURAÇÃO!$C$5:$L$110,G$1-4,FALSE))))
  ),"")</f>
        <v/>
      </c>
      <c r="H94" s="79" t="str">
        <f>IFERROR(
  IF(VLOOKUP($B94&amp;"f1",VALORES_CONFIGURAÇÃO!$C$5:$L$110,3,FALSE)&gt;$C94,VLOOKUP($B94&amp;"f1",VALORES_CONFIGURAÇÃO!$C$5:$L$110,H$1,FALSE)*$C94,
  IF(VLOOKUP($B94&amp;"f2",VALORES_CONFIGURAÇÃO!$C$5:$L$110,3,FALSE)&gt;$C94,(VLOOKUP($B94&amp;"f2",VALORES_CONFIGURAÇÃO!$C$5:$L$110,H$1,FALSE)*$C94)+VLOOKUP($B94&amp;"f2",VALORES_CONFIGURAÇÃO!$C$5:$L$110,H$1-4,FALSE),
  IF(VLOOKUP($B94&amp;"f3",VALORES_CONFIGURAÇÃO!$C$5:$L$110,3,FALSE)&gt;$C94,(VLOOKUP($B94&amp;"f3",VALORES_CONFIGURAÇÃO!$C$5:$L$110,H$1,FALSE)*$C94)+VLOOKUP($B94&amp;"f3",VALORES_CONFIGURAÇÃO!$C$5:$L$110,H$1-4,FALSE),
  IF(VLOOKUP($B94&amp;"f4",VALORES_CONFIGURAÇÃO!$C$5:$L$110,3,FALSE)&gt;$C94,(VLOOKUP($B94&amp;"f4",VALORES_CONFIGURAÇÃO!$C$5:$L$110,H$1,FALSE)*$C94)+VLOOKUP($B94&amp;"f4",VALORES_CONFIGURAÇÃO!$C$5:$L$110,H$1-4,FALSE),
  (VLOOKUP($B94&amp;"f5",VALORES_CONFIGURAÇÃO!$C$5:$L$110,H$1,FALSE)*$C94)+VLOOKUP($B94&amp;"f5",VALORES_CONFIGURAÇÃO!$C$5:$L$110,H$1-4,FALSE))))
  ),"")</f>
        <v/>
      </c>
      <c r="I94" s="78" t="str">
        <f t="shared" si="1"/>
        <v/>
      </c>
      <c r="J94" s="81"/>
      <c r="K94" s="85"/>
    </row>
    <row r="95" spans="2:11" x14ac:dyDescent="0.25">
      <c r="B95" s="84"/>
      <c r="C95" s="81"/>
      <c r="D95" s="81"/>
      <c r="E95" s="78" t="str">
        <f>IFERROR(VLOOKUP($B95&amp;"f1",VALORES_CONFIGURAÇÃO!$C$5:$L$110,7,FALSE)*$D95,"")</f>
        <v/>
      </c>
      <c r="F95" s="79" t="str">
        <f>IFERROR(
  IF(VLOOKUP($B95&amp;"f1",VALORES_CONFIGURAÇÃO!$C$5:$L$110,3,FALSE)&gt;$C95,VLOOKUP($B95&amp;"f1",VALORES_CONFIGURAÇÃO!$C$5:$L$110,F$1,FALSE)*$C95,
  IF(VLOOKUP($B95&amp;"f2",VALORES_CONFIGURAÇÃO!$C$5:$L$110,3,FALSE)&gt;$C95,(VLOOKUP($B95&amp;"f2",VALORES_CONFIGURAÇÃO!$C$5:$L$110,F$1,FALSE)*$C95)+VLOOKUP($B95&amp;"f2",VALORES_CONFIGURAÇÃO!$C$5:$L$110,F$1-4,FALSE),
  IF(VLOOKUP($B95&amp;"f3",VALORES_CONFIGURAÇÃO!$C$5:$L$110,3,FALSE)&gt;$C95,(VLOOKUP($B95&amp;"f3",VALORES_CONFIGURAÇÃO!$C$5:$L$110,F$1,FALSE)*$C95)+VLOOKUP($B95&amp;"f3",VALORES_CONFIGURAÇÃO!$C$5:$L$110,F$1-4,FALSE),
  IF(VLOOKUP($B95&amp;"f4",VALORES_CONFIGURAÇÃO!$C$5:$L$110,3,FALSE)&gt;$C95,(VLOOKUP($B95&amp;"f4",VALORES_CONFIGURAÇÃO!$C$5:$L$110,F$1,FALSE)*$C95)+VLOOKUP($B95&amp;"f4",VALORES_CONFIGURAÇÃO!$C$5:$L$110,F$1-4,FALSE),
  (VLOOKUP($B95&amp;"f5",VALORES_CONFIGURAÇÃO!$C$5:$L$110,F$1,FALSE)*$C95)+VLOOKUP($B95&amp;"f5",VALORES_CONFIGURAÇÃO!$C$5:$L$110,F$1-4,FALSE))))
  ),"")</f>
        <v/>
      </c>
      <c r="G95" s="79" t="str">
        <f>IFERROR(
  IF(VLOOKUP($B95&amp;"f1",VALORES_CONFIGURAÇÃO!$C$5:$L$110,3,FALSE)&gt;$C95,VLOOKUP($B95&amp;"f1",VALORES_CONFIGURAÇÃO!$C$5:$L$110,G$1,FALSE)*$C95,
  IF(VLOOKUP($B95&amp;"f2",VALORES_CONFIGURAÇÃO!$C$5:$L$110,3,FALSE)&gt;$C95,(VLOOKUP($B95&amp;"f2",VALORES_CONFIGURAÇÃO!$C$5:$L$110,G$1,FALSE)*$C95)+VLOOKUP($B95&amp;"f2",VALORES_CONFIGURAÇÃO!$C$5:$L$110,G$1-4,FALSE),
  IF(VLOOKUP($B95&amp;"f3",VALORES_CONFIGURAÇÃO!$C$5:$L$110,3,FALSE)&gt;$C95,(VLOOKUP($B95&amp;"f3",VALORES_CONFIGURAÇÃO!$C$5:$L$110,G$1,FALSE)*$C95)+VLOOKUP($B95&amp;"f3",VALORES_CONFIGURAÇÃO!$C$5:$L$110,G$1-4,FALSE),
  IF(VLOOKUP($B95&amp;"f4",VALORES_CONFIGURAÇÃO!$C$5:$L$110,3,FALSE)&gt;$C95,(VLOOKUP($B95&amp;"f4",VALORES_CONFIGURAÇÃO!$C$5:$L$110,G$1,FALSE)*$C95)+VLOOKUP($B95&amp;"f4",VALORES_CONFIGURAÇÃO!$C$5:$L$110,G$1-4,FALSE),
  (VLOOKUP($B95&amp;"f5",VALORES_CONFIGURAÇÃO!$C$5:$L$110,G$1,FALSE)*$C95)+VLOOKUP($B95&amp;"f5",VALORES_CONFIGURAÇÃO!$C$5:$L$110,G$1-4,FALSE))))
  ),"")</f>
        <v/>
      </c>
      <c r="H95" s="79" t="str">
        <f>IFERROR(
  IF(VLOOKUP($B95&amp;"f1",VALORES_CONFIGURAÇÃO!$C$5:$L$110,3,FALSE)&gt;$C95,VLOOKUP($B95&amp;"f1",VALORES_CONFIGURAÇÃO!$C$5:$L$110,H$1,FALSE)*$C95,
  IF(VLOOKUP($B95&amp;"f2",VALORES_CONFIGURAÇÃO!$C$5:$L$110,3,FALSE)&gt;$C95,(VLOOKUP($B95&amp;"f2",VALORES_CONFIGURAÇÃO!$C$5:$L$110,H$1,FALSE)*$C95)+VLOOKUP($B95&amp;"f2",VALORES_CONFIGURAÇÃO!$C$5:$L$110,H$1-4,FALSE),
  IF(VLOOKUP($B95&amp;"f3",VALORES_CONFIGURAÇÃO!$C$5:$L$110,3,FALSE)&gt;$C95,(VLOOKUP($B95&amp;"f3",VALORES_CONFIGURAÇÃO!$C$5:$L$110,H$1,FALSE)*$C95)+VLOOKUP($B95&amp;"f3",VALORES_CONFIGURAÇÃO!$C$5:$L$110,H$1-4,FALSE),
  IF(VLOOKUP($B95&amp;"f4",VALORES_CONFIGURAÇÃO!$C$5:$L$110,3,FALSE)&gt;$C95,(VLOOKUP($B95&amp;"f4",VALORES_CONFIGURAÇÃO!$C$5:$L$110,H$1,FALSE)*$C95)+VLOOKUP($B95&amp;"f4",VALORES_CONFIGURAÇÃO!$C$5:$L$110,H$1-4,FALSE),
  (VLOOKUP($B95&amp;"f5",VALORES_CONFIGURAÇÃO!$C$5:$L$110,H$1,FALSE)*$C95)+VLOOKUP($B95&amp;"f5",VALORES_CONFIGURAÇÃO!$C$5:$L$110,H$1-4,FALSE))))
  ),"")</f>
        <v/>
      </c>
      <c r="I95" s="78" t="str">
        <f t="shared" si="1"/>
        <v/>
      </c>
      <c r="J95" s="81"/>
      <c r="K95" s="85"/>
    </row>
    <row r="96" spans="2:11" x14ac:dyDescent="0.25">
      <c r="B96" s="84"/>
      <c r="C96" s="81"/>
      <c r="D96" s="81"/>
      <c r="E96" s="78" t="str">
        <f>IFERROR(VLOOKUP($B96&amp;"f1",VALORES_CONFIGURAÇÃO!$C$5:$L$110,7,FALSE)*$D96,"")</f>
        <v/>
      </c>
      <c r="F96" s="79" t="str">
        <f>IFERROR(
  IF(VLOOKUP($B96&amp;"f1",VALORES_CONFIGURAÇÃO!$C$5:$L$110,3,FALSE)&gt;$C96,VLOOKUP($B96&amp;"f1",VALORES_CONFIGURAÇÃO!$C$5:$L$110,F$1,FALSE)*$C96,
  IF(VLOOKUP($B96&amp;"f2",VALORES_CONFIGURAÇÃO!$C$5:$L$110,3,FALSE)&gt;$C96,(VLOOKUP($B96&amp;"f2",VALORES_CONFIGURAÇÃO!$C$5:$L$110,F$1,FALSE)*$C96)+VLOOKUP($B96&amp;"f2",VALORES_CONFIGURAÇÃO!$C$5:$L$110,F$1-4,FALSE),
  IF(VLOOKUP($B96&amp;"f3",VALORES_CONFIGURAÇÃO!$C$5:$L$110,3,FALSE)&gt;$C96,(VLOOKUP($B96&amp;"f3",VALORES_CONFIGURAÇÃO!$C$5:$L$110,F$1,FALSE)*$C96)+VLOOKUP($B96&amp;"f3",VALORES_CONFIGURAÇÃO!$C$5:$L$110,F$1-4,FALSE),
  IF(VLOOKUP($B96&amp;"f4",VALORES_CONFIGURAÇÃO!$C$5:$L$110,3,FALSE)&gt;$C96,(VLOOKUP($B96&amp;"f4",VALORES_CONFIGURAÇÃO!$C$5:$L$110,F$1,FALSE)*$C96)+VLOOKUP($B96&amp;"f4",VALORES_CONFIGURAÇÃO!$C$5:$L$110,F$1-4,FALSE),
  (VLOOKUP($B96&amp;"f5",VALORES_CONFIGURAÇÃO!$C$5:$L$110,F$1,FALSE)*$C96)+VLOOKUP($B96&amp;"f5",VALORES_CONFIGURAÇÃO!$C$5:$L$110,F$1-4,FALSE))))
  ),"")</f>
        <v/>
      </c>
      <c r="G96" s="79" t="str">
        <f>IFERROR(
  IF(VLOOKUP($B96&amp;"f1",VALORES_CONFIGURAÇÃO!$C$5:$L$110,3,FALSE)&gt;$C96,VLOOKUP($B96&amp;"f1",VALORES_CONFIGURAÇÃO!$C$5:$L$110,G$1,FALSE)*$C96,
  IF(VLOOKUP($B96&amp;"f2",VALORES_CONFIGURAÇÃO!$C$5:$L$110,3,FALSE)&gt;$C96,(VLOOKUP($B96&amp;"f2",VALORES_CONFIGURAÇÃO!$C$5:$L$110,G$1,FALSE)*$C96)+VLOOKUP($B96&amp;"f2",VALORES_CONFIGURAÇÃO!$C$5:$L$110,G$1-4,FALSE),
  IF(VLOOKUP($B96&amp;"f3",VALORES_CONFIGURAÇÃO!$C$5:$L$110,3,FALSE)&gt;$C96,(VLOOKUP($B96&amp;"f3",VALORES_CONFIGURAÇÃO!$C$5:$L$110,G$1,FALSE)*$C96)+VLOOKUP($B96&amp;"f3",VALORES_CONFIGURAÇÃO!$C$5:$L$110,G$1-4,FALSE),
  IF(VLOOKUP($B96&amp;"f4",VALORES_CONFIGURAÇÃO!$C$5:$L$110,3,FALSE)&gt;$C96,(VLOOKUP($B96&amp;"f4",VALORES_CONFIGURAÇÃO!$C$5:$L$110,G$1,FALSE)*$C96)+VLOOKUP($B96&amp;"f4",VALORES_CONFIGURAÇÃO!$C$5:$L$110,G$1-4,FALSE),
  (VLOOKUP($B96&amp;"f5",VALORES_CONFIGURAÇÃO!$C$5:$L$110,G$1,FALSE)*$C96)+VLOOKUP($B96&amp;"f5",VALORES_CONFIGURAÇÃO!$C$5:$L$110,G$1-4,FALSE))))
  ),"")</f>
        <v/>
      </c>
      <c r="H96" s="79" t="str">
        <f>IFERROR(
  IF(VLOOKUP($B96&amp;"f1",VALORES_CONFIGURAÇÃO!$C$5:$L$110,3,FALSE)&gt;$C96,VLOOKUP($B96&amp;"f1",VALORES_CONFIGURAÇÃO!$C$5:$L$110,H$1,FALSE)*$C96,
  IF(VLOOKUP($B96&amp;"f2",VALORES_CONFIGURAÇÃO!$C$5:$L$110,3,FALSE)&gt;$C96,(VLOOKUP($B96&amp;"f2",VALORES_CONFIGURAÇÃO!$C$5:$L$110,H$1,FALSE)*$C96)+VLOOKUP($B96&amp;"f2",VALORES_CONFIGURAÇÃO!$C$5:$L$110,H$1-4,FALSE),
  IF(VLOOKUP($B96&amp;"f3",VALORES_CONFIGURAÇÃO!$C$5:$L$110,3,FALSE)&gt;$C96,(VLOOKUP($B96&amp;"f3",VALORES_CONFIGURAÇÃO!$C$5:$L$110,H$1,FALSE)*$C96)+VLOOKUP($B96&amp;"f3",VALORES_CONFIGURAÇÃO!$C$5:$L$110,H$1-4,FALSE),
  IF(VLOOKUP($B96&amp;"f4",VALORES_CONFIGURAÇÃO!$C$5:$L$110,3,FALSE)&gt;$C96,(VLOOKUP($B96&amp;"f4",VALORES_CONFIGURAÇÃO!$C$5:$L$110,H$1,FALSE)*$C96)+VLOOKUP($B96&amp;"f4",VALORES_CONFIGURAÇÃO!$C$5:$L$110,H$1-4,FALSE),
  (VLOOKUP($B96&amp;"f5",VALORES_CONFIGURAÇÃO!$C$5:$L$110,H$1,FALSE)*$C96)+VLOOKUP($B96&amp;"f5",VALORES_CONFIGURAÇÃO!$C$5:$L$110,H$1-4,FALSE))))
  ),"")</f>
        <v/>
      </c>
      <c r="I96" s="78" t="str">
        <f t="shared" si="1"/>
        <v/>
      </c>
      <c r="J96" s="81"/>
      <c r="K96" s="85"/>
    </row>
    <row r="97" spans="2:11" x14ac:dyDescent="0.25">
      <c r="B97" s="84"/>
      <c r="C97" s="81"/>
      <c r="D97" s="81"/>
      <c r="E97" s="78" t="str">
        <f>IFERROR(VLOOKUP($B97&amp;"f1",VALORES_CONFIGURAÇÃO!$C$5:$L$110,7,FALSE)*$D97,"")</f>
        <v/>
      </c>
      <c r="F97" s="79" t="str">
        <f>IFERROR(
  IF(VLOOKUP($B97&amp;"f1",VALORES_CONFIGURAÇÃO!$C$5:$L$110,3,FALSE)&gt;$C97,VLOOKUP($B97&amp;"f1",VALORES_CONFIGURAÇÃO!$C$5:$L$110,F$1,FALSE)*$C97,
  IF(VLOOKUP($B97&amp;"f2",VALORES_CONFIGURAÇÃO!$C$5:$L$110,3,FALSE)&gt;$C97,(VLOOKUP($B97&amp;"f2",VALORES_CONFIGURAÇÃO!$C$5:$L$110,F$1,FALSE)*$C97)+VLOOKUP($B97&amp;"f2",VALORES_CONFIGURAÇÃO!$C$5:$L$110,F$1-4,FALSE),
  IF(VLOOKUP($B97&amp;"f3",VALORES_CONFIGURAÇÃO!$C$5:$L$110,3,FALSE)&gt;$C97,(VLOOKUP($B97&amp;"f3",VALORES_CONFIGURAÇÃO!$C$5:$L$110,F$1,FALSE)*$C97)+VLOOKUP($B97&amp;"f3",VALORES_CONFIGURAÇÃO!$C$5:$L$110,F$1-4,FALSE),
  IF(VLOOKUP($B97&amp;"f4",VALORES_CONFIGURAÇÃO!$C$5:$L$110,3,FALSE)&gt;$C97,(VLOOKUP($B97&amp;"f4",VALORES_CONFIGURAÇÃO!$C$5:$L$110,F$1,FALSE)*$C97)+VLOOKUP($B97&amp;"f4",VALORES_CONFIGURAÇÃO!$C$5:$L$110,F$1-4,FALSE),
  (VLOOKUP($B97&amp;"f5",VALORES_CONFIGURAÇÃO!$C$5:$L$110,F$1,FALSE)*$C97)+VLOOKUP($B97&amp;"f5",VALORES_CONFIGURAÇÃO!$C$5:$L$110,F$1-4,FALSE))))
  ),"")</f>
        <v/>
      </c>
      <c r="G97" s="79" t="str">
        <f>IFERROR(
  IF(VLOOKUP($B97&amp;"f1",VALORES_CONFIGURAÇÃO!$C$5:$L$110,3,FALSE)&gt;$C97,VLOOKUP($B97&amp;"f1",VALORES_CONFIGURAÇÃO!$C$5:$L$110,G$1,FALSE)*$C97,
  IF(VLOOKUP($B97&amp;"f2",VALORES_CONFIGURAÇÃO!$C$5:$L$110,3,FALSE)&gt;$C97,(VLOOKUP($B97&amp;"f2",VALORES_CONFIGURAÇÃO!$C$5:$L$110,G$1,FALSE)*$C97)+VLOOKUP($B97&amp;"f2",VALORES_CONFIGURAÇÃO!$C$5:$L$110,G$1-4,FALSE),
  IF(VLOOKUP($B97&amp;"f3",VALORES_CONFIGURAÇÃO!$C$5:$L$110,3,FALSE)&gt;$C97,(VLOOKUP($B97&amp;"f3",VALORES_CONFIGURAÇÃO!$C$5:$L$110,G$1,FALSE)*$C97)+VLOOKUP($B97&amp;"f3",VALORES_CONFIGURAÇÃO!$C$5:$L$110,G$1-4,FALSE),
  IF(VLOOKUP($B97&amp;"f4",VALORES_CONFIGURAÇÃO!$C$5:$L$110,3,FALSE)&gt;$C97,(VLOOKUP($B97&amp;"f4",VALORES_CONFIGURAÇÃO!$C$5:$L$110,G$1,FALSE)*$C97)+VLOOKUP($B97&amp;"f4",VALORES_CONFIGURAÇÃO!$C$5:$L$110,G$1-4,FALSE),
  (VLOOKUP($B97&amp;"f5",VALORES_CONFIGURAÇÃO!$C$5:$L$110,G$1,FALSE)*$C97)+VLOOKUP($B97&amp;"f5",VALORES_CONFIGURAÇÃO!$C$5:$L$110,G$1-4,FALSE))))
  ),"")</f>
        <v/>
      </c>
      <c r="H97" s="79" t="str">
        <f>IFERROR(
  IF(VLOOKUP($B97&amp;"f1",VALORES_CONFIGURAÇÃO!$C$5:$L$110,3,FALSE)&gt;$C97,VLOOKUP($B97&amp;"f1",VALORES_CONFIGURAÇÃO!$C$5:$L$110,H$1,FALSE)*$C97,
  IF(VLOOKUP($B97&amp;"f2",VALORES_CONFIGURAÇÃO!$C$5:$L$110,3,FALSE)&gt;$C97,(VLOOKUP($B97&amp;"f2",VALORES_CONFIGURAÇÃO!$C$5:$L$110,H$1,FALSE)*$C97)+VLOOKUP($B97&amp;"f2",VALORES_CONFIGURAÇÃO!$C$5:$L$110,H$1-4,FALSE),
  IF(VLOOKUP($B97&amp;"f3",VALORES_CONFIGURAÇÃO!$C$5:$L$110,3,FALSE)&gt;$C97,(VLOOKUP($B97&amp;"f3",VALORES_CONFIGURAÇÃO!$C$5:$L$110,H$1,FALSE)*$C97)+VLOOKUP($B97&amp;"f3",VALORES_CONFIGURAÇÃO!$C$5:$L$110,H$1-4,FALSE),
  IF(VLOOKUP($B97&amp;"f4",VALORES_CONFIGURAÇÃO!$C$5:$L$110,3,FALSE)&gt;$C97,(VLOOKUP($B97&amp;"f4",VALORES_CONFIGURAÇÃO!$C$5:$L$110,H$1,FALSE)*$C97)+VLOOKUP($B97&amp;"f4",VALORES_CONFIGURAÇÃO!$C$5:$L$110,H$1-4,FALSE),
  (VLOOKUP($B97&amp;"f5",VALORES_CONFIGURAÇÃO!$C$5:$L$110,H$1,FALSE)*$C97)+VLOOKUP($B97&amp;"f5",VALORES_CONFIGURAÇÃO!$C$5:$L$110,H$1-4,FALSE))))
  ),"")</f>
        <v/>
      </c>
      <c r="I97" s="78" t="str">
        <f t="shared" si="1"/>
        <v/>
      </c>
      <c r="J97" s="81"/>
      <c r="K97" s="85"/>
    </row>
    <row r="98" spans="2:11" x14ac:dyDescent="0.25">
      <c r="B98" s="88"/>
      <c r="C98" s="89"/>
      <c r="D98" s="89"/>
      <c r="E98" s="78" t="str">
        <f>IFERROR(VLOOKUP($B98&amp;"f1",VALORES_CONFIGURAÇÃO!$C$5:$L$110,7,FALSE)*$D98,"")</f>
        <v/>
      </c>
      <c r="F98" s="79" t="str">
        <f>IFERROR(
  IF(VLOOKUP($B98&amp;"f1",VALORES_CONFIGURAÇÃO!$C$5:$L$110,3,FALSE)&gt;$C98,VLOOKUP($B98&amp;"f1",VALORES_CONFIGURAÇÃO!$C$5:$L$110,F$1,FALSE)*$C98,
  IF(VLOOKUP($B98&amp;"f2",VALORES_CONFIGURAÇÃO!$C$5:$L$110,3,FALSE)&gt;$C98,(VLOOKUP($B98&amp;"f2",VALORES_CONFIGURAÇÃO!$C$5:$L$110,F$1,FALSE)*$C98)+VLOOKUP($B98&amp;"f2",VALORES_CONFIGURAÇÃO!$C$5:$L$110,F$1-4,FALSE),
  IF(VLOOKUP($B98&amp;"f3",VALORES_CONFIGURAÇÃO!$C$5:$L$110,3,FALSE)&gt;$C98,(VLOOKUP($B98&amp;"f3",VALORES_CONFIGURAÇÃO!$C$5:$L$110,F$1,FALSE)*$C98)+VLOOKUP($B98&amp;"f3",VALORES_CONFIGURAÇÃO!$C$5:$L$110,F$1-4,FALSE),
  IF(VLOOKUP($B98&amp;"f4",VALORES_CONFIGURAÇÃO!$C$5:$L$110,3,FALSE)&gt;$C98,(VLOOKUP($B98&amp;"f4",VALORES_CONFIGURAÇÃO!$C$5:$L$110,F$1,FALSE)*$C98)+VLOOKUP($B98&amp;"f4",VALORES_CONFIGURAÇÃO!$C$5:$L$110,F$1-4,FALSE),
  (VLOOKUP($B98&amp;"f5",VALORES_CONFIGURAÇÃO!$C$5:$L$110,F$1,FALSE)*$C98)+VLOOKUP($B98&amp;"f5",VALORES_CONFIGURAÇÃO!$C$5:$L$110,F$1-4,FALSE))))
  ),"")</f>
        <v/>
      </c>
      <c r="G98" s="79" t="str">
        <f>IFERROR(
  IF(VLOOKUP($B98&amp;"f1",VALORES_CONFIGURAÇÃO!$C$5:$L$110,3,FALSE)&gt;$C98,VLOOKUP($B98&amp;"f1",VALORES_CONFIGURAÇÃO!$C$5:$L$110,G$1,FALSE)*$C98,
  IF(VLOOKUP($B98&amp;"f2",VALORES_CONFIGURAÇÃO!$C$5:$L$110,3,FALSE)&gt;$C98,(VLOOKUP($B98&amp;"f2",VALORES_CONFIGURAÇÃO!$C$5:$L$110,G$1,FALSE)*$C98)+VLOOKUP($B98&amp;"f2",VALORES_CONFIGURAÇÃO!$C$5:$L$110,G$1-4,FALSE),
  IF(VLOOKUP($B98&amp;"f3",VALORES_CONFIGURAÇÃO!$C$5:$L$110,3,FALSE)&gt;$C98,(VLOOKUP($B98&amp;"f3",VALORES_CONFIGURAÇÃO!$C$5:$L$110,G$1,FALSE)*$C98)+VLOOKUP($B98&amp;"f3",VALORES_CONFIGURAÇÃO!$C$5:$L$110,G$1-4,FALSE),
  IF(VLOOKUP($B98&amp;"f4",VALORES_CONFIGURAÇÃO!$C$5:$L$110,3,FALSE)&gt;$C98,(VLOOKUP($B98&amp;"f4",VALORES_CONFIGURAÇÃO!$C$5:$L$110,G$1,FALSE)*$C98)+VLOOKUP($B98&amp;"f4",VALORES_CONFIGURAÇÃO!$C$5:$L$110,G$1-4,FALSE),
  (VLOOKUP($B98&amp;"f5",VALORES_CONFIGURAÇÃO!$C$5:$L$110,G$1,FALSE)*$C98)+VLOOKUP($B98&amp;"f5",VALORES_CONFIGURAÇÃO!$C$5:$L$110,G$1-4,FALSE))))
  ),"")</f>
        <v/>
      </c>
      <c r="H98" s="79" t="str">
        <f>IFERROR(
  IF(VLOOKUP($B98&amp;"f1",VALORES_CONFIGURAÇÃO!$C$5:$L$110,3,FALSE)&gt;$C98,VLOOKUP($B98&amp;"f1",VALORES_CONFIGURAÇÃO!$C$5:$L$110,H$1,FALSE)*$C98,
  IF(VLOOKUP($B98&amp;"f2",VALORES_CONFIGURAÇÃO!$C$5:$L$110,3,FALSE)&gt;$C98,(VLOOKUP($B98&amp;"f2",VALORES_CONFIGURAÇÃO!$C$5:$L$110,H$1,FALSE)*$C98)+VLOOKUP($B98&amp;"f2",VALORES_CONFIGURAÇÃO!$C$5:$L$110,H$1-4,FALSE),
  IF(VLOOKUP($B98&amp;"f3",VALORES_CONFIGURAÇÃO!$C$5:$L$110,3,FALSE)&gt;$C98,(VLOOKUP($B98&amp;"f3",VALORES_CONFIGURAÇÃO!$C$5:$L$110,H$1,FALSE)*$C98)+VLOOKUP($B98&amp;"f3",VALORES_CONFIGURAÇÃO!$C$5:$L$110,H$1-4,FALSE),
  IF(VLOOKUP($B98&amp;"f4",VALORES_CONFIGURAÇÃO!$C$5:$L$110,3,FALSE)&gt;$C98,(VLOOKUP($B98&amp;"f4",VALORES_CONFIGURAÇÃO!$C$5:$L$110,H$1,FALSE)*$C98)+VLOOKUP($B98&amp;"f4",VALORES_CONFIGURAÇÃO!$C$5:$L$110,H$1-4,FALSE),
  (VLOOKUP($B98&amp;"f5",VALORES_CONFIGURAÇÃO!$C$5:$L$110,H$1,FALSE)*$C98)+VLOOKUP($B98&amp;"f5",VALORES_CONFIGURAÇÃO!$C$5:$L$110,H$1-4,FALSE))))
  ),"")</f>
        <v/>
      </c>
      <c r="I98" s="78" t="str">
        <f t="shared" si="1"/>
        <v/>
      </c>
      <c r="J98" s="89"/>
      <c r="K98" s="90"/>
    </row>
    <row r="99" spans="2:11" x14ac:dyDescent="0.25">
      <c r="B99" s="88"/>
      <c r="C99" s="89"/>
      <c r="D99" s="89"/>
      <c r="E99" s="78" t="str">
        <f>IFERROR(VLOOKUP($B99&amp;"f1",VALORES_CONFIGURAÇÃO!$C$5:$L$110,7,FALSE)*$D99,"")</f>
        <v/>
      </c>
      <c r="F99" s="79" t="str">
        <f>IFERROR(
  IF(VLOOKUP($B99&amp;"f1",VALORES_CONFIGURAÇÃO!$C$5:$L$110,3,FALSE)&gt;$C99,VLOOKUP($B99&amp;"f1",VALORES_CONFIGURAÇÃO!$C$5:$L$110,F$1,FALSE)*$C99,
  IF(VLOOKUP($B99&amp;"f2",VALORES_CONFIGURAÇÃO!$C$5:$L$110,3,FALSE)&gt;$C99,(VLOOKUP($B99&amp;"f2",VALORES_CONFIGURAÇÃO!$C$5:$L$110,F$1,FALSE)*$C99)+VLOOKUP($B99&amp;"f2",VALORES_CONFIGURAÇÃO!$C$5:$L$110,F$1-4,FALSE),
  IF(VLOOKUP($B99&amp;"f3",VALORES_CONFIGURAÇÃO!$C$5:$L$110,3,FALSE)&gt;$C99,(VLOOKUP($B99&amp;"f3",VALORES_CONFIGURAÇÃO!$C$5:$L$110,F$1,FALSE)*$C99)+VLOOKUP($B99&amp;"f3",VALORES_CONFIGURAÇÃO!$C$5:$L$110,F$1-4,FALSE),
  IF(VLOOKUP($B99&amp;"f4",VALORES_CONFIGURAÇÃO!$C$5:$L$110,3,FALSE)&gt;$C99,(VLOOKUP($B99&amp;"f4",VALORES_CONFIGURAÇÃO!$C$5:$L$110,F$1,FALSE)*$C99)+VLOOKUP($B99&amp;"f4",VALORES_CONFIGURAÇÃO!$C$5:$L$110,F$1-4,FALSE),
  (VLOOKUP($B99&amp;"f5",VALORES_CONFIGURAÇÃO!$C$5:$L$110,F$1,FALSE)*$C99)+VLOOKUP($B99&amp;"f5",VALORES_CONFIGURAÇÃO!$C$5:$L$110,F$1-4,FALSE))))
  ),"")</f>
        <v/>
      </c>
      <c r="G99" s="79" t="str">
        <f>IFERROR(
  IF(VLOOKUP($B99&amp;"f1",VALORES_CONFIGURAÇÃO!$C$5:$L$110,3,FALSE)&gt;$C99,VLOOKUP($B99&amp;"f1",VALORES_CONFIGURAÇÃO!$C$5:$L$110,G$1,FALSE)*$C99,
  IF(VLOOKUP($B99&amp;"f2",VALORES_CONFIGURAÇÃO!$C$5:$L$110,3,FALSE)&gt;$C99,(VLOOKUP($B99&amp;"f2",VALORES_CONFIGURAÇÃO!$C$5:$L$110,G$1,FALSE)*$C99)+VLOOKUP($B99&amp;"f2",VALORES_CONFIGURAÇÃO!$C$5:$L$110,G$1-4,FALSE),
  IF(VLOOKUP($B99&amp;"f3",VALORES_CONFIGURAÇÃO!$C$5:$L$110,3,FALSE)&gt;$C99,(VLOOKUP($B99&amp;"f3",VALORES_CONFIGURAÇÃO!$C$5:$L$110,G$1,FALSE)*$C99)+VLOOKUP($B99&amp;"f3",VALORES_CONFIGURAÇÃO!$C$5:$L$110,G$1-4,FALSE),
  IF(VLOOKUP($B99&amp;"f4",VALORES_CONFIGURAÇÃO!$C$5:$L$110,3,FALSE)&gt;$C99,(VLOOKUP($B99&amp;"f4",VALORES_CONFIGURAÇÃO!$C$5:$L$110,G$1,FALSE)*$C99)+VLOOKUP($B99&amp;"f4",VALORES_CONFIGURAÇÃO!$C$5:$L$110,G$1-4,FALSE),
  (VLOOKUP($B99&amp;"f5",VALORES_CONFIGURAÇÃO!$C$5:$L$110,G$1,FALSE)*$C99)+VLOOKUP($B99&amp;"f5",VALORES_CONFIGURAÇÃO!$C$5:$L$110,G$1-4,FALSE))))
  ),"")</f>
        <v/>
      </c>
      <c r="H99" s="79" t="str">
        <f>IFERROR(
  IF(VLOOKUP($B99&amp;"f1",VALORES_CONFIGURAÇÃO!$C$5:$L$110,3,FALSE)&gt;$C99,VLOOKUP($B99&amp;"f1",VALORES_CONFIGURAÇÃO!$C$5:$L$110,H$1,FALSE)*$C99,
  IF(VLOOKUP($B99&amp;"f2",VALORES_CONFIGURAÇÃO!$C$5:$L$110,3,FALSE)&gt;$C99,(VLOOKUP($B99&amp;"f2",VALORES_CONFIGURAÇÃO!$C$5:$L$110,H$1,FALSE)*$C99)+VLOOKUP($B99&amp;"f2",VALORES_CONFIGURAÇÃO!$C$5:$L$110,H$1-4,FALSE),
  IF(VLOOKUP($B99&amp;"f3",VALORES_CONFIGURAÇÃO!$C$5:$L$110,3,FALSE)&gt;$C99,(VLOOKUP($B99&amp;"f3",VALORES_CONFIGURAÇÃO!$C$5:$L$110,H$1,FALSE)*$C99)+VLOOKUP($B99&amp;"f3",VALORES_CONFIGURAÇÃO!$C$5:$L$110,H$1-4,FALSE),
  IF(VLOOKUP($B99&amp;"f4",VALORES_CONFIGURAÇÃO!$C$5:$L$110,3,FALSE)&gt;$C99,(VLOOKUP($B99&amp;"f4",VALORES_CONFIGURAÇÃO!$C$5:$L$110,H$1,FALSE)*$C99)+VLOOKUP($B99&amp;"f4",VALORES_CONFIGURAÇÃO!$C$5:$L$110,H$1-4,FALSE),
  (VLOOKUP($B99&amp;"f5",VALORES_CONFIGURAÇÃO!$C$5:$L$110,H$1,FALSE)*$C99)+VLOOKUP($B99&amp;"f5",VALORES_CONFIGURAÇÃO!$C$5:$L$110,H$1-4,FALSE))))
  ),"")</f>
        <v/>
      </c>
      <c r="I99" s="78" t="str">
        <f t="shared" si="1"/>
        <v/>
      </c>
      <c r="J99" s="89"/>
      <c r="K99" s="90"/>
    </row>
    <row r="100" spans="2:11" x14ac:dyDescent="0.25">
      <c r="B100" s="88"/>
      <c r="C100" s="89"/>
      <c r="D100" s="89"/>
      <c r="E100" s="78" t="str">
        <f>IFERROR(VLOOKUP($B100&amp;"f1",VALORES_CONFIGURAÇÃO!$C$5:$L$110,7,FALSE)*$D100,"")</f>
        <v/>
      </c>
      <c r="F100" s="79" t="str">
        <f>IFERROR(
  IF(VLOOKUP($B100&amp;"f1",VALORES_CONFIGURAÇÃO!$C$5:$L$110,3,FALSE)&gt;$C100,VLOOKUP($B100&amp;"f1",VALORES_CONFIGURAÇÃO!$C$5:$L$110,F$1,FALSE)*$C100,
  IF(VLOOKUP($B100&amp;"f2",VALORES_CONFIGURAÇÃO!$C$5:$L$110,3,FALSE)&gt;$C100,(VLOOKUP($B100&amp;"f2",VALORES_CONFIGURAÇÃO!$C$5:$L$110,F$1,FALSE)*$C100)+VLOOKUP($B100&amp;"f2",VALORES_CONFIGURAÇÃO!$C$5:$L$110,F$1-4,FALSE),
  IF(VLOOKUP($B100&amp;"f3",VALORES_CONFIGURAÇÃO!$C$5:$L$110,3,FALSE)&gt;$C100,(VLOOKUP($B100&amp;"f3",VALORES_CONFIGURAÇÃO!$C$5:$L$110,F$1,FALSE)*$C100)+VLOOKUP($B100&amp;"f3",VALORES_CONFIGURAÇÃO!$C$5:$L$110,F$1-4,FALSE),
  IF(VLOOKUP($B100&amp;"f4",VALORES_CONFIGURAÇÃO!$C$5:$L$110,3,FALSE)&gt;$C100,(VLOOKUP($B100&amp;"f4",VALORES_CONFIGURAÇÃO!$C$5:$L$110,F$1,FALSE)*$C100)+VLOOKUP($B100&amp;"f4",VALORES_CONFIGURAÇÃO!$C$5:$L$110,F$1-4,FALSE),
  (VLOOKUP($B100&amp;"f5",VALORES_CONFIGURAÇÃO!$C$5:$L$110,F$1,FALSE)*$C100)+VLOOKUP($B100&amp;"f5",VALORES_CONFIGURAÇÃO!$C$5:$L$110,F$1-4,FALSE))))
  ),"")</f>
        <v/>
      </c>
      <c r="G100" s="79" t="str">
        <f>IFERROR(
  IF(VLOOKUP($B100&amp;"f1",VALORES_CONFIGURAÇÃO!$C$5:$L$110,3,FALSE)&gt;$C100,VLOOKUP($B100&amp;"f1",VALORES_CONFIGURAÇÃO!$C$5:$L$110,G$1,FALSE)*$C100,
  IF(VLOOKUP($B100&amp;"f2",VALORES_CONFIGURAÇÃO!$C$5:$L$110,3,FALSE)&gt;$C100,(VLOOKUP($B100&amp;"f2",VALORES_CONFIGURAÇÃO!$C$5:$L$110,G$1,FALSE)*$C100)+VLOOKUP($B100&amp;"f2",VALORES_CONFIGURAÇÃO!$C$5:$L$110,G$1-4,FALSE),
  IF(VLOOKUP($B100&amp;"f3",VALORES_CONFIGURAÇÃO!$C$5:$L$110,3,FALSE)&gt;$C100,(VLOOKUP($B100&amp;"f3",VALORES_CONFIGURAÇÃO!$C$5:$L$110,G$1,FALSE)*$C100)+VLOOKUP($B100&amp;"f3",VALORES_CONFIGURAÇÃO!$C$5:$L$110,G$1-4,FALSE),
  IF(VLOOKUP($B100&amp;"f4",VALORES_CONFIGURAÇÃO!$C$5:$L$110,3,FALSE)&gt;$C100,(VLOOKUP($B100&amp;"f4",VALORES_CONFIGURAÇÃO!$C$5:$L$110,G$1,FALSE)*$C100)+VLOOKUP($B100&amp;"f4",VALORES_CONFIGURAÇÃO!$C$5:$L$110,G$1-4,FALSE),
  (VLOOKUP($B100&amp;"f5",VALORES_CONFIGURAÇÃO!$C$5:$L$110,G$1,FALSE)*$C100)+VLOOKUP($B100&amp;"f5",VALORES_CONFIGURAÇÃO!$C$5:$L$110,G$1-4,FALSE))))
  ),"")</f>
        <v/>
      </c>
      <c r="H100" s="79" t="str">
        <f>IFERROR(
  IF(VLOOKUP($B100&amp;"f1",VALORES_CONFIGURAÇÃO!$C$5:$L$110,3,FALSE)&gt;$C100,VLOOKUP($B100&amp;"f1",VALORES_CONFIGURAÇÃO!$C$5:$L$110,H$1,FALSE)*$C100,
  IF(VLOOKUP($B100&amp;"f2",VALORES_CONFIGURAÇÃO!$C$5:$L$110,3,FALSE)&gt;$C100,(VLOOKUP($B100&amp;"f2",VALORES_CONFIGURAÇÃO!$C$5:$L$110,H$1,FALSE)*$C100)+VLOOKUP($B100&amp;"f2",VALORES_CONFIGURAÇÃO!$C$5:$L$110,H$1-4,FALSE),
  IF(VLOOKUP($B100&amp;"f3",VALORES_CONFIGURAÇÃO!$C$5:$L$110,3,FALSE)&gt;$C100,(VLOOKUP($B100&amp;"f3",VALORES_CONFIGURAÇÃO!$C$5:$L$110,H$1,FALSE)*$C100)+VLOOKUP($B100&amp;"f3",VALORES_CONFIGURAÇÃO!$C$5:$L$110,H$1-4,FALSE),
  IF(VLOOKUP($B100&amp;"f4",VALORES_CONFIGURAÇÃO!$C$5:$L$110,3,FALSE)&gt;$C100,(VLOOKUP($B100&amp;"f4",VALORES_CONFIGURAÇÃO!$C$5:$L$110,H$1,FALSE)*$C100)+VLOOKUP($B100&amp;"f4",VALORES_CONFIGURAÇÃO!$C$5:$L$110,H$1-4,FALSE),
  (VLOOKUP($B100&amp;"f5",VALORES_CONFIGURAÇÃO!$C$5:$L$110,H$1,FALSE)*$C100)+VLOOKUP($B100&amp;"f5",VALORES_CONFIGURAÇÃO!$C$5:$L$110,H$1-4,FALSE))))
  ),"")</f>
        <v/>
      </c>
      <c r="I100" s="78" t="str">
        <f t="shared" si="1"/>
        <v/>
      </c>
      <c r="J100" s="89"/>
      <c r="K100" s="90"/>
    </row>
    <row r="101" spans="2:11" x14ac:dyDescent="0.25">
      <c r="B101" s="88"/>
      <c r="C101" s="89"/>
      <c r="D101" s="89"/>
      <c r="E101" s="78" t="str">
        <f>IFERROR(VLOOKUP($B101&amp;"f1",VALORES_CONFIGURAÇÃO!$C$5:$L$110,7,FALSE)*$D101,"")</f>
        <v/>
      </c>
      <c r="F101" s="79" t="str">
        <f>IFERROR(
  IF(VLOOKUP($B101&amp;"f1",VALORES_CONFIGURAÇÃO!$C$5:$L$110,3,FALSE)&gt;$C101,VLOOKUP($B101&amp;"f1",VALORES_CONFIGURAÇÃO!$C$5:$L$110,F$1,FALSE)*$C101,
  IF(VLOOKUP($B101&amp;"f2",VALORES_CONFIGURAÇÃO!$C$5:$L$110,3,FALSE)&gt;$C101,(VLOOKUP($B101&amp;"f2",VALORES_CONFIGURAÇÃO!$C$5:$L$110,F$1,FALSE)*$C101)+VLOOKUP($B101&amp;"f2",VALORES_CONFIGURAÇÃO!$C$5:$L$110,F$1-4,FALSE),
  IF(VLOOKUP($B101&amp;"f3",VALORES_CONFIGURAÇÃO!$C$5:$L$110,3,FALSE)&gt;$C101,(VLOOKUP($B101&amp;"f3",VALORES_CONFIGURAÇÃO!$C$5:$L$110,F$1,FALSE)*$C101)+VLOOKUP($B101&amp;"f3",VALORES_CONFIGURAÇÃO!$C$5:$L$110,F$1-4,FALSE),
  IF(VLOOKUP($B101&amp;"f4",VALORES_CONFIGURAÇÃO!$C$5:$L$110,3,FALSE)&gt;$C101,(VLOOKUP($B101&amp;"f4",VALORES_CONFIGURAÇÃO!$C$5:$L$110,F$1,FALSE)*$C101)+VLOOKUP($B101&amp;"f4",VALORES_CONFIGURAÇÃO!$C$5:$L$110,F$1-4,FALSE),
  (VLOOKUP($B101&amp;"f5",VALORES_CONFIGURAÇÃO!$C$5:$L$110,F$1,FALSE)*$C101)+VLOOKUP($B101&amp;"f5",VALORES_CONFIGURAÇÃO!$C$5:$L$110,F$1-4,FALSE))))
  ),"")</f>
        <v/>
      </c>
      <c r="G101" s="79" t="str">
        <f>IFERROR(
  IF(VLOOKUP($B101&amp;"f1",VALORES_CONFIGURAÇÃO!$C$5:$L$110,3,FALSE)&gt;$C101,VLOOKUP($B101&amp;"f1",VALORES_CONFIGURAÇÃO!$C$5:$L$110,G$1,FALSE)*$C101,
  IF(VLOOKUP($B101&amp;"f2",VALORES_CONFIGURAÇÃO!$C$5:$L$110,3,FALSE)&gt;$C101,(VLOOKUP($B101&amp;"f2",VALORES_CONFIGURAÇÃO!$C$5:$L$110,G$1,FALSE)*$C101)+VLOOKUP($B101&amp;"f2",VALORES_CONFIGURAÇÃO!$C$5:$L$110,G$1-4,FALSE),
  IF(VLOOKUP($B101&amp;"f3",VALORES_CONFIGURAÇÃO!$C$5:$L$110,3,FALSE)&gt;$C101,(VLOOKUP($B101&amp;"f3",VALORES_CONFIGURAÇÃO!$C$5:$L$110,G$1,FALSE)*$C101)+VLOOKUP($B101&amp;"f3",VALORES_CONFIGURAÇÃO!$C$5:$L$110,G$1-4,FALSE),
  IF(VLOOKUP($B101&amp;"f4",VALORES_CONFIGURAÇÃO!$C$5:$L$110,3,FALSE)&gt;$C101,(VLOOKUP($B101&amp;"f4",VALORES_CONFIGURAÇÃO!$C$5:$L$110,G$1,FALSE)*$C101)+VLOOKUP($B101&amp;"f4",VALORES_CONFIGURAÇÃO!$C$5:$L$110,G$1-4,FALSE),
  (VLOOKUP($B101&amp;"f5",VALORES_CONFIGURAÇÃO!$C$5:$L$110,G$1,FALSE)*$C101)+VLOOKUP($B101&amp;"f5",VALORES_CONFIGURAÇÃO!$C$5:$L$110,G$1-4,FALSE))))
  ),"")</f>
        <v/>
      </c>
      <c r="H101" s="79" t="str">
        <f>IFERROR(
  IF(VLOOKUP($B101&amp;"f1",VALORES_CONFIGURAÇÃO!$C$5:$L$110,3,FALSE)&gt;$C101,VLOOKUP($B101&amp;"f1",VALORES_CONFIGURAÇÃO!$C$5:$L$110,H$1,FALSE)*$C101,
  IF(VLOOKUP($B101&amp;"f2",VALORES_CONFIGURAÇÃO!$C$5:$L$110,3,FALSE)&gt;$C101,(VLOOKUP($B101&amp;"f2",VALORES_CONFIGURAÇÃO!$C$5:$L$110,H$1,FALSE)*$C101)+VLOOKUP($B101&amp;"f2",VALORES_CONFIGURAÇÃO!$C$5:$L$110,H$1-4,FALSE),
  IF(VLOOKUP($B101&amp;"f3",VALORES_CONFIGURAÇÃO!$C$5:$L$110,3,FALSE)&gt;$C101,(VLOOKUP($B101&amp;"f3",VALORES_CONFIGURAÇÃO!$C$5:$L$110,H$1,FALSE)*$C101)+VLOOKUP($B101&amp;"f3",VALORES_CONFIGURAÇÃO!$C$5:$L$110,H$1-4,FALSE),
  IF(VLOOKUP($B101&amp;"f4",VALORES_CONFIGURAÇÃO!$C$5:$L$110,3,FALSE)&gt;$C101,(VLOOKUP($B101&amp;"f4",VALORES_CONFIGURAÇÃO!$C$5:$L$110,H$1,FALSE)*$C101)+VLOOKUP($B101&amp;"f4",VALORES_CONFIGURAÇÃO!$C$5:$L$110,H$1-4,FALSE),
  (VLOOKUP($B101&amp;"f5",VALORES_CONFIGURAÇÃO!$C$5:$L$110,H$1,FALSE)*$C101)+VLOOKUP($B101&amp;"f5",VALORES_CONFIGURAÇÃO!$C$5:$L$110,H$1-4,FALSE))))
  ),"")</f>
        <v/>
      </c>
      <c r="I101" s="78" t="str">
        <f t="shared" si="1"/>
        <v/>
      </c>
      <c r="J101" s="89"/>
      <c r="K101" s="90"/>
    </row>
    <row r="102" spans="2:11" x14ac:dyDescent="0.25">
      <c r="B102" s="88"/>
      <c r="C102" s="89"/>
      <c r="D102" s="89"/>
      <c r="E102" s="78" t="str">
        <f>IFERROR(VLOOKUP($B102&amp;"f1",VALORES_CONFIGURAÇÃO!$C$5:$L$110,7,FALSE)*$D102,"")</f>
        <v/>
      </c>
      <c r="F102" s="79" t="str">
        <f>IFERROR(
  IF(VLOOKUP($B102&amp;"f1",VALORES_CONFIGURAÇÃO!$C$5:$L$110,3,FALSE)&gt;$C102,VLOOKUP($B102&amp;"f1",VALORES_CONFIGURAÇÃO!$C$5:$L$110,F$1,FALSE)*$C102,
  IF(VLOOKUP($B102&amp;"f2",VALORES_CONFIGURAÇÃO!$C$5:$L$110,3,FALSE)&gt;$C102,(VLOOKUP($B102&amp;"f2",VALORES_CONFIGURAÇÃO!$C$5:$L$110,F$1,FALSE)*$C102)+VLOOKUP($B102&amp;"f2",VALORES_CONFIGURAÇÃO!$C$5:$L$110,F$1-4,FALSE),
  IF(VLOOKUP($B102&amp;"f3",VALORES_CONFIGURAÇÃO!$C$5:$L$110,3,FALSE)&gt;$C102,(VLOOKUP($B102&amp;"f3",VALORES_CONFIGURAÇÃO!$C$5:$L$110,F$1,FALSE)*$C102)+VLOOKUP($B102&amp;"f3",VALORES_CONFIGURAÇÃO!$C$5:$L$110,F$1-4,FALSE),
  IF(VLOOKUP($B102&amp;"f4",VALORES_CONFIGURAÇÃO!$C$5:$L$110,3,FALSE)&gt;$C102,(VLOOKUP($B102&amp;"f4",VALORES_CONFIGURAÇÃO!$C$5:$L$110,F$1,FALSE)*$C102)+VLOOKUP($B102&amp;"f4",VALORES_CONFIGURAÇÃO!$C$5:$L$110,F$1-4,FALSE),
  (VLOOKUP($B102&amp;"f5",VALORES_CONFIGURAÇÃO!$C$5:$L$110,F$1,FALSE)*$C102)+VLOOKUP($B102&amp;"f5",VALORES_CONFIGURAÇÃO!$C$5:$L$110,F$1-4,FALSE))))
  ),"")</f>
        <v/>
      </c>
      <c r="G102" s="79" t="str">
        <f>IFERROR(
  IF(VLOOKUP($B102&amp;"f1",VALORES_CONFIGURAÇÃO!$C$5:$L$110,3,FALSE)&gt;$C102,VLOOKUP($B102&amp;"f1",VALORES_CONFIGURAÇÃO!$C$5:$L$110,G$1,FALSE)*$C102,
  IF(VLOOKUP($B102&amp;"f2",VALORES_CONFIGURAÇÃO!$C$5:$L$110,3,FALSE)&gt;$C102,(VLOOKUP($B102&amp;"f2",VALORES_CONFIGURAÇÃO!$C$5:$L$110,G$1,FALSE)*$C102)+VLOOKUP($B102&amp;"f2",VALORES_CONFIGURAÇÃO!$C$5:$L$110,G$1-4,FALSE),
  IF(VLOOKUP($B102&amp;"f3",VALORES_CONFIGURAÇÃO!$C$5:$L$110,3,FALSE)&gt;$C102,(VLOOKUP($B102&amp;"f3",VALORES_CONFIGURAÇÃO!$C$5:$L$110,G$1,FALSE)*$C102)+VLOOKUP($B102&amp;"f3",VALORES_CONFIGURAÇÃO!$C$5:$L$110,G$1-4,FALSE),
  IF(VLOOKUP($B102&amp;"f4",VALORES_CONFIGURAÇÃO!$C$5:$L$110,3,FALSE)&gt;$C102,(VLOOKUP($B102&amp;"f4",VALORES_CONFIGURAÇÃO!$C$5:$L$110,G$1,FALSE)*$C102)+VLOOKUP($B102&amp;"f4",VALORES_CONFIGURAÇÃO!$C$5:$L$110,G$1-4,FALSE),
  (VLOOKUP($B102&amp;"f5",VALORES_CONFIGURAÇÃO!$C$5:$L$110,G$1,FALSE)*$C102)+VLOOKUP($B102&amp;"f5",VALORES_CONFIGURAÇÃO!$C$5:$L$110,G$1-4,FALSE))))
  ),"")</f>
        <v/>
      </c>
      <c r="H102" s="79" t="str">
        <f>IFERROR(
  IF(VLOOKUP($B102&amp;"f1",VALORES_CONFIGURAÇÃO!$C$5:$L$110,3,FALSE)&gt;$C102,VLOOKUP($B102&amp;"f1",VALORES_CONFIGURAÇÃO!$C$5:$L$110,H$1,FALSE)*$C102,
  IF(VLOOKUP($B102&amp;"f2",VALORES_CONFIGURAÇÃO!$C$5:$L$110,3,FALSE)&gt;$C102,(VLOOKUP($B102&amp;"f2",VALORES_CONFIGURAÇÃO!$C$5:$L$110,H$1,FALSE)*$C102)+VLOOKUP($B102&amp;"f2",VALORES_CONFIGURAÇÃO!$C$5:$L$110,H$1-4,FALSE),
  IF(VLOOKUP($B102&amp;"f3",VALORES_CONFIGURAÇÃO!$C$5:$L$110,3,FALSE)&gt;$C102,(VLOOKUP($B102&amp;"f3",VALORES_CONFIGURAÇÃO!$C$5:$L$110,H$1,FALSE)*$C102)+VLOOKUP($B102&amp;"f3",VALORES_CONFIGURAÇÃO!$C$5:$L$110,H$1-4,FALSE),
  IF(VLOOKUP($B102&amp;"f4",VALORES_CONFIGURAÇÃO!$C$5:$L$110,3,FALSE)&gt;$C102,(VLOOKUP($B102&amp;"f4",VALORES_CONFIGURAÇÃO!$C$5:$L$110,H$1,FALSE)*$C102)+VLOOKUP($B102&amp;"f4",VALORES_CONFIGURAÇÃO!$C$5:$L$110,H$1-4,FALSE),
  (VLOOKUP($B102&amp;"f5",VALORES_CONFIGURAÇÃO!$C$5:$L$110,H$1,FALSE)*$C102)+VLOOKUP($B102&amp;"f5",VALORES_CONFIGURAÇÃO!$C$5:$L$110,H$1-4,FALSE))))
  ),"")</f>
        <v/>
      </c>
      <c r="I102" s="78" t="str">
        <f t="shared" si="1"/>
        <v/>
      </c>
      <c r="J102" s="89"/>
      <c r="K102" s="90"/>
    </row>
    <row r="103" spans="2:11" x14ac:dyDescent="0.25">
      <c r="B103" s="88"/>
      <c r="C103" s="89"/>
      <c r="D103" s="89"/>
      <c r="E103" s="78" t="str">
        <f>IFERROR(VLOOKUP($B103&amp;"f1",VALORES_CONFIGURAÇÃO!$C$5:$L$110,7,FALSE)*$D103,"")</f>
        <v/>
      </c>
      <c r="F103" s="79" t="str">
        <f>IFERROR(
  IF(VLOOKUP($B103&amp;"f1",VALORES_CONFIGURAÇÃO!$C$5:$L$110,3,FALSE)&gt;$C103,VLOOKUP($B103&amp;"f1",VALORES_CONFIGURAÇÃO!$C$5:$L$110,F$1,FALSE)*$C103,
  IF(VLOOKUP($B103&amp;"f2",VALORES_CONFIGURAÇÃO!$C$5:$L$110,3,FALSE)&gt;$C103,(VLOOKUP($B103&amp;"f2",VALORES_CONFIGURAÇÃO!$C$5:$L$110,F$1,FALSE)*$C103)+VLOOKUP($B103&amp;"f2",VALORES_CONFIGURAÇÃO!$C$5:$L$110,F$1-4,FALSE),
  IF(VLOOKUP($B103&amp;"f3",VALORES_CONFIGURAÇÃO!$C$5:$L$110,3,FALSE)&gt;$C103,(VLOOKUP($B103&amp;"f3",VALORES_CONFIGURAÇÃO!$C$5:$L$110,F$1,FALSE)*$C103)+VLOOKUP($B103&amp;"f3",VALORES_CONFIGURAÇÃO!$C$5:$L$110,F$1-4,FALSE),
  IF(VLOOKUP($B103&amp;"f4",VALORES_CONFIGURAÇÃO!$C$5:$L$110,3,FALSE)&gt;$C103,(VLOOKUP($B103&amp;"f4",VALORES_CONFIGURAÇÃO!$C$5:$L$110,F$1,FALSE)*$C103)+VLOOKUP($B103&amp;"f4",VALORES_CONFIGURAÇÃO!$C$5:$L$110,F$1-4,FALSE),
  (VLOOKUP($B103&amp;"f5",VALORES_CONFIGURAÇÃO!$C$5:$L$110,F$1,FALSE)*$C103)+VLOOKUP($B103&amp;"f5",VALORES_CONFIGURAÇÃO!$C$5:$L$110,F$1-4,FALSE))))
  ),"")</f>
        <v/>
      </c>
      <c r="G103" s="79" t="str">
        <f>IFERROR(
  IF(VLOOKUP($B103&amp;"f1",VALORES_CONFIGURAÇÃO!$C$5:$L$110,3,FALSE)&gt;$C103,VLOOKUP($B103&amp;"f1",VALORES_CONFIGURAÇÃO!$C$5:$L$110,G$1,FALSE)*$C103,
  IF(VLOOKUP($B103&amp;"f2",VALORES_CONFIGURAÇÃO!$C$5:$L$110,3,FALSE)&gt;$C103,(VLOOKUP($B103&amp;"f2",VALORES_CONFIGURAÇÃO!$C$5:$L$110,G$1,FALSE)*$C103)+VLOOKUP($B103&amp;"f2",VALORES_CONFIGURAÇÃO!$C$5:$L$110,G$1-4,FALSE),
  IF(VLOOKUP($B103&amp;"f3",VALORES_CONFIGURAÇÃO!$C$5:$L$110,3,FALSE)&gt;$C103,(VLOOKUP($B103&amp;"f3",VALORES_CONFIGURAÇÃO!$C$5:$L$110,G$1,FALSE)*$C103)+VLOOKUP($B103&amp;"f3",VALORES_CONFIGURAÇÃO!$C$5:$L$110,G$1-4,FALSE),
  IF(VLOOKUP($B103&amp;"f4",VALORES_CONFIGURAÇÃO!$C$5:$L$110,3,FALSE)&gt;$C103,(VLOOKUP($B103&amp;"f4",VALORES_CONFIGURAÇÃO!$C$5:$L$110,G$1,FALSE)*$C103)+VLOOKUP($B103&amp;"f4",VALORES_CONFIGURAÇÃO!$C$5:$L$110,G$1-4,FALSE),
  (VLOOKUP($B103&amp;"f5",VALORES_CONFIGURAÇÃO!$C$5:$L$110,G$1,FALSE)*$C103)+VLOOKUP($B103&amp;"f5",VALORES_CONFIGURAÇÃO!$C$5:$L$110,G$1-4,FALSE))))
  ),"")</f>
        <v/>
      </c>
      <c r="H103" s="79" t="str">
        <f>IFERROR(
  IF(VLOOKUP($B103&amp;"f1",VALORES_CONFIGURAÇÃO!$C$5:$L$110,3,FALSE)&gt;$C103,VLOOKUP($B103&amp;"f1",VALORES_CONFIGURAÇÃO!$C$5:$L$110,H$1,FALSE)*$C103,
  IF(VLOOKUP($B103&amp;"f2",VALORES_CONFIGURAÇÃO!$C$5:$L$110,3,FALSE)&gt;$C103,(VLOOKUP($B103&amp;"f2",VALORES_CONFIGURAÇÃO!$C$5:$L$110,H$1,FALSE)*$C103)+VLOOKUP($B103&amp;"f2",VALORES_CONFIGURAÇÃO!$C$5:$L$110,H$1-4,FALSE),
  IF(VLOOKUP($B103&amp;"f3",VALORES_CONFIGURAÇÃO!$C$5:$L$110,3,FALSE)&gt;$C103,(VLOOKUP($B103&amp;"f3",VALORES_CONFIGURAÇÃO!$C$5:$L$110,H$1,FALSE)*$C103)+VLOOKUP($B103&amp;"f3",VALORES_CONFIGURAÇÃO!$C$5:$L$110,H$1-4,FALSE),
  IF(VLOOKUP($B103&amp;"f4",VALORES_CONFIGURAÇÃO!$C$5:$L$110,3,FALSE)&gt;$C103,(VLOOKUP($B103&amp;"f4",VALORES_CONFIGURAÇÃO!$C$5:$L$110,H$1,FALSE)*$C103)+VLOOKUP($B103&amp;"f4",VALORES_CONFIGURAÇÃO!$C$5:$L$110,H$1-4,FALSE),
  (VLOOKUP($B103&amp;"f5",VALORES_CONFIGURAÇÃO!$C$5:$L$110,H$1,FALSE)*$C103)+VLOOKUP($B103&amp;"f5",VALORES_CONFIGURAÇÃO!$C$5:$L$110,H$1-4,FALSE))))
  ),"")</f>
        <v/>
      </c>
      <c r="I103" s="78" t="str">
        <f t="shared" si="1"/>
        <v/>
      </c>
      <c r="J103" s="89"/>
      <c r="K103" s="90"/>
    </row>
    <row r="104" spans="2:11" x14ac:dyDescent="0.25">
      <c r="B104" s="88"/>
      <c r="C104" s="89"/>
      <c r="D104" s="89"/>
      <c r="E104" s="78" t="str">
        <f>IFERROR(VLOOKUP($B104&amp;"f1",VALORES_CONFIGURAÇÃO!$C$5:$L$110,7,FALSE)*$D104,"")</f>
        <v/>
      </c>
      <c r="F104" s="79" t="str">
        <f>IFERROR(
  IF(VLOOKUP($B104&amp;"f1",VALORES_CONFIGURAÇÃO!$C$5:$L$110,3,FALSE)&gt;$C104,VLOOKUP($B104&amp;"f1",VALORES_CONFIGURAÇÃO!$C$5:$L$110,F$1,FALSE)*$C104,
  IF(VLOOKUP($B104&amp;"f2",VALORES_CONFIGURAÇÃO!$C$5:$L$110,3,FALSE)&gt;$C104,(VLOOKUP($B104&amp;"f2",VALORES_CONFIGURAÇÃO!$C$5:$L$110,F$1,FALSE)*$C104)+VLOOKUP($B104&amp;"f2",VALORES_CONFIGURAÇÃO!$C$5:$L$110,F$1-4,FALSE),
  IF(VLOOKUP($B104&amp;"f3",VALORES_CONFIGURAÇÃO!$C$5:$L$110,3,FALSE)&gt;$C104,(VLOOKUP($B104&amp;"f3",VALORES_CONFIGURAÇÃO!$C$5:$L$110,F$1,FALSE)*$C104)+VLOOKUP($B104&amp;"f3",VALORES_CONFIGURAÇÃO!$C$5:$L$110,F$1-4,FALSE),
  IF(VLOOKUP($B104&amp;"f4",VALORES_CONFIGURAÇÃO!$C$5:$L$110,3,FALSE)&gt;$C104,(VLOOKUP($B104&amp;"f4",VALORES_CONFIGURAÇÃO!$C$5:$L$110,F$1,FALSE)*$C104)+VLOOKUP($B104&amp;"f4",VALORES_CONFIGURAÇÃO!$C$5:$L$110,F$1-4,FALSE),
  (VLOOKUP($B104&amp;"f5",VALORES_CONFIGURAÇÃO!$C$5:$L$110,F$1,FALSE)*$C104)+VLOOKUP($B104&amp;"f5",VALORES_CONFIGURAÇÃO!$C$5:$L$110,F$1-4,FALSE))))
  ),"")</f>
        <v/>
      </c>
      <c r="G104" s="79" t="str">
        <f>IFERROR(
  IF(VLOOKUP($B104&amp;"f1",VALORES_CONFIGURAÇÃO!$C$5:$L$110,3,FALSE)&gt;$C104,VLOOKUP($B104&amp;"f1",VALORES_CONFIGURAÇÃO!$C$5:$L$110,G$1,FALSE)*$C104,
  IF(VLOOKUP($B104&amp;"f2",VALORES_CONFIGURAÇÃO!$C$5:$L$110,3,FALSE)&gt;$C104,(VLOOKUP($B104&amp;"f2",VALORES_CONFIGURAÇÃO!$C$5:$L$110,G$1,FALSE)*$C104)+VLOOKUP($B104&amp;"f2",VALORES_CONFIGURAÇÃO!$C$5:$L$110,G$1-4,FALSE),
  IF(VLOOKUP($B104&amp;"f3",VALORES_CONFIGURAÇÃO!$C$5:$L$110,3,FALSE)&gt;$C104,(VLOOKUP($B104&amp;"f3",VALORES_CONFIGURAÇÃO!$C$5:$L$110,G$1,FALSE)*$C104)+VLOOKUP($B104&amp;"f3",VALORES_CONFIGURAÇÃO!$C$5:$L$110,G$1-4,FALSE),
  IF(VLOOKUP($B104&amp;"f4",VALORES_CONFIGURAÇÃO!$C$5:$L$110,3,FALSE)&gt;$C104,(VLOOKUP($B104&amp;"f4",VALORES_CONFIGURAÇÃO!$C$5:$L$110,G$1,FALSE)*$C104)+VLOOKUP($B104&amp;"f4",VALORES_CONFIGURAÇÃO!$C$5:$L$110,G$1-4,FALSE),
  (VLOOKUP($B104&amp;"f5",VALORES_CONFIGURAÇÃO!$C$5:$L$110,G$1,FALSE)*$C104)+VLOOKUP($B104&amp;"f5",VALORES_CONFIGURAÇÃO!$C$5:$L$110,G$1-4,FALSE))))
  ),"")</f>
        <v/>
      </c>
      <c r="H104" s="79" t="str">
        <f>IFERROR(
  IF(VLOOKUP($B104&amp;"f1",VALORES_CONFIGURAÇÃO!$C$5:$L$110,3,FALSE)&gt;$C104,VLOOKUP($B104&amp;"f1",VALORES_CONFIGURAÇÃO!$C$5:$L$110,H$1,FALSE)*$C104,
  IF(VLOOKUP($B104&amp;"f2",VALORES_CONFIGURAÇÃO!$C$5:$L$110,3,FALSE)&gt;$C104,(VLOOKUP($B104&amp;"f2",VALORES_CONFIGURAÇÃO!$C$5:$L$110,H$1,FALSE)*$C104)+VLOOKUP($B104&amp;"f2",VALORES_CONFIGURAÇÃO!$C$5:$L$110,H$1-4,FALSE),
  IF(VLOOKUP($B104&amp;"f3",VALORES_CONFIGURAÇÃO!$C$5:$L$110,3,FALSE)&gt;$C104,(VLOOKUP($B104&amp;"f3",VALORES_CONFIGURAÇÃO!$C$5:$L$110,H$1,FALSE)*$C104)+VLOOKUP($B104&amp;"f3",VALORES_CONFIGURAÇÃO!$C$5:$L$110,H$1-4,FALSE),
  IF(VLOOKUP($B104&amp;"f4",VALORES_CONFIGURAÇÃO!$C$5:$L$110,3,FALSE)&gt;$C104,(VLOOKUP($B104&amp;"f4",VALORES_CONFIGURAÇÃO!$C$5:$L$110,H$1,FALSE)*$C104)+VLOOKUP($B104&amp;"f4",VALORES_CONFIGURAÇÃO!$C$5:$L$110,H$1-4,FALSE),
  (VLOOKUP($B104&amp;"f5",VALORES_CONFIGURAÇÃO!$C$5:$L$110,H$1,FALSE)*$C104)+VLOOKUP($B104&amp;"f5",VALORES_CONFIGURAÇÃO!$C$5:$L$110,H$1-4,FALSE))))
  ),"")</f>
        <v/>
      </c>
      <c r="I104" s="78" t="str">
        <f t="shared" si="1"/>
        <v/>
      </c>
      <c r="J104" s="89"/>
      <c r="K104" s="90"/>
    </row>
    <row r="105" spans="2:11" x14ac:dyDescent="0.25">
      <c r="B105" s="88"/>
      <c r="C105" s="89"/>
      <c r="D105" s="89"/>
      <c r="E105" s="78" t="str">
        <f>IFERROR(VLOOKUP($B105&amp;"f1",VALORES_CONFIGURAÇÃO!$C$5:$L$110,7,FALSE)*$D105,"")</f>
        <v/>
      </c>
      <c r="F105" s="79" t="str">
        <f>IFERROR(
  IF(VLOOKUP($B105&amp;"f1",VALORES_CONFIGURAÇÃO!$C$5:$L$110,3,FALSE)&gt;$C105,VLOOKUP($B105&amp;"f1",VALORES_CONFIGURAÇÃO!$C$5:$L$110,F$1,FALSE)*$C105,
  IF(VLOOKUP($B105&amp;"f2",VALORES_CONFIGURAÇÃO!$C$5:$L$110,3,FALSE)&gt;$C105,(VLOOKUP($B105&amp;"f2",VALORES_CONFIGURAÇÃO!$C$5:$L$110,F$1,FALSE)*$C105)+VLOOKUP($B105&amp;"f2",VALORES_CONFIGURAÇÃO!$C$5:$L$110,F$1-4,FALSE),
  IF(VLOOKUP($B105&amp;"f3",VALORES_CONFIGURAÇÃO!$C$5:$L$110,3,FALSE)&gt;$C105,(VLOOKUP($B105&amp;"f3",VALORES_CONFIGURAÇÃO!$C$5:$L$110,F$1,FALSE)*$C105)+VLOOKUP($B105&amp;"f3",VALORES_CONFIGURAÇÃO!$C$5:$L$110,F$1-4,FALSE),
  IF(VLOOKUP($B105&amp;"f4",VALORES_CONFIGURAÇÃO!$C$5:$L$110,3,FALSE)&gt;$C105,(VLOOKUP($B105&amp;"f4",VALORES_CONFIGURAÇÃO!$C$5:$L$110,F$1,FALSE)*$C105)+VLOOKUP($B105&amp;"f4",VALORES_CONFIGURAÇÃO!$C$5:$L$110,F$1-4,FALSE),
  (VLOOKUP($B105&amp;"f5",VALORES_CONFIGURAÇÃO!$C$5:$L$110,F$1,FALSE)*$C105)+VLOOKUP($B105&amp;"f5",VALORES_CONFIGURAÇÃO!$C$5:$L$110,F$1-4,FALSE))))
  ),"")</f>
        <v/>
      </c>
      <c r="G105" s="79" t="str">
        <f>IFERROR(
  IF(VLOOKUP($B105&amp;"f1",VALORES_CONFIGURAÇÃO!$C$5:$L$110,3,FALSE)&gt;$C105,VLOOKUP($B105&amp;"f1",VALORES_CONFIGURAÇÃO!$C$5:$L$110,G$1,FALSE)*$C105,
  IF(VLOOKUP($B105&amp;"f2",VALORES_CONFIGURAÇÃO!$C$5:$L$110,3,FALSE)&gt;$C105,(VLOOKUP($B105&amp;"f2",VALORES_CONFIGURAÇÃO!$C$5:$L$110,G$1,FALSE)*$C105)+VLOOKUP($B105&amp;"f2",VALORES_CONFIGURAÇÃO!$C$5:$L$110,G$1-4,FALSE),
  IF(VLOOKUP($B105&amp;"f3",VALORES_CONFIGURAÇÃO!$C$5:$L$110,3,FALSE)&gt;$C105,(VLOOKUP($B105&amp;"f3",VALORES_CONFIGURAÇÃO!$C$5:$L$110,G$1,FALSE)*$C105)+VLOOKUP($B105&amp;"f3",VALORES_CONFIGURAÇÃO!$C$5:$L$110,G$1-4,FALSE),
  IF(VLOOKUP($B105&amp;"f4",VALORES_CONFIGURAÇÃO!$C$5:$L$110,3,FALSE)&gt;$C105,(VLOOKUP($B105&amp;"f4",VALORES_CONFIGURAÇÃO!$C$5:$L$110,G$1,FALSE)*$C105)+VLOOKUP($B105&amp;"f4",VALORES_CONFIGURAÇÃO!$C$5:$L$110,G$1-4,FALSE),
  (VLOOKUP($B105&amp;"f5",VALORES_CONFIGURAÇÃO!$C$5:$L$110,G$1,FALSE)*$C105)+VLOOKUP($B105&amp;"f5",VALORES_CONFIGURAÇÃO!$C$5:$L$110,G$1-4,FALSE))))
  ),"")</f>
        <v/>
      </c>
      <c r="H105" s="79" t="str">
        <f>IFERROR(
  IF(VLOOKUP($B105&amp;"f1",VALORES_CONFIGURAÇÃO!$C$5:$L$110,3,FALSE)&gt;$C105,VLOOKUP($B105&amp;"f1",VALORES_CONFIGURAÇÃO!$C$5:$L$110,H$1,FALSE)*$C105,
  IF(VLOOKUP($B105&amp;"f2",VALORES_CONFIGURAÇÃO!$C$5:$L$110,3,FALSE)&gt;$C105,(VLOOKUP($B105&amp;"f2",VALORES_CONFIGURAÇÃO!$C$5:$L$110,H$1,FALSE)*$C105)+VLOOKUP($B105&amp;"f2",VALORES_CONFIGURAÇÃO!$C$5:$L$110,H$1-4,FALSE),
  IF(VLOOKUP($B105&amp;"f3",VALORES_CONFIGURAÇÃO!$C$5:$L$110,3,FALSE)&gt;$C105,(VLOOKUP($B105&amp;"f3",VALORES_CONFIGURAÇÃO!$C$5:$L$110,H$1,FALSE)*$C105)+VLOOKUP($B105&amp;"f3",VALORES_CONFIGURAÇÃO!$C$5:$L$110,H$1-4,FALSE),
  IF(VLOOKUP($B105&amp;"f4",VALORES_CONFIGURAÇÃO!$C$5:$L$110,3,FALSE)&gt;$C105,(VLOOKUP($B105&amp;"f4",VALORES_CONFIGURAÇÃO!$C$5:$L$110,H$1,FALSE)*$C105)+VLOOKUP($B105&amp;"f4",VALORES_CONFIGURAÇÃO!$C$5:$L$110,H$1-4,FALSE),
  (VLOOKUP($B105&amp;"f5",VALORES_CONFIGURAÇÃO!$C$5:$L$110,H$1,FALSE)*$C105)+VLOOKUP($B105&amp;"f5",VALORES_CONFIGURAÇÃO!$C$5:$L$110,H$1-4,FALSE))))
  ),"")</f>
        <v/>
      </c>
      <c r="I105" s="78" t="str">
        <f t="shared" si="1"/>
        <v/>
      </c>
      <c r="J105" s="89"/>
      <c r="K105" s="90"/>
    </row>
    <row r="106" spans="2:11" x14ac:dyDescent="0.25">
      <c r="B106" s="88"/>
      <c r="C106" s="89"/>
      <c r="D106" s="89"/>
      <c r="E106" s="78" t="str">
        <f>IFERROR(VLOOKUP($B106&amp;"f1",VALORES_CONFIGURAÇÃO!$C$5:$L$110,7,FALSE)*$D106,"")</f>
        <v/>
      </c>
      <c r="F106" s="79" t="str">
        <f>IFERROR(
  IF(VLOOKUP($B106&amp;"f1",VALORES_CONFIGURAÇÃO!$C$5:$L$110,3,FALSE)&gt;$C106,VLOOKUP($B106&amp;"f1",VALORES_CONFIGURAÇÃO!$C$5:$L$110,F$1,FALSE)*$C106,
  IF(VLOOKUP($B106&amp;"f2",VALORES_CONFIGURAÇÃO!$C$5:$L$110,3,FALSE)&gt;$C106,(VLOOKUP($B106&amp;"f2",VALORES_CONFIGURAÇÃO!$C$5:$L$110,F$1,FALSE)*$C106)+VLOOKUP($B106&amp;"f2",VALORES_CONFIGURAÇÃO!$C$5:$L$110,F$1-4,FALSE),
  IF(VLOOKUP($B106&amp;"f3",VALORES_CONFIGURAÇÃO!$C$5:$L$110,3,FALSE)&gt;$C106,(VLOOKUP($B106&amp;"f3",VALORES_CONFIGURAÇÃO!$C$5:$L$110,F$1,FALSE)*$C106)+VLOOKUP($B106&amp;"f3",VALORES_CONFIGURAÇÃO!$C$5:$L$110,F$1-4,FALSE),
  IF(VLOOKUP($B106&amp;"f4",VALORES_CONFIGURAÇÃO!$C$5:$L$110,3,FALSE)&gt;$C106,(VLOOKUP($B106&amp;"f4",VALORES_CONFIGURAÇÃO!$C$5:$L$110,F$1,FALSE)*$C106)+VLOOKUP($B106&amp;"f4",VALORES_CONFIGURAÇÃO!$C$5:$L$110,F$1-4,FALSE),
  (VLOOKUP($B106&amp;"f5",VALORES_CONFIGURAÇÃO!$C$5:$L$110,F$1,FALSE)*$C106)+VLOOKUP($B106&amp;"f5",VALORES_CONFIGURAÇÃO!$C$5:$L$110,F$1-4,FALSE))))
  ),"")</f>
        <v/>
      </c>
      <c r="G106" s="79" t="str">
        <f>IFERROR(
  IF(VLOOKUP($B106&amp;"f1",VALORES_CONFIGURAÇÃO!$C$5:$L$110,3,FALSE)&gt;$C106,VLOOKUP($B106&amp;"f1",VALORES_CONFIGURAÇÃO!$C$5:$L$110,G$1,FALSE)*$C106,
  IF(VLOOKUP($B106&amp;"f2",VALORES_CONFIGURAÇÃO!$C$5:$L$110,3,FALSE)&gt;$C106,(VLOOKUP($B106&amp;"f2",VALORES_CONFIGURAÇÃO!$C$5:$L$110,G$1,FALSE)*$C106)+VLOOKUP($B106&amp;"f2",VALORES_CONFIGURAÇÃO!$C$5:$L$110,G$1-4,FALSE),
  IF(VLOOKUP($B106&amp;"f3",VALORES_CONFIGURAÇÃO!$C$5:$L$110,3,FALSE)&gt;$C106,(VLOOKUP($B106&amp;"f3",VALORES_CONFIGURAÇÃO!$C$5:$L$110,G$1,FALSE)*$C106)+VLOOKUP($B106&amp;"f3",VALORES_CONFIGURAÇÃO!$C$5:$L$110,G$1-4,FALSE),
  IF(VLOOKUP($B106&amp;"f4",VALORES_CONFIGURAÇÃO!$C$5:$L$110,3,FALSE)&gt;$C106,(VLOOKUP($B106&amp;"f4",VALORES_CONFIGURAÇÃO!$C$5:$L$110,G$1,FALSE)*$C106)+VLOOKUP($B106&amp;"f4",VALORES_CONFIGURAÇÃO!$C$5:$L$110,G$1-4,FALSE),
  (VLOOKUP($B106&amp;"f5",VALORES_CONFIGURAÇÃO!$C$5:$L$110,G$1,FALSE)*$C106)+VLOOKUP($B106&amp;"f5",VALORES_CONFIGURAÇÃO!$C$5:$L$110,G$1-4,FALSE))))
  ),"")</f>
        <v/>
      </c>
      <c r="H106" s="79" t="str">
        <f>IFERROR(
  IF(VLOOKUP($B106&amp;"f1",VALORES_CONFIGURAÇÃO!$C$5:$L$110,3,FALSE)&gt;$C106,VLOOKUP($B106&amp;"f1",VALORES_CONFIGURAÇÃO!$C$5:$L$110,H$1,FALSE)*$C106,
  IF(VLOOKUP($B106&amp;"f2",VALORES_CONFIGURAÇÃO!$C$5:$L$110,3,FALSE)&gt;$C106,(VLOOKUP($B106&amp;"f2",VALORES_CONFIGURAÇÃO!$C$5:$L$110,H$1,FALSE)*$C106)+VLOOKUP($B106&amp;"f2",VALORES_CONFIGURAÇÃO!$C$5:$L$110,H$1-4,FALSE),
  IF(VLOOKUP($B106&amp;"f3",VALORES_CONFIGURAÇÃO!$C$5:$L$110,3,FALSE)&gt;$C106,(VLOOKUP($B106&amp;"f3",VALORES_CONFIGURAÇÃO!$C$5:$L$110,H$1,FALSE)*$C106)+VLOOKUP($B106&amp;"f3",VALORES_CONFIGURAÇÃO!$C$5:$L$110,H$1-4,FALSE),
  IF(VLOOKUP($B106&amp;"f4",VALORES_CONFIGURAÇÃO!$C$5:$L$110,3,FALSE)&gt;$C106,(VLOOKUP($B106&amp;"f4",VALORES_CONFIGURAÇÃO!$C$5:$L$110,H$1,FALSE)*$C106)+VLOOKUP($B106&amp;"f4",VALORES_CONFIGURAÇÃO!$C$5:$L$110,H$1-4,FALSE),
  (VLOOKUP($B106&amp;"f5",VALORES_CONFIGURAÇÃO!$C$5:$L$110,H$1,FALSE)*$C106)+VLOOKUP($B106&amp;"f5",VALORES_CONFIGURAÇÃO!$C$5:$L$110,H$1-4,FALSE))))
  ),"")</f>
        <v/>
      </c>
      <c r="I106" s="78" t="str">
        <f t="shared" si="1"/>
        <v/>
      </c>
      <c r="J106" s="89"/>
      <c r="K106" s="90"/>
    </row>
    <row r="107" spans="2:11" x14ac:dyDescent="0.25">
      <c r="B107" s="88"/>
      <c r="C107" s="89"/>
      <c r="D107" s="89"/>
      <c r="E107" s="78" t="str">
        <f>IFERROR(VLOOKUP($B107&amp;"f1",VALORES_CONFIGURAÇÃO!$C$5:$L$110,7,FALSE)*$D107,"")</f>
        <v/>
      </c>
      <c r="F107" s="79" t="str">
        <f>IFERROR(
  IF(VLOOKUP($B107&amp;"f1",VALORES_CONFIGURAÇÃO!$C$5:$L$110,3,FALSE)&gt;$C107,VLOOKUP($B107&amp;"f1",VALORES_CONFIGURAÇÃO!$C$5:$L$110,F$1,FALSE)*$C107,
  IF(VLOOKUP($B107&amp;"f2",VALORES_CONFIGURAÇÃO!$C$5:$L$110,3,FALSE)&gt;$C107,(VLOOKUP($B107&amp;"f2",VALORES_CONFIGURAÇÃO!$C$5:$L$110,F$1,FALSE)*$C107)+VLOOKUP($B107&amp;"f2",VALORES_CONFIGURAÇÃO!$C$5:$L$110,F$1-4,FALSE),
  IF(VLOOKUP($B107&amp;"f3",VALORES_CONFIGURAÇÃO!$C$5:$L$110,3,FALSE)&gt;$C107,(VLOOKUP($B107&amp;"f3",VALORES_CONFIGURAÇÃO!$C$5:$L$110,F$1,FALSE)*$C107)+VLOOKUP($B107&amp;"f3",VALORES_CONFIGURAÇÃO!$C$5:$L$110,F$1-4,FALSE),
  IF(VLOOKUP($B107&amp;"f4",VALORES_CONFIGURAÇÃO!$C$5:$L$110,3,FALSE)&gt;$C107,(VLOOKUP($B107&amp;"f4",VALORES_CONFIGURAÇÃO!$C$5:$L$110,F$1,FALSE)*$C107)+VLOOKUP($B107&amp;"f4",VALORES_CONFIGURAÇÃO!$C$5:$L$110,F$1-4,FALSE),
  (VLOOKUP($B107&amp;"f5",VALORES_CONFIGURAÇÃO!$C$5:$L$110,F$1,FALSE)*$C107)+VLOOKUP($B107&amp;"f5",VALORES_CONFIGURAÇÃO!$C$5:$L$110,F$1-4,FALSE))))
  ),"")</f>
        <v/>
      </c>
      <c r="G107" s="79" t="str">
        <f>IFERROR(
  IF(VLOOKUP($B107&amp;"f1",VALORES_CONFIGURAÇÃO!$C$5:$L$110,3,FALSE)&gt;$C107,VLOOKUP($B107&amp;"f1",VALORES_CONFIGURAÇÃO!$C$5:$L$110,G$1,FALSE)*$C107,
  IF(VLOOKUP($B107&amp;"f2",VALORES_CONFIGURAÇÃO!$C$5:$L$110,3,FALSE)&gt;$C107,(VLOOKUP($B107&amp;"f2",VALORES_CONFIGURAÇÃO!$C$5:$L$110,G$1,FALSE)*$C107)+VLOOKUP($B107&amp;"f2",VALORES_CONFIGURAÇÃO!$C$5:$L$110,G$1-4,FALSE),
  IF(VLOOKUP($B107&amp;"f3",VALORES_CONFIGURAÇÃO!$C$5:$L$110,3,FALSE)&gt;$C107,(VLOOKUP($B107&amp;"f3",VALORES_CONFIGURAÇÃO!$C$5:$L$110,G$1,FALSE)*$C107)+VLOOKUP($B107&amp;"f3",VALORES_CONFIGURAÇÃO!$C$5:$L$110,G$1-4,FALSE),
  IF(VLOOKUP($B107&amp;"f4",VALORES_CONFIGURAÇÃO!$C$5:$L$110,3,FALSE)&gt;$C107,(VLOOKUP($B107&amp;"f4",VALORES_CONFIGURAÇÃO!$C$5:$L$110,G$1,FALSE)*$C107)+VLOOKUP($B107&amp;"f4",VALORES_CONFIGURAÇÃO!$C$5:$L$110,G$1-4,FALSE),
  (VLOOKUP($B107&amp;"f5",VALORES_CONFIGURAÇÃO!$C$5:$L$110,G$1,FALSE)*$C107)+VLOOKUP($B107&amp;"f5",VALORES_CONFIGURAÇÃO!$C$5:$L$110,G$1-4,FALSE))))
  ),"")</f>
        <v/>
      </c>
      <c r="H107" s="79" t="str">
        <f>IFERROR(
  IF(VLOOKUP($B107&amp;"f1",VALORES_CONFIGURAÇÃO!$C$5:$L$110,3,FALSE)&gt;$C107,VLOOKUP($B107&amp;"f1",VALORES_CONFIGURAÇÃO!$C$5:$L$110,H$1,FALSE)*$C107,
  IF(VLOOKUP($B107&amp;"f2",VALORES_CONFIGURAÇÃO!$C$5:$L$110,3,FALSE)&gt;$C107,(VLOOKUP($B107&amp;"f2",VALORES_CONFIGURAÇÃO!$C$5:$L$110,H$1,FALSE)*$C107)+VLOOKUP($B107&amp;"f2",VALORES_CONFIGURAÇÃO!$C$5:$L$110,H$1-4,FALSE),
  IF(VLOOKUP($B107&amp;"f3",VALORES_CONFIGURAÇÃO!$C$5:$L$110,3,FALSE)&gt;$C107,(VLOOKUP($B107&amp;"f3",VALORES_CONFIGURAÇÃO!$C$5:$L$110,H$1,FALSE)*$C107)+VLOOKUP($B107&amp;"f3",VALORES_CONFIGURAÇÃO!$C$5:$L$110,H$1-4,FALSE),
  IF(VLOOKUP($B107&amp;"f4",VALORES_CONFIGURAÇÃO!$C$5:$L$110,3,FALSE)&gt;$C107,(VLOOKUP($B107&amp;"f4",VALORES_CONFIGURAÇÃO!$C$5:$L$110,H$1,FALSE)*$C107)+VLOOKUP($B107&amp;"f4",VALORES_CONFIGURAÇÃO!$C$5:$L$110,H$1-4,FALSE),
  (VLOOKUP($B107&amp;"f5",VALORES_CONFIGURAÇÃO!$C$5:$L$110,H$1,FALSE)*$C107)+VLOOKUP($B107&amp;"f5",VALORES_CONFIGURAÇÃO!$C$5:$L$110,H$1-4,FALSE))))
  ),"")</f>
        <v/>
      </c>
      <c r="I107" s="78" t="str">
        <f t="shared" si="1"/>
        <v/>
      </c>
      <c r="J107" s="89"/>
      <c r="K107" s="90"/>
    </row>
    <row r="108" spans="2:11" ht="15.75" thickBot="1" x14ac:dyDescent="0.3">
      <c r="B108" s="91"/>
      <c r="C108" s="92"/>
      <c r="D108" s="92"/>
      <c r="E108" s="78" t="str">
        <f>IFERROR(VLOOKUP($B108&amp;"f1",VALORES_CONFIGURAÇÃO!$C$5:$L$110,7,FALSE)*$D108,"")</f>
        <v/>
      </c>
      <c r="F108" s="79" t="str">
        <f>IFERROR(
  IF(VLOOKUP($B108&amp;"f1",VALORES_CONFIGURAÇÃO!$C$5:$L$110,3,FALSE)&gt;$C108,VLOOKUP($B108&amp;"f1",VALORES_CONFIGURAÇÃO!$C$5:$L$110,F$1,FALSE)*$C108,
  IF(VLOOKUP($B108&amp;"f2",VALORES_CONFIGURAÇÃO!$C$5:$L$110,3,FALSE)&gt;$C108,(VLOOKUP($B108&amp;"f2",VALORES_CONFIGURAÇÃO!$C$5:$L$110,F$1,FALSE)*$C108)+VLOOKUP($B108&amp;"f2",VALORES_CONFIGURAÇÃO!$C$5:$L$110,F$1-4,FALSE),
  IF(VLOOKUP($B108&amp;"f3",VALORES_CONFIGURAÇÃO!$C$5:$L$110,3,FALSE)&gt;$C108,(VLOOKUP($B108&amp;"f3",VALORES_CONFIGURAÇÃO!$C$5:$L$110,F$1,FALSE)*$C108)+VLOOKUP($B108&amp;"f3",VALORES_CONFIGURAÇÃO!$C$5:$L$110,F$1-4,FALSE),
  IF(VLOOKUP($B108&amp;"f4",VALORES_CONFIGURAÇÃO!$C$5:$L$110,3,FALSE)&gt;$C108,(VLOOKUP($B108&amp;"f4",VALORES_CONFIGURAÇÃO!$C$5:$L$110,F$1,FALSE)*$C108)+VLOOKUP($B108&amp;"f4",VALORES_CONFIGURAÇÃO!$C$5:$L$110,F$1-4,FALSE),
  (VLOOKUP($B108&amp;"f5",VALORES_CONFIGURAÇÃO!$C$5:$L$110,F$1,FALSE)*$C108)+VLOOKUP($B108&amp;"f5",VALORES_CONFIGURAÇÃO!$C$5:$L$110,F$1-4,FALSE))))
  ),"")</f>
        <v/>
      </c>
      <c r="G108" s="79" t="str">
        <f>IFERROR(
  IF(VLOOKUP($B108&amp;"f1",VALORES_CONFIGURAÇÃO!$C$5:$L$110,3,FALSE)&gt;$C108,VLOOKUP($B108&amp;"f1",VALORES_CONFIGURAÇÃO!$C$5:$L$110,G$1,FALSE)*$C108,
  IF(VLOOKUP($B108&amp;"f2",VALORES_CONFIGURAÇÃO!$C$5:$L$110,3,FALSE)&gt;$C108,(VLOOKUP($B108&amp;"f2",VALORES_CONFIGURAÇÃO!$C$5:$L$110,G$1,FALSE)*$C108)+VLOOKUP($B108&amp;"f2",VALORES_CONFIGURAÇÃO!$C$5:$L$110,G$1-4,FALSE),
  IF(VLOOKUP($B108&amp;"f3",VALORES_CONFIGURAÇÃO!$C$5:$L$110,3,FALSE)&gt;$C108,(VLOOKUP($B108&amp;"f3",VALORES_CONFIGURAÇÃO!$C$5:$L$110,G$1,FALSE)*$C108)+VLOOKUP($B108&amp;"f3",VALORES_CONFIGURAÇÃO!$C$5:$L$110,G$1-4,FALSE),
  IF(VLOOKUP($B108&amp;"f4",VALORES_CONFIGURAÇÃO!$C$5:$L$110,3,FALSE)&gt;$C108,(VLOOKUP($B108&amp;"f4",VALORES_CONFIGURAÇÃO!$C$5:$L$110,G$1,FALSE)*$C108)+VLOOKUP($B108&amp;"f4",VALORES_CONFIGURAÇÃO!$C$5:$L$110,G$1-4,FALSE),
  (VLOOKUP($B108&amp;"f5",VALORES_CONFIGURAÇÃO!$C$5:$L$110,G$1,FALSE)*$C108)+VLOOKUP($B108&amp;"f5",VALORES_CONFIGURAÇÃO!$C$5:$L$110,G$1-4,FALSE))))
  ),"")</f>
        <v/>
      </c>
      <c r="H108" s="79" t="str">
        <f>IFERROR(
  IF(VLOOKUP($B108&amp;"f1",VALORES_CONFIGURAÇÃO!$C$5:$L$110,3,FALSE)&gt;$C108,VLOOKUP($B108&amp;"f1",VALORES_CONFIGURAÇÃO!$C$5:$L$110,H$1,FALSE)*$C108,
  IF(VLOOKUP($B108&amp;"f2",VALORES_CONFIGURAÇÃO!$C$5:$L$110,3,FALSE)&gt;$C108,(VLOOKUP($B108&amp;"f2",VALORES_CONFIGURAÇÃO!$C$5:$L$110,H$1,FALSE)*$C108)+VLOOKUP($B108&amp;"f2",VALORES_CONFIGURAÇÃO!$C$5:$L$110,H$1-4,FALSE),
  IF(VLOOKUP($B108&amp;"f3",VALORES_CONFIGURAÇÃO!$C$5:$L$110,3,FALSE)&gt;$C108,(VLOOKUP($B108&amp;"f3",VALORES_CONFIGURAÇÃO!$C$5:$L$110,H$1,FALSE)*$C108)+VLOOKUP($B108&amp;"f3",VALORES_CONFIGURAÇÃO!$C$5:$L$110,H$1-4,FALSE),
  IF(VLOOKUP($B108&amp;"f4",VALORES_CONFIGURAÇÃO!$C$5:$L$110,3,FALSE)&gt;$C108,(VLOOKUP($B108&amp;"f4",VALORES_CONFIGURAÇÃO!$C$5:$L$110,H$1,FALSE)*$C108)+VLOOKUP($B108&amp;"f4",VALORES_CONFIGURAÇÃO!$C$5:$L$110,H$1-4,FALSE),
  (VLOOKUP($B108&amp;"f5",VALORES_CONFIGURAÇÃO!$C$5:$L$110,H$1,FALSE)*$C108)+VLOOKUP($B108&amp;"f5",VALORES_CONFIGURAÇÃO!$C$5:$L$110,H$1-4,FALSE))))
  ),"")</f>
        <v/>
      </c>
      <c r="I108" s="78" t="str">
        <f t="shared" si="1"/>
        <v/>
      </c>
      <c r="J108" s="92"/>
      <c r="K108" s="93"/>
    </row>
  </sheetData>
  <autoFilter ref="B3:K3"/>
  <dataValidations count="2">
    <dataValidation type="list" allowBlank="1" showInputMessage="1" showErrorMessage="1" sqref="B4:B108">
      <formula1>tipo</formula1>
    </dataValidation>
    <dataValidation type="whole" allowBlank="1" showInputMessage="1" showErrorMessage="1" sqref="C4:D108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A3" sqref="A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 t="str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/>
      </c>
      <c r="G3" s="5" t="str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/>
      </c>
      <c r="H3" s="5" t="str">
        <f>IF(G3="","",IF($D3="s",F3+G3,0))</f>
        <v/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 t="str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/>
      </c>
      <c r="G4" s="5" t="str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/>
      </c>
      <c r="H4" s="53" t="str">
        <f t="shared" ref="H4:H12" si="0">IF(G4="","",IF($D4="s",F4+G4,0))</f>
        <v/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si="0"/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0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0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4"/>
  <sheetViews>
    <sheetView topLeftCell="A17" workbookViewId="0">
      <selection activeCell="A20" sqref="A20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4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8" t="s">
        <v>605</v>
      </c>
    </row>
    <row r="21" spans="1:4" x14ac:dyDescent="0.25">
      <c r="A21" s="148" t="s">
        <v>605</v>
      </c>
    </row>
    <row r="22" spans="1:4" x14ac:dyDescent="0.25">
      <c r="A22" s="148" t="s">
        <v>605</v>
      </c>
    </row>
    <row r="23" spans="1:4" x14ac:dyDescent="0.25">
      <c r="A23" s="148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tr">
        <f t="shared" ca="1" si="0"/>
        <v>TABELA DE PARAMETRIZAÇÃO</v>
      </c>
      <c r="D44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Silva, Marcelo H.</cp:lastModifiedBy>
  <dcterms:created xsi:type="dcterms:W3CDTF">2013-01-07T17:11:08Z</dcterms:created>
  <dcterms:modified xsi:type="dcterms:W3CDTF">2017-11-09T15:56:01Z</dcterms:modified>
</cp:coreProperties>
</file>