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drawings/drawing11.xml" ContentType="application/vnd.openxmlformats-officedocument.drawing+xml"/>
  <Override PartName="/xl/drawings/drawing10.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6.xml" ContentType="application/vnd.openxmlformats-officedocument.drawing+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drawings/drawing2.xml" ContentType="application/vnd.openxmlformats-officedocument.drawing+xml"/>
  <Override PartName="/xl/sharedStrings.xml" ContentType="application/vnd.openxmlformats-officedocument.spreadsheetml.sharedStrings+xml"/>
  <Override PartName="/xl/drawings/drawing3.xml" ContentType="application/vnd.openxmlformats-officedocument.drawing+xml"/>
  <Override PartName="/xl/drawings/drawing1.xml" ContentType="application/vnd.openxmlformats-officedocument.drawing+xml"/>
  <Override PartName="/xl/worksheets/sheet14.xml" ContentType="application/vnd.openxmlformats-officedocument.spreadsheetml.worksheet+xml"/>
  <Override PartName="/xl/worksheets/sheet15.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worksheets/sheet6.xml" ContentType="application/vnd.openxmlformats-officedocument.spreadsheetml.worksheet+xml"/>
  <Override PartName="/xl/worksheets/sheet5.xml" ContentType="application/vnd.openxmlformats-officedocument.spreadsheetml.worksheet+xml"/>
  <Override PartName="/xl/worksheets/sheet7.xml" ContentType="application/vnd.openxmlformats-officedocument.spreadsheetml.worksheet+xml"/>
  <Override PartName="/xl/worksheets/sheet13.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comments5.xml" ContentType="application/vnd.openxmlformats-officedocument.spreadsheetml.comments+xml"/>
  <Override PartName="/xl/comments1.xml" ContentType="application/vnd.openxmlformats-officedocument.spreadsheetml.comments+xml"/>
  <Override PartName="/docProps/app.xml" ContentType="application/vnd.openxmlformats-officedocument.extended-properties+xml"/>
  <Override PartName="/xl/comments2.xml" ContentType="application/vnd.openxmlformats-officedocument.spreadsheetml.comments+xml"/>
  <Override PartName="/xl/comments8.xml" ContentType="application/vnd.openxmlformats-officedocument.spreadsheetml.comments+xml"/>
  <Override PartName="/xl/comments4.xml" ContentType="application/vnd.openxmlformats-officedocument.spreadsheetml.comments+xml"/>
  <Override PartName="/xl/comments7.xml" ContentType="application/vnd.openxmlformats-officedocument.spreadsheetml.comments+xml"/>
  <Override PartName="/xl/comments6.xml" ContentType="application/vnd.openxmlformats-officedocument.spreadsheetml.comments+xml"/>
  <Override PartName="/xl/comments9.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xl/calcChain.xml" ContentType="application/vnd.openxmlformats-officedocument.spreadsheetml.calcChain+xml"/>
  <Override PartName="/xl/tables/table1.xml" ContentType="application/vnd.openxmlformats-officedocument.spreadsheetml.table+xml"/>
  <Override PartName="/xl/comments11.xml" ContentType="application/vnd.openxmlformats-officedocument.spreadsheetml.comments+xml"/>
  <Override PartName="/xl/comments10.xml" ContentType="application/vnd.openxmlformats-officedocument.spreadsheetml.comment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45" windowWidth="12120" windowHeight="7065" tabRatio="868" firstSheet="1" activeTab="1"/>
  </bookViews>
  <sheets>
    <sheet name="Configurações" sheetId="6" state="hidden" r:id="rId1"/>
    <sheet name="Consolidado" sheetId="19" r:id="rId2"/>
    <sheet name="Reuniões" sheetId="20" r:id="rId3"/>
    <sheet name="Requisitos" sheetId="24" r:id="rId4"/>
    <sheet name="CPqD-Sensedia" sheetId="8" r:id="rId5"/>
    <sheet name="Todo-PTSI" sheetId="10" r:id="rId6"/>
    <sheet name="Indra" sheetId="12" r:id="rId7"/>
    <sheet name="IBM" sheetId="13" r:id="rId8"/>
    <sheet name="Accenture" sheetId="4" r:id="rId9"/>
    <sheet name="Aitec" sheetId="14" r:id="rId10"/>
    <sheet name="CSC" sheetId="15" r:id="rId11"/>
    <sheet name="Braxis" sheetId="16" r:id="rId12"/>
    <sheet name="Everis" sheetId="17" r:id="rId13"/>
    <sheet name="Oracle" sheetId="18" r:id="rId14"/>
    <sheet name="Observações" sheetId="7" r:id="rId15"/>
  </sheets>
  <definedNames>
    <definedName name="_xlnm._FilterDatabase" localSheetId="8" hidden="1">Accenture!$B$6:$U$66</definedName>
    <definedName name="_xlnm._FilterDatabase" localSheetId="9" hidden="1">Aitec!$B$6:$U$6</definedName>
    <definedName name="_xlnm._FilterDatabase" localSheetId="11" hidden="1">Braxis!$B$6:$U$6</definedName>
    <definedName name="_xlnm._FilterDatabase" localSheetId="4" hidden="1">'CPqD-Sensedia'!$B$6:$U$6</definedName>
    <definedName name="_xlnm._FilterDatabase" localSheetId="10" hidden="1">CSC!$B$6:$U$6</definedName>
    <definedName name="_xlnm._FilterDatabase" localSheetId="12" hidden="1">Everis!$B$6:$U$66</definedName>
    <definedName name="_xlnm._FilterDatabase" localSheetId="7" hidden="1">IBM!$B$6:$U$6</definedName>
    <definedName name="_xlnm._FilterDatabase" localSheetId="6" hidden="1">Indra!$B$6:$U$66</definedName>
    <definedName name="_xlnm._FilterDatabase" localSheetId="13" hidden="1">Oracle!$B$6:$U$6</definedName>
    <definedName name="_xlnm._FilterDatabase" localSheetId="3" hidden="1">Requisitos!$B$6:$F$66</definedName>
    <definedName name="_xlnm._FilterDatabase" localSheetId="5" hidden="1">'Todo-PTSI'!$B$6:$U$6</definedName>
    <definedName name="_Toc312090562" localSheetId="8">Accenture!#REF!</definedName>
    <definedName name="_Toc312090562" localSheetId="9">Aitec!#REF!</definedName>
    <definedName name="_Toc312090562" localSheetId="11">Braxis!#REF!</definedName>
    <definedName name="_Toc312090562" localSheetId="4">'CPqD-Sensedia'!#REF!</definedName>
    <definedName name="_Toc312090562" localSheetId="10">CSC!#REF!</definedName>
    <definedName name="_Toc312090562" localSheetId="12">Everis!#REF!</definedName>
    <definedName name="_Toc312090562" localSheetId="7">IBM!#REF!</definedName>
    <definedName name="_Toc312090562" localSheetId="6">Indra!#REF!</definedName>
    <definedName name="_Toc312090562" localSheetId="13">Oracle!#REF!</definedName>
    <definedName name="_Toc312090562" localSheetId="3">Requisitos!#REF!</definedName>
    <definedName name="_Toc312090562" localSheetId="5">'Todo-PTSI'!#REF!</definedName>
  </definedNames>
  <calcPr calcId="145621"/>
</workbook>
</file>

<file path=xl/calcChain.xml><?xml version="1.0" encoding="utf-8"?>
<calcChain xmlns="http://schemas.openxmlformats.org/spreadsheetml/2006/main">
  <c r="T66" i="18" l="1"/>
  <c r="T65" i="18"/>
  <c r="T64" i="18"/>
  <c r="T63" i="18"/>
  <c r="T62" i="18"/>
  <c r="T61" i="18"/>
  <c r="T60" i="18"/>
  <c r="T59" i="18"/>
  <c r="T58" i="18"/>
  <c r="T57" i="18"/>
  <c r="T56" i="18"/>
  <c r="T55" i="18"/>
  <c r="T54" i="18"/>
  <c r="T53" i="18"/>
  <c r="T52" i="18"/>
  <c r="T51" i="18"/>
  <c r="T50" i="18"/>
  <c r="T49" i="18"/>
  <c r="T48" i="18"/>
  <c r="T47" i="18"/>
  <c r="T46" i="18"/>
  <c r="T45" i="18"/>
  <c r="T44" i="18"/>
  <c r="T43" i="18"/>
  <c r="T42" i="18"/>
  <c r="T41" i="18"/>
  <c r="T40" i="18"/>
  <c r="T39" i="18"/>
  <c r="T38" i="18"/>
  <c r="T37" i="18"/>
  <c r="T36" i="18"/>
  <c r="T35" i="18"/>
  <c r="T34" i="18"/>
  <c r="T33" i="18"/>
  <c r="T32" i="18"/>
  <c r="T31" i="18"/>
  <c r="T30" i="18"/>
  <c r="T29" i="18"/>
  <c r="T28" i="18"/>
  <c r="T27" i="18"/>
  <c r="T26" i="18"/>
  <c r="T25" i="18"/>
  <c r="T24" i="18"/>
  <c r="T23" i="18"/>
  <c r="T22" i="18"/>
  <c r="T21" i="18"/>
  <c r="T20" i="18"/>
  <c r="T19" i="18"/>
  <c r="T18" i="18"/>
  <c r="T17" i="18"/>
  <c r="T16" i="18"/>
  <c r="T15" i="18"/>
  <c r="T14" i="18"/>
  <c r="T13" i="18"/>
  <c r="T12" i="18"/>
  <c r="T11" i="18"/>
  <c r="T10" i="18"/>
  <c r="T9" i="18"/>
  <c r="T8" i="18"/>
  <c r="T7" i="18"/>
  <c r="T66" i="17"/>
  <c r="T65" i="17"/>
  <c r="T64" i="17"/>
  <c r="T63" i="17"/>
  <c r="T62" i="17"/>
  <c r="T61" i="17"/>
  <c r="T60" i="17"/>
  <c r="T59" i="17"/>
  <c r="T58" i="17"/>
  <c r="T57" i="17"/>
  <c r="T56" i="17"/>
  <c r="T55" i="17"/>
  <c r="T54" i="17"/>
  <c r="T53" i="17"/>
  <c r="T52" i="17"/>
  <c r="T51" i="17"/>
  <c r="T50" i="17"/>
  <c r="T49" i="17"/>
  <c r="T48" i="17"/>
  <c r="T47" i="17"/>
  <c r="T46" i="17"/>
  <c r="T45" i="17"/>
  <c r="T44" i="17"/>
  <c r="T43" i="17"/>
  <c r="T42" i="17"/>
  <c r="T41" i="17"/>
  <c r="T40" i="17"/>
  <c r="T39" i="17"/>
  <c r="T38" i="17"/>
  <c r="T37" i="17"/>
  <c r="T36" i="17"/>
  <c r="T35" i="17"/>
  <c r="T34" i="17"/>
  <c r="T33" i="17"/>
  <c r="T32" i="17"/>
  <c r="T31" i="17"/>
  <c r="T30" i="17"/>
  <c r="T29" i="17"/>
  <c r="T28" i="17"/>
  <c r="T27" i="17"/>
  <c r="T26" i="17"/>
  <c r="T25" i="17"/>
  <c r="T24" i="17"/>
  <c r="T23" i="17"/>
  <c r="T22" i="17"/>
  <c r="T21" i="17"/>
  <c r="T20" i="17"/>
  <c r="T19" i="17"/>
  <c r="T18" i="17"/>
  <c r="T17" i="17"/>
  <c r="T16" i="17"/>
  <c r="T15" i="17"/>
  <c r="T14" i="17"/>
  <c r="T13" i="17"/>
  <c r="T12" i="17"/>
  <c r="T11" i="17"/>
  <c r="T10" i="17"/>
  <c r="T9" i="17"/>
  <c r="T8" i="17"/>
  <c r="T7" i="17"/>
  <c r="T66" i="16"/>
  <c r="T65" i="16"/>
  <c r="T64" i="16"/>
  <c r="T63" i="16"/>
  <c r="T62" i="16"/>
  <c r="T61" i="16"/>
  <c r="T60" i="16"/>
  <c r="T59" i="16"/>
  <c r="T58" i="16"/>
  <c r="T57" i="16"/>
  <c r="T56" i="16"/>
  <c r="T55" i="16"/>
  <c r="T54" i="16"/>
  <c r="T53" i="16"/>
  <c r="T52" i="16"/>
  <c r="T51" i="16"/>
  <c r="T50" i="16"/>
  <c r="T49" i="16"/>
  <c r="T48" i="16"/>
  <c r="T47" i="16"/>
  <c r="T46" i="16"/>
  <c r="T45" i="16"/>
  <c r="T44" i="16"/>
  <c r="T43" i="16"/>
  <c r="T42" i="16"/>
  <c r="T41" i="16"/>
  <c r="T40" i="16"/>
  <c r="T39" i="16"/>
  <c r="T38" i="16"/>
  <c r="T37" i="16"/>
  <c r="T36" i="16"/>
  <c r="T35" i="16"/>
  <c r="T34" i="16"/>
  <c r="T33" i="16"/>
  <c r="T32" i="16"/>
  <c r="T31" i="16"/>
  <c r="T30" i="16"/>
  <c r="T29" i="16"/>
  <c r="T28" i="16"/>
  <c r="T27" i="16"/>
  <c r="T26" i="16"/>
  <c r="T25" i="16"/>
  <c r="T24" i="16"/>
  <c r="T23" i="16"/>
  <c r="T22" i="16"/>
  <c r="T21" i="16"/>
  <c r="T20" i="16"/>
  <c r="T19" i="16"/>
  <c r="T18" i="16"/>
  <c r="T17" i="16"/>
  <c r="T16" i="16"/>
  <c r="T15" i="16"/>
  <c r="T14" i="16"/>
  <c r="T13" i="16"/>
  <c r="T12" i="16"/>
  <c r="T11" i="16"/>
  <c r="T10" i="16"/>
  <c r="T9" i="16"/>
  <c r="T8" i="16"/>
  <c r="T7" i="16"/>
  <c r="T66" i="15"/>
  <c r="T65" i="15"/>
  <c r="T64" i="15"/>
  <c r="T63" i="15"/>
  <c r="T62" i="15"/>
  <c r="T61" i="15"/>
  <c r="T60" i="15"/>
  <c r="T59" i="15"/>
  <c r="T58" i="15"/>
  <c r="T57" i="15"/>
  <c r="T56" i="15"/>
  <c r="T55" i="15"/>
  <c r="T54" i="15"/>
  <c r="T53" i="15"/>
  <c r="T52" i="15"/>
  <c r="T51" i="15"/>
  <c r="T50" i="15"/>
  <c r="T49" i="15"/>
  <c r="T48" i="15"/>
  <c r="T47" i="15"/>
  <c r="T46" i="15"/>
  <c r="T45" i="15"/>
  <c r="T44" i="15"/>
  <c r="T43" i="15"/>
  <c r="T42" i="15"/>
  <c r="T41" i="15"/>
  <c r="T40" i="15"/>
  <c r="T39" i="15"/>
  <c r="T38" i="15"/>
  <c r="T37" i="15"/>
  <c r="T36" i="15"/>
  <c r="T35" i="15"/>
  <c r="T34" i="15"/>
  <c r="T33" i="15"/>
  <c r="T32" i="15"/>
  <c r="T31" i="15"/>
  <c r="T30" i="15"/>
  <c r="T29" i="15"/>
  <c r="T28" i="15"/>
  <c r="T27" i="15"/>
  <c r="T26" i="15"/>
  <c r="T25" i="15"/>
  <c r="T24" i="15"/>
  <c r="T23" i="15"/>
  <c r="T22" i="15"/>
  <c r="T21" i="15"/>
  <c r="T20" i="15"/>
  <c r="T19" i="15"/>
  <c r="T18" i="15"/>
  <c r="T17" i="15"/>
  <c r="T16" i="15"/>
  <c r="T15" i="15"/>
  <c r="T14" i="15"/>
  <c r="T13" i="15"/>
  <c r="T12" i="15"/>
  <c r="T11" i="15"/>
  <c r="T10" i="15"/>
  <c r="T9" i="15"/>
  <c r="T8" i="15"/>
  <c r="T7" i="15"/>
  <c r="T66" i="14"/>
  <c r="T65" i="14"/>
  <c r="T64" i="14"/>
  <c r="T63" i="14"/>
  <c r="T62" i="14"/>
  <c r="T61" i="14"/>
  <c r="T60" i="14"/>
  <c r="T59" i="14"/>
  <c r="T58" i="14"/>
  <c r="T57" i="14"/>
  <c r="T56" i="14"/>
  <c r="T55" i="14"/>
  <c r="T54" i="14"/>
  <c r="T53" i="14"/>
  <c r="T52" i="14"/>
  <c r="T51" i="14"/>
  <c r="T50" i="14"/>
  <c r="T49" i="14"/>
  <c r="T48" i="14"/>
  <c r="T47" i="14"/>
  <c r="T46" i="14"/>
  <c r="T45" i="14"/>
  <c r="T44" i="14"/>
  <c r="T43" i="14"/>
  <c r="T42" i="14"/>
  <c r="T41" i="14"/>
  <c r="T40" i="14"/>
  <c r="T39" i="14"/>
  <c r="T38" i="14"/>
  <c r="T37" i="14"/>
  <c r="T36" i="14"/>
  <c r="T35" i="14"/>
  <c r="T34" i="14"/>
  <c r="T33" i="14"/>
  <c r="T32" i="14"/>
  <c r="T31" i="14"/>
  <c r="T30" i="14"/>
  <c r="T29" i="14"/>
  <c r="T28" i="14"/>
  <c r="T27" i="14"/>
  <c r="T26" i="14"/>
  <c r="T25" i="14"/>
  <c r="T24" i="14"/>
  <c r="T23" i="14"/>
  <c r="T22" i="14"/>
  <c r="T21" i="14"/>
  <c r="T20" i="14"/>
  <c r="T19" i="14"/>
  <c r="T18" i="14"/>
  <c r="T17" i="14"/>
  <c r="T16" i="14"/>
  <c r="T15" i="14"/>
  <c r="T14" i="14"/>
  <c r="T13" i="14"/>
  <c r="T12" i="14"/>
  <c r="T11" i="14"/>
  <c r="T10" i="14"/>
  <c r="T9" i="14"/>
  <c r="T8" i="14"/>
  <c r="T7" i="14"/>
  <c r="T66" i="4"/>
  <c r="T65" i="4"/>
  <c r="T64" i="4"/>
  <c r="T63" i="4"/>
  <c r="T62" i="4"/>
  <c r="T61" i="4"/>
  <c r="T60" i="4"/>
  <c r="T59" i="4"/>
  <c r="T58" i="4"/>
  <c r="T57" i="4"/>
  <c r="T56" i="4"/>
  <c r="T55" i="4"/>
  <c r="T54" i="4"/>
  <c r="T53" i="4"/>
  <c r="T52" i="4"/>
  <c r="T51" i="4"/>
  <c r="T50" i="4"/>
  <c r="T49" i="4"/>
  <c r="T48" i="4"/>
  <c r="T47" i="4"/>
  <c r="T46" i="4"/>
  <c r="T45" i="4"/>
  <c r="T44" i="4"/>
  <c r="T43" i="4"/>
  <c r="T42" i="4"/>
  <c r="T41" i="4"/>
  <c r="T40" i="4"/>
  <c r="T39" i="4"/>
  <c r="T38" i="4"/>
  <c r="T37" i="4"/>
  <c r="T36" i="4"/>
  <c r="T35" i="4"/>
  <c r="T34" i="4"/>
  <c r="T33" i="4"/>
  <c r="T32" i="4"/>
  <c r="T31" i="4"/>
  <c r="T30" i="4"/>
  <c r="T29" i="4"/>
  <c r="T28" i="4"/>
  <c r="T27" i="4"/>
  <c r="T26" i="4"/>
  <c r="T25" i="4"/>
  <c r="T24" i="4"/>
  <c r="T23" i="4"/>
  <c r="T22" i="4"/>
  <c r="T21" i="4"/>
  <c r="T20" i="4"/>
  <c r="T19" i="4"/>
  <c r="T18" i="4"/>
  <c r="T17" i="4"/>
  <c r="T16" i="4"/>
  <c r="T15" i="4"/>
  <c r="T14" i="4"/>
  <c r="T13" i="4"/>
  <c r="T12" i="4"/>
  <c r="T11" i="4"/>
  <c r="T10" i="4"/>
  <c r="T9" i="4"/>
  <c r="T8" i="4"/>
  <c r="T7" i="4"/>
  <c r="T66" i="13"/>
  <c r="T65" i="13"/>
  <c r="T64" i="13"/>
  <c r="T63" i="13"/>
  <c r="T62" i="13"/>
  <c r="T61" i="13"/>
  <c r="T60" i="13"/>
  <c r="T59" i="13"/>
  <c r="T58" i="13"/>
  <c r="T57" i="13"/>
  <c r="T56" i="13"/>
  <c r="T55" i="13"/>
  <c r="T54" i="13"/>
  <c r="T53" i="13"/>
  <c r="T52" i="13"/>
  <c r="T51" i="13"/>
  <c r="T50" i="13"/>
  <c r="T49" i="13"/>
  <c r="T48" i="13"/>
  <c r="T47" i="13"/>
  <c r="T46" i="13"/>
  <c r="T45" i="13"/>
  <c r="T44" i="13"/>
  <c r="T43" i="13"/>
  <c r="T42" i="13"/>
  <c r="T41" i="13"/>
  <c r="T40" i="13"/>
  <c r="T39" i="13"/>
  <c r="T38" i="13"/>
  <c r="T37" i="13"/>
  <c r="T36" i="13"/>
  <c r="T35" i="13"/>
  <c r="T34" i="13"/>
  <c r="T33" i="13"/>
  <c r="T32" i="13"/>
  <c r="T31" i="13"/>
  <c r="T30" i="13"/>
  <c r="T29" i="13"/>
  <c r="T28" i="13"/>
  <c r="T27" i="13"/>
  <c r="T26" i="13"/>
  <c r="T25" i="13"/>
  <c r="T24" i="13"/>
  <c r="T23" i="13"/>
  <c r="T22" i="13"/>
  <c r="T21" i="13"/>
  <c r="T20" i="13"/>
  <c r="T19" i="13"/>
  <c r="T18" i="13"/>
  <c r="T17" i="13"/>
  <c r="T16" i="13"/>
  <c r="T15" i="13"/>
  <c r="T14" i="13"/>
  <c r="T13" i="13"/>
  <c r="T12" i="13"/>
  <c r="T11" i="13"/>
  <c r="T10" i="13"/>
  <c r="T9" i="13"/>
  <c r="T8" i="13"/>
  <c r="T7" i="13"/>
  <c r="T66" i="12"/>
  <c r="T65" i="12"/>
  <c r="T64" i="12"/>
  <c r="T63" i="12"/>
  <c r="T62" i="12"/>
  <c r="T61" i="12"/>
  <c r="T60" i="12"/>
  <c r="T59" i="12"/>
  <c r="T58" i="12"/>
  <c r="T57" i="12"/>
  <c r="T56" i="12"/>
  <c r="T55" i="12"/>
  <c r="T54" i="12"/>
  <c r="T53" i="12"/>
  <c r="T52" i="12"/>
  <c r="T51" i="12"/>
  <c r="T50" i="12"/>
  <c r="T49" i="12"/>
  <c r="T48" i="12"/>
  <c r="T47" i="12"/>
  <c r="T46" i="12"/>
  <c r="T45" i="12"/>
  <c r="T44" i="12"/>
  <c r="T43" i="12"/>
  <c r="T42" i="12"/>
  <c r="T41" i="12"/>
  <c r="T40" i="12"/>
  <c r="T39" i="12"/>
  <c r="T38" i="12"/>
  <c r="T37" i="12"/>
  <c r="T36" i="12"/>
  <c r="T35" i="12"/>
  <c r="T34" i="12"/>
  <c r="T33" i="12"/>
  <c r="T32" i="12"/>
  <c r="T31" i="12"/>
  <c r="T30" i="12"/>
  <c r="T29" i="12"/>
  <c r="T28" i="12"/>
  <c r="T27" i="12"/>
  <c r="T26" i="12"/>
  <c r="T25" i="12"/>
  <c r="T24" i="12"/>
  <c r="T23" i="12"/>
  <c r="T22" i="12"/>
  <c r="T21" i="12"/>
  <c r="T20" i="12"/>
  <c r="T19" i="12"/>
  <c r="T18" i="12"/>
  <c r="T17" i="12"/>
  <c r="T16" i="12"/>
  <c r="T15" i="12"/>
  <c r="T14" i="12"/>
  <c r="T13" i="12"/>
  <c r="T12" i="12"/>
  <c r="T11" i="12"/>
  <c r="T10" i="12"/>
  <c r="T9" i="12"/>
  <c r="T8" i="12"/>
  <c r="T7" i="12"/>
  <c r="T66" i="10"/>
  <c r="T65" i="10"/>
  <c r="T64" i="10"/>
  <c r="T63" i="10"/>
  <c r="T62" i="10"/>
  <c r="T61" i="10"/>
  <c r="T60" i="10"/>
  <c r="T59" i="10"/>
  <c r="T58" i="10"/>
  <c r="T57" i="10"/>
  <c r="T56" i="10"/>
  <c r="T55" i="10"/>
  <c r="T54" i="10"/>
  <c r="T53" i="10"/>
  <c r="T52" i="10"/>
  <c r="T51" i="10"/>
  <c r="T50" i="10"/>
  <c r="T49" i="10"/>
  <c r="T48" i="10"/>
  <c r="T47" i="10"/>
  <c r="T46" i="10"/>
  <c r="T45" i="10"/>
  <c r="T44" i="10"/>
  <c r="T43" i="10"/>
  <c r="T42" i="10"/>
  <c r="T41" i="10"/>
  <c r="T40" i="10"/>
  <c r="T39" i="10"/>
  <c r="T38" i="10"/>
  <c r="T37" i="10"/>
  <c r="T36" i="10"/>
  <c r="T35" i="10"/>
  <c r="T34" i="10"/>
  <c r="T33" i="10"/>
  <c r="T32" i="10"/>
  <c r="T31" i="10"/>
  <c r="T30" i="10"/>
  <c r="T29" i="10"/>
  <c r="T28" i="10"/>
  <c r="T27" i="10"/>
  <c r="T26" i="10"/>
  <c r="T25" i="10"/>
  <c r="T24" i="10"/>
  <c r="T23" i="10"/>
  <c r="T22" i="10"/>
  <c r="T21" i="10"/>
  <c r="T20" i="10"/>
  <c r="T19" i="10"/>
  <c r="T18" i="10"/>
  <c r="T17" i="10"/>
  <c r="T16" i="10"/>
  <c r="T15" i="10"/>
  <c r="T14" i="10"/>
  <c r="T13" i="10"/>
  <c r="T12" i="10"/>
  <c r="T11" i="10"/>
  <c r="T10" i="10"/>
  <c r="T9" i="10"/>
  <c r="T8" i="10"/>
  <c r="T7" i="10"/>
  <c r="F66" i="18"/>
  <c r="F65" i="18"/>
  <c r="F64" i="18"/>
  <c r="F63" i="18"/>
  <c r="F62" i="18"/>
  <c r="F61" i="18"/>
  <c r="F60" i="18"/>
  <c r="F59" i="18"/>
  <c r="F58" i="18"/>
  <c r="F57" i="18"/>
  <c r="F56" i="18"/>
  <c r="F55" i="18"/>
  <c r="F54" i="18"/>
  <c r="F53" i="18"/>
  <c r="F52" i="18"/>
  <c r="F51" i="18"/>
  <c r="F50" i="18"/>
  <c r="F49" i="18"/>
  <c r="F48" i="18"/>
  <c r="F47" i="18"/>
  <c r="F46" i="18"/>
  <c r="F45" i="18"/>
  <c r="F44" i="18"/>
  <c r="F43" i="18"/>
  <c r="F42" i="18"/>
  <c r="F41" i="18"/>
  <c r="F40" i="18"/>
  <c r="F39" i="18"/>
  <c r="F38" i="18"/>
  <c r="F37" i="18"/>
  <c r="F36" i="18"/>
  <c r="F35" i="18"/>
  <c r="F34" i="18"/>
  <c r="F33" i="18"/>
  <c r="F32" i="18"/>
  <c r="F31" i="18"/>
  <c r="F30" i="18"/>
  <c r="F29" i="18"/>
  <c r="F28" i="18"/>
  <c r="F27" i="18"/>
  <c r="F26" i="18"/>
  <c r="F25" i="18"/>
  <c r="F24" i="18"/>
  <c r="F23" i="18"/>
  <c r="F22" i="18"/>
  <c r="F21" i="18"/>
  <c r="F20" i="18"/>
  <c r="F19" i="18"/>
  <c r="F18" i="18"/>
  <c r="F17" i="18"/>
  <c r="F16" i="18"/>
  <c r="F15" i="18"/>
  <c r="F14" i="18"/>
  <c r="F13" i="18"/>
  <c r="F12" i="18"/>
  <c r="F11" i="18"/>
  <c r="F10" i="18"/>
  <c r="F9" i="18"/>
  <c r="F8" i="18"/>
  <c r="F7" i="18"/>
  <c r="F66" i="17"/>
  <c r="F65" i="17"/>
  <c r="F64" i="17"/>
  <c r="F63" i="17"/>
  <c r="F62" i="17"/>
  <c r="F61" i="17"/>
  <c r="F60" i="17"/>
  <c r="F59" i="17"/>
  <c r="F58" i="17"/>
  <c r="F57" i="17"/>
  <c r="F56" i="17"/>
  <c r="F55" i="17"/>
  <c r="F54" i="17"/>
  <c r="F53" i="17"/>
  <c r="F52" i="17"/>
  <c r="F51" i="17"/>
  <c r="F50" i="17"/>
  <c r="F49" i="17"/>
  <c r="F48" i="17"/>
  <c r="F47" i="17"/>
  <c r="F46" i="17"/>
  <c r="F45" i="17"/>
  <c r="F44" i="17"/>
  <c r="F43" i="17"/>
  <c r="F42" i="17"/>
  <c r="F41" i="17"/>
  <c r="F40" i="17"/>
  <c r="F39" i="17"/>
  <c r="F38" i="17"/>
  <c r="F37" i="17"/>
  <c r="F36" i="17"/>
  <c r="F35" i="17"/>
  <c r="F34" i="17"/>
  <c r="F33" i="17"/>
  <c r="F32" i="17"/>
  <c r="F31" i="17"/>
  <c r="F30" i="17"/>
  <c r="F29" i="17"/>
  <c r="F28" i="17"/>
  <c r="F27" i="17"/>
  <c r="F26" i="17"/>
  <c r="F25" i="17"/>
  <c r="F24" i="17"/>
  <c r="F23" i="17"/>
  <c r="F22" i="17"/>
  <c r="F21" i="17"/>
  <c r="F20" i="17"/>
  <c r="F19" i="17"/>
  <c r="F18" i="17"/>
  <c r="F17" i="17"/>
  <c r="F16" i="17"/>
  <c r="F15" i="17"/>
  <c r="F14" i="17"/>
  <c r="F13" i="17"/>
  <c r="F12" i="17"/>
  <c r="F11" i="17"/>
  <c r="F10" i="17"/>
  <c r="F9" i="17"/>
  <c r="F8" i="17"/>
  <c r="F7" i="17"/>
  <c r="F66" i="16"/>
  <c r="F65" i="16"/>
  <c r="F64" i="16"/>
  <c r="F63" i="16"/>
  <c r="F62" i="16"/>
  <c r="F61" i="16"/>
  <c r="F60" i="16"/>
  <c r="F59" i="16"/>
  <c r="F58" i="16"/>
  <c r="F57" i="16"/>
  <c r="F56" i="16"/>
  <c r="F55" i="16"/>
  <c r="F54" i="16"/>
  <c r="F53" i="16"/>
  <c r="F52" i="16"/>
  <c r="F51" i="16"/>
  <c r="F50" i="16"/>
  <c r="F49" i="16"/>
  <c r="F48" i="16"/>
  <c r="F47" i="16"/>
  <c r="F46" i="16"/>
  <c r="F45" i="16"/>
  <c r="F44" i="16"/>
  <c r="F43" i="16"/>
  <c r="F42" i="16"/>
  <c r="F41" i="16"/>
  <c r="F40" i="16"/>
  <c r="F39" i="16"/>
  <c r="F38" i="16"/>
  <c r="F37" i="16"/>
  <c r="F36" i="16"/>
  <c r="F35" i="16"/>
  <c r="F34" i="16"/>
  <c r="F33" i="16"/>
  <c r="F32" i="16"/>
  <c r="F31" i="16"/>
  <c r="F30" i="16"/>
  <c r="F29" i="16"/>
  <c r="F28" i="16"/>
  <c r="F27" i="16"/>
  <c r="F26" i="16"/>
  <c r="F25" i="16"/>
  <c r="F24" i="16"/>
  <c r="F23" i="16"/>
  <c r="F22" i="16"/>
  <c r="F21" i="16"/>
  <c r="F20" i="16"/>
  <c r="F19" i="16"/>
  <c r="F18" i="16"/>
  <c r="F17" i="16"/>
  <c r="F16" i="16"/>
  <c r="F15" i="16"/>
  <c r="F14" i="16"/>
  <c r="F13" i="16"/>
  <c r="F12" i="16"/>
  <c r="F11" i="16"/>
  <c r="F10" i="16"/>
  <c r="F9" i="16"/>
  <c r="F8" i="16"/>
  <c r="F7" i="16"/>
  <c r="F66" i="15"/>
  <c r="F65" i="15"/>
  <c r="F64" i="15"/>
  <c r="F63" i="15"/>
  <c r="F62" i="15"/>
  <c r="F61" i="15"/>
  <c r="F60" i="15"/>
  <c r="F59" i="15"/>
  <c r="F58" i="15"/>
  <c r="F57" i="15"/>
  <c r="F56" i="15"/>
  <c r="F55" i="15"/>
  <c r="F54" i="15"/>
  <c r="F53" i="15"/>
  <c r="F52" i="15"/>
  <c r="F51" i="15"/>
  <c r="F50" i="15"/>
  <c r="F49" i="15"/>
  <c r="F48" i="15"/>
  <c r="F47" i="15"/>
  <c r="F46" i="15"/>
  <c r="F45" i="15"/>
  <c r="F44" i="15"/>
  <c r="F43" i="15"/>
  <c r="F42" i="15"/>
  <c r="F41" i="15"/>
  <c r="F40" i="15"/>
  <c r="F39" i="15"/>
  <c r="F38" i="15"/>
  <c r="F37" i="15"/>
  <c r="F36" i="15"/>
  <c r="F35" i="15"/>
  <c r="F34" i="15"/>
  <c r="F33" i="15"/>
  <c r="F32" i="15"/>
  <c r="F31" i="15"/>
  <c r="F30" i="15"/>
  <c r="F29" i="15"/>
  <c r="F28" i="15"/>
  <c r="F27" i="15"/>
  <c r="F26" i="15"/>
  <c r="F25" i="15"/>
  <c r="F24" i="15"/>
  <c r="F23" i="15"/>
  <c r="F22" i="15"/>
  <c r="F21" i="15"/>
  <c r="F20" i="15"/>
  <c r="F19" i="15"/>
  <c r="F18" i="15"/>
  <c r="F17" i="15"/>
  <c r="F16" i="15"/>
  <c r="F15" i="15"/>
  <c r="F14" i="15"/>
  <c r="F13" i="15"/>
  <c r="F12" i="15"/>
  <c r="F11" i="15"/>
  <c r="F10" i="15"/>
  <c r="F9" i="15"/>
  <c r="F8" i="15"/>
  <c r="F7" i="15"/>
  <c r="F66" i="14"/>
  <c r="F65" i="14"/>
  <c r="F64" i="14"/>
  <c r="F63" i="14"/>
  <c r="F62" i="14"/>
  <c r="F61" i="14"/>
  <c r="F60" i="14"/>
  <c r="F59" i="14"/>
  <c r="F58" i="14"/>
  <c r="F57" i="14"/>
  <c r="F56" i="14"/>
  <c r="F55" i="14"/>
  <c r="F54" i="14"/>
  <c r="F53" i="14"/>
  <c r="F52" i="14"/>
  <c r="F51" i="14"/>
  <c r="F50" i="14"/>
  <c r="F49" i="14"/>
  <c r="F48" i="14"/>
  <c r="F47" i="14"/>
  <c r="F46" i="14"/>
  <c r="F45" i="14"/>
  <c r="F44" i="14"/>
  <c r="F43" i="14"/>
  <c r="F42" i="14"/>
  <c r="F41" i="14"/>
  <c r="F40" i="14"/>
  <c r="F39" i="14"/>
  <c r="F38" i="14"/>
  <c r="F37" i="14"/>
  <c r="F36" i="14"/>
  <c r="F35" i="14"/>
  <c r="F34" i="14"/>
  <c r="F33" i="14"/>
  <c r="F32" i="14"/>
  <c r="F31" i="14"/>
  <c r="F30" i="14"/>
  <c r="F29" i="14"/>
  <c r="F28" i="14"/>
  <c r="F27" i="14"/>
  <c r="F26" i="14"/>
  <c r="F25" i="14"/>
  <c r="F24" i="14"/>
  <c r="F23" i="14"/>
  <c r="F22" i="14"/>
  <c r="F21" i="14"/>
  <c r="F20" i="14"/>
  <c r="F19" i="14"/>
  <c r="F18" i="14"/>
  <c r="F17" i="14"/>
  <c r="F16" i="14"/>
  <c r="F15" i="14"/>
  <c r="F14" i="14"/>
  <c r="F13" i="14"/>
  <c r="F12" i="14"/>
  <c r="F11" i="14"/>
  <c r="F10" i="14"/>
  <c r="F9" i="14"/>
  <c r="F8" i="14"/>
  <c r="F7" i="1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6" i="13"/>
  <c r="F65" i="13"/>
  <c r="F64" i="13"/>
  <c r="F63" i="13"/>
  <c r="F62" i="13"/>
  <c r="F61" i="13"/>
  <c r="F60" i="13"/>
  <c r="F59" i="13"/>
  <c r="F58" i="13"/>
  <c r="F57" i="13"/>
  <c r="F56" i="13"/>
  <c r="F55" i="13"/>
  <c r="F54" i="13"/>
  <c r="F53" i="13"/>
  <c r="F52" i="13"/>
  <c r="F51" i="13"/>
  <c r="F50" i="13"/>
  <c r="F49" i="13"/>
  <c r="F48" i="13"/>
  <c r="F47" i="13"/>
  <c r="F46" i="13"/>
  <c r="F45" i="13"/>
  <c r="F44" i="13"/>
  <c r="F43" i="13"/>
  <c r="F42" i="13"/>
  <c r="F41" i="13"/>
  <c r="F40" i="13"/>
  <c r="F39" i="13"/>
  <c r="F38" i="13"/>
  <c r="F37" i="13"/>
  <c r="F36" i="13"/>
  <c r="F35" i="13"/>
  <c r="F34" i="13"/>
  <c r="F33" i="13"/>
  <c r="F32" i="13"/>
  <c r="F31" i="13"/>
  <c r="F30" i="13"/>
  <c r="F29" i="13"/>
  <c r="F28" i="13"/>
  <c r="F27" i="13"/>
  <c r="F26" i="13"/>
  <c r="F25" i="13"/>
  <c r="F24" i="13"/>
  <c r="F23" i="13"/>
  <c r="F22" i="13"/>
  <c r="F21" i="13"/>
  <c r="F20" i="13"/>
  <c r="F19" i="13"/>
  <c r="F18" i="13"/>
  <c r="F17" i="13"/>
  <c r="F16" i="13"/>
  <c r="F15" i="13"/>
  <c r="F14" i="13"/>
  <c r="F13" i="13"/>
  <c r="F12" i="13"/>
  <c r="F11" i="13"/>
  <c r="F10" i="13"/>
  <c r="F9" i="13"/>
  <c r="F8" i="13"/>
  <c r="F7" i="13"/>
  <c r="F66" i="12"/>
  <c r="F65" i="12"/>
  <c r="F64" i="12"/>
  <c r="F63" i="12"/>
  <c r="F62" i="12"/>
  <c r="F61" i="12"/>
  <c r="F60" i="12"/>
  <c r="F59" i="12"/>
  <c r="F58" i="12"/>
  <c r="F57" i="12"/>
  <c r="F56" i="12"/>
  <c r="F55" i="12"/>
  <c r="F54" i="12"/>
  <c r="F53" i="12"/>
  <c r="F52" i="12"/>
  <c r="F51" i="12"/>
  <c r="F50" i="12"/>
  <c r="F49" i="12"/>
  <c r="F48" i="12"/>
  <c r="F47" i="12"/>
  <c r="F46" i="12"/>
  <c r="F45" i="12"/>
  <c r="F44" i="12"/>
  <c r="F43" i="12"/>
  <c r="F42" i="12"/>
  <c r="F41" i="12"/>
  <c r="F40" i="12"/>
  <c r="F39" i="12"/>
  <c r="F38" i="12"/>
  <c r="F37" i="12"/>
  <c r="F36" i="12"/>
  <c r="F35" i="12"/>
  <c r="F34" i="12"/>
  <c r="F33" i="12"/>
  <c r="F32" i="12"/>
  <c r="F31" i="12"/>
  <c r="F30" i="12"/>
  <c r="F29" i="12"/>
  <c r="F28" i="12"/>
  <c r="F27" i="12"/>
  <c r="F26" i="12"/>
  <c r="F25" i="12"/>
  <c r="F24" i="12"/>
  <c r="F23" i="12"/>
  <c r="F22" i="12"/>
  <c r="F21" i="12"/>
  <c r="F20" i="12"/>
  <c r="F19" i="12"/>
  <c r="F18" i="12"/>
  <c r="F17" i="12"/>
  <c r="F16" i="12"/>
  <c r="F15" i="12"/>
  <c r="F14" i="12"/>
  <c r="F13" i="12"/>
  <c r="F12" i="12"/>
  <c r="F11" i="12"/>
  <c r="F10" i="12"/>
  <c r="F9" i="12"/>
  <c r="F8" i="12"/>
  <c r="F7" i="12"/>
  <c r="F66" i="10"/>
  <c r="F65" i="10"/>
  <c r="F64" i="10"/>
  <c r="F63" i="10"/>
  <c r="F62" i="10"/>
  <c r="F61" i="10"/>
  <c r="F60" i="10"/>
  <c r="F59" i="10"/>
  <c r="F58" i="10"/>
  <c r="F57" i="10"/>
  <c r="F56" i="10"/>
  <c r="F55" i="10"/>
  <c r="F54" i="10"/>
  <c r="F53" i="10"/>
  <c r="F52" i="10"/>
  <c r="F51" i="10"/>
  <c r="F50" i="10"/>
  <c r="F49" i="10"/>
  <c r="F48" i="10"/>
  <c r="F47" i="10"/>
  <c r="F46" i="10"/>
  <c r="F45" i="10"/>
  <c r="F44" i="10"/>
  <c r="F43" i="10"/>
  <c r="F42" i="10"/>
  <c r="F41" i="10"/>
  <c r="F40" i="10"/>
  <c r="F39" i="10"/>
  <c r="F38" i="10"/>
  <c r="F37" i="10"/>
  <c r="F36" i="10"/>
  <c r="F35" i="10"/>
  <c r="F34" i="10"/>
  <c r="F33" i="10"/>
  <c r="F32" i="10"/>
  <c r="F31" i="10"/>
  <c r="F30" i="10"/>
  <c r="F29" i="10"/>
  <c r="F28" i="10"/>
  <c r="F27" i="10"/>
  <c r="F26" i="10"/>
  <c r="F25" i="10"/>
  <c r="F24" i="10"/>
  <c r="F23" i="10"/>
  <c r="F22" i="10"/>
  <c r="F21" i="10"/>
  <c r="F20" i="10"/>
  <c r="F19" i="10"/>
  <c r="F18" i="10"/>
  <c r="F17" i="10"/>
  <c r="F16" i="10"/>
  <c r="F15" i="10"/>
  <c r="F14" i="10"/>
  <c r="F13" i="10"/>
  <c r="F12" i="10"/>
  <c r="F11" i="10"/>
  <c r="F10" i="10"/>
  <c r="F9" i="10"/>
  <c r="F8" i="10"/>
  <c r="F7" i="10"/>
  <c r="T8" i="8"/>
  <c r="T9" i="8"/>
  <c r="T10" i="8"/>
  <c r="T11" i="8"/>
  <c r="T12" i="8"/>
  <c r="T13" i="8"/>
  <c r="T14" i="8"/>
  <c r="T15" i="8"/>
  <c r="T16" i="8"/>
  <c r="T17" i="8"/>
  <c r="T18" i="8"/>
  <c r="T19" i="8"/>
  <c r="T20" i="8"/>
  <c r="T21" i="8"/>
  <c r="T22" i="8"/>
  <c r="T23" i="8"/>
  <c r="T24" i="8"/>
  <c r="T25" i="8"/>
  <c r="T26" i="8"/>
  <c r="T27" i="8"/>
  <c r="T28" i="8"/>
  <c r="T29" i="8"/>
  <c r="T30" i="8"/>
  <c r="T31" i="8"/>
  <c r="T32" i="8"/>
  <c r="T33" i="8"/>
  <c r="T34" i="8"/>
  <c r="T35" i="8"/>
  <c r="T36" i="8"/>
  <c r="T37" i="8"/>
  <c r="T38" i="8"/>
  <c r="T39" i="8"/>
  <c r="T40" i="8"/>
  <c r="T41" i="8"/>
  <c r="T42" i="8"/>
  <c r="T43" i="8"/>
  <c r="T44" i="8"/>
  <c r="T45" i="8"/>
  <c r="T46" i="8"/>
  <c r="T47" i="8"/>
  <c r="T48" i="8"/>
  <c r="T49" i="8"/>
  <c r="T50" i="8"/>
  <c r="T51" i="8"/>
  <c r="T52" i="8"/>
  <c r="T53" i="8"/>
  <c r="T54" i="8"/>
  <c r="T55" i="8"/>
  <c r="T56" i="8"/>
  <c r="T57" i="8"/>
  <c r="T58" i="8"/>
  <c r="T59" i="8"/>
  <c r="T60" i="8"/>
  <c r="T61" i="8"/>
  <c r="T62" i="8"/>
  <c r="T63" i="8"/>
  <c r="T64" i="8"/>
  <c r="T65" i="8"/>
  <c r="T66" i="8"/>
  <c r="T7" i="8"/>
  <c r="F7"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8" i="8"/>
  <c r="D12" i="20" l="1"/>
  <c r="D11" i="20"/>
  <c r="D10" i="20"/>
  <c r="D8" i="20"/>
  <c r="D7" i="20"/>
  <c r="D9" i="20"/>
  <c r="D6" i="20"/>
  <c r="D5" i="20"/>
  <c r="D4" i="20"/>
  <c r="D3" i="20"/>
  <c r="N8" i="17"/>
  <c r="O8" i="17"/>
  <c r="P8" i="17"/>
  <c r="N9" i="17"/>
  <c r="O9" i="17"/>
  <c r="P9" i="17"/>
  <c r="N10" i="17"/>
  <c r="O10" i="17"/>
  <c r="P10" i="17"/>
  <c r="N11" i="17"/>
  <c r="O11" i="17"/>
  <c r="P11" i="17"/>
  <c r="N12" i="17"/>
  <c r="O12" i="17"/>
  <c r="P12" i="17"/>
  <c r="N13" i="17"/>
  <c r="O13" i="17"/>
  <c r="P13" i="17"/>
  <c r="N14" i="17"/>
  <c r="O14" i="17"/>
  <c r="P14" i="17"/>
  <c r="N15" i="17"/>
  <c r="O15" i="17"/>
  <c r="P15" i="17"/>
  <c r="N16" i="17"/>
  <c r="O16" i="17"/>
  <c r="P16" i="17"/>
  <c r="N17" i="17"/>
  <c r="O17" i="17"/>
  <c r="P17" i="17"/>
  <c r="N18" i="17"/>
  <c r="O18" i="17"/>
  <c r="P18" i="17"/>
  <c r="N19" i="17"/>
  <c r="O19" i="17"/>
  <c r="P19" i="17"/>
  <c r="N20" i="17"/>
  <c r="O20" i="17"/>
  <c r="P20" i="17"/>
  <c r="N21" i="17"/>
  <c r="O21" i="17"/>
  <c r="P21" i="17"/>
  <c r="N22" i="17"/>
  <c r="O22" i="17"/>
  <c r="P22" i="17"/>
  <c r="N23" i="17"/>
  <c r="O23" i="17"/>
  <c r="P23" i="17"/>
  <c r="N24" i="17"/>
  <c r="O24" i="17"/>
  <c r="P24" i="17"/>
  <c r="N25" i="17"/>
  <c r="O25" i="17"/>
  <c r="P25" i="17"/>
  <c r="N26" i="17"/>
  <c r="O26" i="17"/>
  <c r="P26" i="17"/>
  <c r="N27" i="17"/>
  <c r="O27" i="17"/>
  <c r="P27" i="17"/>
  <c r="N28" i="17"/>
  <c r="O28" i="17"/>
  <c r="P28" i="17"/>
  <c r="N29" i="17"/>
  <c r="O29" i="17"/>
  <c r="P29" i="17"/>
  <c r="N30" i="17"/>
  <c r="O30" i="17"/>
  <c r="P30" i="17"/>
  <c r="N31" i="17"/>
  <c r="O31" i="17"/>
  <c r="P31" i="17"/>
  <c r="N32" i="17"/>
  <c r="O32" i="17"/>
  <c r="P32" i="17"/>
  <c r="N33" i="17"/>
  <c r="O33" i="17"/>
  <c r="P33" i="17"/>
  <c r="N34" i="17"/>
  <c r="O34" i="17"/>
  <c r="P34" i="17"/>
  <c r="N35" i="17"/>
  <c r="O35" i="17"/>
  <c r="P35" i="17"/>
  <c r="N36" i="17"/>
  <c r="O36" i="17"/>
  <c r="P36" i="17"/>
  <c r="N37" i="17"/>
  <c r="O37" i="17"/>
  <c r="P37" i="17"/>
  <c r="N38" i="17"/>
  <c r="O38" i="17"/>
  <c r="P38" i="17"/>
  <c r="N39" i="17"/>
  <c r="O39" i="17"/>
  <c r="P39" i="17"/>
  <c r="N40" i="17"/>
  <c r="O40" i="17"/>
  <c r="P40" i="17"/>
  <c r="N41" i="17"/>
  <c r="O41" i="17"/>
  <c r="P41" i="17"/>
  <c r="N42" i="17"/>
  <c r="O42" i="17"/>
  <c r="P42" i="17"/>
  <c r="N43" i="17"/>
  <c r="O43" i="17"/>
  <c r="P43" i="17"/>
  <c r="N44" i="17"/>
  <c r="O44" i="17"/>
  <c r="P44" i="17"/>
  <c r="N45" i="17"/>
  <c r="O45" i="17"/>
  <c r="P45" i="17"/>
  <c r="N46" i="17"/>
  <c r="O46" i="17"/>
  <c r="P46" i="17"/>
  <c r="N47" i="17"/>
  <c r="O47" i="17"/>
  <c r="P47" i="17"/>
  <c r="N48" i="17"/>
  <c r="O48" i="17"/>
  <c r="P48" i="17"/>
  <c r="N49" i="17"/>
  <c r="O49" i="17"/>
  <c r="P49" i="17"/>
  <c r="N50" i="17"/>
  <c r="O50" i="17"/>
  <c r="P50" i="17"/>
  <c r="N51" i="17"/>
  <c r="O51" i="17"/>
  <c r="P51" i="17"/>
  <c r="N52" i="17"/>
  <c r="O52" i="17"/>
  <c r="P52" i="17"/>
  <c r="N53" i="17"/>
  <c r="O53" i="17"/>
  <c r="P53" i="17"/>
  <c r="N54" i="17"/>
  <c r="O54" i="17"/>
  <c r="P54" i="17"/>
  <c r="N55" i="17"/>
  <c r="O55" i="17"/>
  <c r="P55" i="17"/>
  <c r="N56" i="17"/>
  <c r="O56" i="17"/>
  <c r="P56" i="17"/>
  <c r="N57" i="17"/>
  <c r="O57" i="17"/>
  <c r="P57" i="17"/>
  <c r="N58" i="17"/>
  <c r="O58" i="17"/>
  <c r="P58" i="17"/>
  <c r="N59" i="17"/>
  <c r="O59" i="17"/>
  <c r="P59" i="17"/>
  <c r="N60" i="17"/>
  <c r="O60" i="17"/>
  <c r="P60" i="17"/>
  <c r="N61" i="17"/>
  <c r="O61" i="17"/>
  <c r="P61" i="17"/>
  <c r="N62" i="17"/>
  <c r="O62" i="17"/>
  <c r="P62" i="17"/>
  <c r="N63" i="17"/>
  <c r="O63" i="17"/>
  <c r="P63" i="17"/>
  <c r="N64" i="17"/>
  <c r="O64" i="17"/>
  <c r="P64" i="17"/>
  <c r="N65" i="17"/>
  <c r="O65" i="17"/>
  <c r="P65" i="17"/>
  <c r="N66" i="17"/>
  <c r="O66" i="17"/>
  <c r="P66" i="17"/>
  <c r="P7" i="17"/>
  <c r="O7" i="17"/>
  <c r="N7" i="17"/>
  <c r="P7" i="16"/>
  <c r="O7" i="16"/>
  <c r="N7" i="16"/>
  <c r="N8" i="16"/>
  <c r="O8" i="16"/>
  <c r="P8" i="16"/>
  <c r="N9" i="16"/>
  <c r="O9" i="16"/>
  <c r="P9" i="16"/>
  <c r="N10" i="16"/>
  <c r="O10" i="16"/>
  <c r="P10" i="16"/>
  <c r="N11" i="16"/>
  <c r="O11" i="16"/>
  <c r="P11" i="16"/>
  <c r="N12" i="16"/>
  <c r="O12" i="16"/>
  <c r="P12" i="16"/>
  <c r="N13" i="16"/>
  <c r="O13" i="16"/>
  <c r="P13" i="16"/>
  <c r="N14" i="16"/>
  <c r="O14" i="16"/>
  <c r="P14" i="16"/>
  <c r="N15" i="16"/>
  <c r="O15" i="16"/>
  <c r="P15" i="16"/>
  <c r="N16" i="16"/>
  <c r="O16" i="16"/>
  <c r="P16" i="16"/>
  <c r="N17" i="16"/>
  <c r="O17" i="16"/>
  <c r="P17" i="16"/>
  <c r="N18" i="16"/>
  <c r="O18" i="16"/>
  <c r="P18" i="16"/>
  <c r="N19" i="16"/>
  <c r="O19" i="16"/>
  <c r="P19" i="16"/>
  <c r="N20" i="16"/>
  <c r="O20" i="16"/>
  <c r="P20" i="16"/>
  <c r="N21" i="16"/>
  <c r="O21" i="16"/>
  <c r="P21" i="16"/>
  <c r="N22" i="16"/>
  <c r="O22" i="16"/>
  <c r="P22" i="16"/>
  <c r="N23" i="16"/>
  <c r="O23" i="16"/>
  <c r="P23" i="16"/>
  <c r="N24" i="16"/>
  <c r="O24" i="16"/>
  <c r="P24" i="16"/>
  <c r="N25" i="16"/>
  <c r="O25" i="16"/>
  <c r="P25" i="16"/>
  <c r="N26" i="16"/>
  <c r="O26" i="16"/>
  <c r="P26" i="16"/>
  <c r="N27" i="16"/>
  <c r="O27" i="16"/>
  <c r="P27" i="16"/>
  <c r="N28" i="16"/>
  <c r="O28" i="16"/>
  <c r="P28" i="16"/>
  <c r="N29" i="16"/>
  <c r="O29" i="16"/>
  <c r="P29" i="16"/>
  <c r="N30" i="16"/>
  <c r="O30" i="16"/>
  <c r="P30" i="16"/>
  <c r="N31" i="16"/>
  <c r="O31" i="16"/>
  <c r="P31" i="16"/>
  <c r="N32" i="16"/>
  <c r="O32" i="16"/>
  <c r="P32" i="16"/>
  <c r="N33" i="16"/>
  <c r="O33" i="16"/>
  <c r="P33" i="16"/>
  <c r="N34" i="16"/>
  <c r="O34" i="16"/>
  <c r="P34" i="16"/>
  <c r="N35" i="16"/>
  <c r="O35" i="16"/>
  <c r="P35" i="16"/>
  <c r="N36" i="16"/>
  <c r="O36" i="16"/>
  <c r="P36" i="16"/>
  <c r="N37" i="16"/>
  <c r="O37" i="16"/>
  <c r="P37" i="16"/>
  <c r="N38" i="16"/>
  <c r="O38" i="16"/>
  <c r="P38" i="16"/>
  <c r="N39" i="16"/>
  <c r="O39" i="16"/>
  <c r="P39" i="16"/>
  <c r="N40" i="16"/>
  <c r="O40" i="16"/>
  <c r="P40" i="16"/>
  <c r="N41" i="16"/>
  <c r="O41" i="16"/>
  <c r="P41" i="16"/>
  <c r="N42" i="16"/>
  <c r="O42" i="16"/>
  <c r="P42" i="16"/>
  <c r="N43" i="16"/>
  <c r="O43" i="16"/>
  <c r="P43" i="16"/>
  <c r="N44" i="16"/>
  <c r="O44" i="16"/>
  <c r="P44" i="16"/>
  <c r="N45" i="16"/>
  <c r="O45" i="16"/>
  <c r="P45" i="16"/>
  <c r="N46" i="16"/>
  <c r="O46" i="16"/>
  <c r="P46" i="16"/>
  <c r="N47" i="16"/>
  <c r="O47" i="16"/>
  <c r="P47" i="16"/>
  <c r="N48" i="16"/>
  <c r="O48" i="16"/>
  <c r="P48" i="16"/>
  <c r="N49" i="16"/>
  <c r="O49" i="16"/>
  <c r="P49" i="16"/>
  <c r="N50" i="16"/>
  <c r="O50" i="16"/>
  <c r="P50" i="16"/>
  <c r="N51" i="16"/>
  <c r="O51" i="16"/>
  <c r="P51" i="16"/>
  <c r="N52" i="16"/>
  <c r="O52" i="16"/>
  <c r="P52" i="16"/>
  <c r="N53" i="16"/>
  <c r="O53" i="16"/>
  <c r="P53" i="16"/>
  <c r="N54" i="16"/>
  <c r="O54" i="16"/>
  <c r="P54" i="16"/>
  <c r="N55" i="16"/>
  <c r="O55" i="16"/>
  <c r="P55" i="16"/>
  <c r="N56" i="16"/>
  <c r="O56" i="16"/>
  <c r="P56" i="16"/>
  <c r="N57" i="16"/>
  <c r="O57" i="16"/>
  <c r="P57" i="16"/>
  <c r="N58" i="16"/>
  <c r="O58" i="16"/>
  <c r="P58" i="16"/>
  <c r="N59" i="16"/>
  <c r="O59" i="16"/>
  <c r="P59" i="16"/>
  <c r="N60" i="16"/>
  <c r="O60" i="16"/>
  <c r="P60" i="16"/>
  <c r="N61" i="16"/>
  <c r="O61" i="16"/>
  <c r="P61" i="16"/>
  <c r="N62" i="16"/>
  <c r="O62" i="16"/>
  <c r="P62" i="16"/>
  <c r="N63" i="16"/>
  <c r="O63" i="16"/>
  <c r="P63" i="16"/>
  <c r="N64" i="16"/>
  <c r="O64" i="16"/>
  <c r="P64" i="16"/>
  <c r="N65" i="16"/>
  <c r="O65" i="16"/>
  <c r="P65" i="16"/>
  <c r="N66" i="16"/>
  <c r="O66" i="16"/>
  <c r="P66" i="16"/>
  <c r="N8" i="14"/>
  <c r="O8" i="14"/>
  <c r="P8" i="14"/>
  <c r="N9" i="14"/>
  <c r="O9" i="14"/>
  <c r="P9" i="14"/>
  <c r="N10" i="14"/>
  <c r="O10" i="14"/>
  <c r="P10" i="14"/>
  <c r="N11" i="14"/>
  <c r="O11" i="14"/>
  <c r="P11" i="14"/>
  <c r="N12" i="14"/>
  <c r="O12" i="14"/>
  <c r="P12" i="14"/>
  <c r="N13" i="14"/>
  <c r="O13" i="14"/>
  <c r="P13" i="14"/>
  <c r="N14" i="14"/>
  <c r="O14" i="14"/>
  <c r="P14" i="14"/>
  <c r="N15" i="14"/>
  <c r="O15" i="14"/>
  <c r="P15" i="14"/>
  <c r="N16" i="14"/>
  <c r="O16" i="14"/>
  <c r="P16" i="14"/>
  <c r="N17" i="14"/>
  <c r="O17" i="14"/>
  <c r="P17" i="14"/>
  <c r="N18" i="14"/>
  <c r="O18" i="14"/>
  <c r="P18" i="14"/>
  <c r="N19" i="14"/>
  <c r="O19" i="14"/>
  <c r="P19" i="14"/>
  <c r="N20" i="14"/>
  <c r="O20" i="14"/>
  <c r="P20" i="14"/>
  <c r="N21" i="14"/>
  <c r="O21" i="14"/>
  <c r="P21" i="14"/>
  <c r="N22" i="14"/>
  <c r="O22" i="14"/>
  <c r="P22" i="14"/>
  <c r="N23" i="14"/>
  <c r="O23" i="14"/>
  <c r="P23" i="14"/>
  <c r="N24" i="14"/>
  <c r="O24" i="14"/>
  <c r="P24" i="14"/>
  <c r="N25" i="14"/>
  <c r="O25" i="14"/>
  <c r="P25" i="14"/>
  <c r="N26" i="14"/>
  <c r="O26" i="14"/>
  <c r="P26" i="14"/>
  <c r="N27" i="14"/>
  <c r="O27" i="14"/>
  <c r="P27" i="14"/>
  <c r="N28" i="14"/>
  <c r="O28" i="14"/>
  <c r="P28" i="14"/>
  <c r="N29" i="14"/>
  <c r="O29" i="14"/>
  <c r="P29" i="14"/>
  <c r="N30" i="14"/>
  <c r="O30" i="14"/>
  <c r="P30" i="14"/>
  <c r="N31" i="14"/>
  <c r="O31" i="14"/>
  <c r="P31" i="14"/>
  <c r="N32" i="14"/>
  <c r="O32" i="14"/>
  <c r="P32" i="14"/>
  <c r="N33" i="14"/>
  <c r="O33" i="14"/>
  <c r="P33" i="14"/>
  <c r="N34" i="14"/>
  <c r="O34" i="14"/>
  <c r="P34" i="14"/>
  <c r="N35" i="14"/>
  <c r="O35" i="14"/>
  <c r="P35" i="14"/>
  <c r="N36" i="14"/>
  <c r="O36" i="14"/>
  <c r="P36" i="14"/>
  <c r="N37" i="14"/>
  <c r="O37" i="14"/>
  <c r="P37" i="14"/>
  <c r="N38" i="14"/>
  <c r="O38" i="14"/>
  <c r="P38" i="14"/>
  <c r="N39" i="14"/>
  <c r="O39" i="14"/>
  <c r="P39" i="14"/>
  <c r="N40" i="14"/>
  <c r="O40" i="14"/>
  <c r="P40" i="14"/>
  <c r="N41" i="14"/>
  <c r="O41" i="14"/>
  <c r="P41" i="14"/>
  <c r="N42" i="14"/>
  <c r="O42" i="14"/>
  <c r="P42" i="14"/>
  <c r="N43" i="14"/>
  <c r="O43" i="14"/>
  <c r="P43" i="14"/>
  <c r="N44" i="14"/>
  <c r="O44" i="14"/>
  <c r="P44" i="14"/>
  <c r="N45" i="14"/>
  <c r="O45" i="14"/>
  <c r="P45" i="14"/>
  <c r="N46" i="14"/>
  <c r="O46" i="14"/>
  <c r="P46" i="14"/>
  <c r="N47" i="14"/>
  <c r="O47" i="14"/>
  <c r="P47" i="14"/>
  <c r="N48" i="14"/>
  <c r="O48" i="14"/>
  <c r="P48" i="14"/>
  <c r="N49" i="14"/>
  <c r="O49" i="14"/>
  <c r="P49" i="14"/>
  <c r="N50" i="14"/>
  <c r="O50" i="14"/>
  <c r="P50" i="14"/>
  <c r="N51" i="14"/>
  <c r="O51" i="14"/>
  <c r="P51" i="14"/>
  <c r="N52" i="14"/>
  <c r="O52" i="14"/>
  <c r="P52" i="14"/>
  <c r="N53" i="14"/>
  <c r="O53" i="14"/>
  <c r="P53" i="14"/>
  <c r="N54" i="14"/>
  <c r="O54" i="14"/>
  <c r="P54" i="14"/>
  <c r="N55" i="14"/>
  <c r="O55" i="14"/>
  <c r="P55" i="14"/>
  <c r="N56" i="14"/>
  <c r="O56" i="14"/>
  <c r="P56" i="14"/>
  <c r="N57" i="14"/>
  <c r="O57" i="14"/>
  <c r="P57" i="14"/>
  <c r="N58" i="14"/>
  <c r="O58" i="14"/>
  <c r="P58" i="14"/>
  <c r="N59" i="14"/>
  <c r="O59" i="14"/>
  <c r="P59" i="14"/>
  <c r="N60" i="14"/>
  <c r="O60" i="14"/>
  <c r="P60" i="14"/>
  <c r="N61" i="14"/>
  <c r="O61" i="14"/>
  <c r="P61" i="14"/>
  <c r="N62" i="14"/>
  <c r="O62" i="14"/>
  <c r="P62" i="14"/>
  <c r="N63" i="14"/>
  <c r="O63" i="14"/>
  <c r="P63" i="14"/>
  <c r="N64" i="14"/>
  <c r="O64" i="14"/>
  <c r="P64" i="14"/>
  <c r="N65" i="14"/>
  <c r="O65" i="14"/>
  <c r="P65" i="14"/>
  <c r="N66" i="14"/>
  <c r="O66" i="14"/>
  <c r="P66" i="14"/>
  <c r="P7" i="14"/>
  <c r="O7" i="14"/>
  <c r="N7" i="14"/>
  <c r="Q7" i="14" s="1"/>
  <c r="U7" i="14" s="1"/>
  <c r="N8" i="15"/>
  <c r="O8" i="15"/>
  <c r="Q8" i="15" s="1"/>
  <c r="U8" i="15" s="1"/>
  <c r="P8" i="15"/>
  <c r="N9" i="15"/>
  <c r="Q9" i="15" s="1"/>
  <c r="U9" i="15" s="1"/>
  <c r="O9" i="15"/>
  <c r="P9" i="15"/>
  <c r="N10" i="15"/>
  <c r="O10" i="15"/>
  <c r="Q10" i="15" s="1"/>
  <c r="U10" i="15" s="1"/>
  <c r="P10" i="15"/>
  <c r="N11" i="15"/>
  <c r="Q11" i="15" s="1"/>
  <c r="U11" i="15" s="1"/>
  <c r="O11" i="15"/>
  <c r="P11" i="15"/>
  <c r="N12" i="15"/>
  <c r="O12" i="15"/>
  <c r="Q12" i="15" s="1"/>
  <c r="U12" i="15" s="1"/>
  <c r="P12" i="15"/>
  <c r="N13" i="15"/>
  <c r="Q13" i="15" s="1"/>
  <c r="U13" i="15" s="1"/>
  <c r="O13" i="15"/>
  <c r="P13" i="15"/>
  <c r="N14" i="15"/>
  <c r="O14" i="15"/>
  <c r="Q14" i="15" s="1"/>
  <c r="U14" i="15" s="1"/>
  <c r="P14" i="15"/>
  <c r="N15" i="15"/>
  <c r="Q15" i="15" s="1"/>
  <c r="U15" i="15" s="1"/>
  <c r="O15" i="15"/>
  <c r="P15" i="15"/>
  <c r="N16" i="15"/>
  <c r="O16" i="15"/>
  <c r="Q16" i="15" s="1"/>
  <c r="U16" i="15" s="1"/>
  <c r="P16" i="15"/>
  <c r="N17" i="15"/>
  <c r="Q17" i="15" s="1"/>
  <c r="U17" i="15" s="1"/>
  <c r="O17" i="15"/>
  <c r="P17" i="15"/>
  <c r="N18" i="15"/>
  <c r="O18" i="15"/>
  <c r="Q18" i="15" s="1"/>
  <c r="U18" i="15" s="1"/>
  <c r="P18" i="15"/>
  <c r="N19" i="15"/>
  <c r="Q19" i="15" s="1"/>
  <c r="U19" i="15" s="1"/>
  <c r="O19" i="15"/>
  <c r="P19" i="15"/>
  <c r="N20" i="15"/>
  <c r="O20" i="15"/>
  <c r="Q20" i="15" s="1"/>
  <c r="U20" i="15" s="1"/>
  <c r="P20" i="15"/>
  <c r="N21" i="15"/>
  <c r="Q21" i="15" s="1"/>
  <c r="U21" i="15" s="1"/>
  <c r="O21" i="15"/>
  <c r="P21" i="15"/>
  <c r="N22" i="15"/>
  <c r="O22" i="15"/>
  <c r="Q22" i="15" s="1"/>
  <c r="U22" i="15" s="1"/>
  <c r="P22" i="15"/>
  <c r="N23" i="15"/>
  <c r="Q23" i="15" s="1"/>
  <c r="U23" i="15" s="1"/>
  <c r="O23" i="15"/>
  <c r="P23" i="15"/>
  <c r="N24" i="15"/>
  <c r="O24" i="15"/>
  <c r="Q24" i="15" s="1"/>
  <c r="U24" i="15" s="1"/>
  <c r="P24" i="15"/>
  <c r="N25" i="15"/>
  <c r="Q25" i="15" s="1"/>
  <c r="U25" i="15" s="1"/>
  <c r="O25" i="15"/>
  <c r="P25" i="15"/>
  <c r="N26" i="15"/>
  <c r="O26" i="15"/>
  <c r="Q26" i="15" s="1"/>
  <c r="U26" i="15" s="1"/>
  <c r="P26" i="15"/>
  <c r="N27" i="15"/>
  <c r="Q27" i="15" s="1"/>
  <c r="U27" i="15" s="1"/>
  <c r="O27" i="15"/>
  <c r="P27" i="15"/>
  <c r="N28" i="15"/>
  <c r="O28" i="15"/>
  <c r="Q28" i="15" s="1"/>
  <c r="U28" i="15" s="1"/>
  <c r="P28" i="15"/>
  <c r="N29" i="15"/>
  <c r="Q29" i="15" s="1"/>
  <c r="U29" i="15" s="1"/>
  <c r="O29" i="15"/>
  <c r="P29" i="15"/>
  <c r="N30" i="15"/>
  <c r="O30" i="15"/>
  <c r="Q30" i="15" s="1"/>
  <c r="U30" i="15" s="1"/>
  <c r="P30" i="15"/>
  <c r="N31" i="15"/>
  <c r="Q31" i="15" s="1"/>
  <c r="U31" i="15" s="1"/>
  <c r="O31" i="15"/>
  <c r="P31" i="15"/>
  <c r="N32" i="15"/>
  <c r="O32" i="15"/>
  <c r="Q32" i="15" s="1"/>
  <c r="U32" i="15" s="1"/>
  <c r="P32" i="15"/>
  <c r="N33" i="15"/>
  <c r="Q33" i="15" s="1"/>
  <c r="U33" i="15" s="1"/>
  <c r="O33" i="15"/>
  <c r="P33" i="15"/>
  <c r="N34" i="15"/>
  <c r="O34" i="15"/>
  <c r="Q34" i="15" s="1"/>
  <c r="U34" i="15" s="1"/>
  <c r="P34" i="15"/>
  <c r="N35" i="15"/>
  <c r="Q35" i="15" s="1"/>
  <c r="U35" i="15" s="1"/>
  <c r="O35" i="15"/>
  <c r="P35" i="15"/>
  <c r="N36" i="15"/>
  <c r="O36" i="15"/>
  <c r="P36" i="15"/>
  <c r="N37" i="15"/>
  <c r="Q37" i="15" s="1"/>
  <c r="U37" i="15" s="1"/>
  <c r="O37" i="15"/>
  <c r="P37" i="15"/>
  <c r="N38" i="15"/>
  <c r="O38" i="15"/>
  <c r="Q38" i="15" s="1"/>
  <c r="U38" i="15" s="1"/>
  <c r="P38" i="15"/>
  <c r="N39" i="15"/>
  <c r="Q39" i="15" s="1"/>
  <c r="U39" i="15" s="1"/>
  <c r="O39" i="15"/>
  <c r="P39" i="15"/>
  <c r="N40" i="15"/>
  <c r="O40" i="15"/>
  <c r="Q40" i="15" s="1"/>
  <c r="U40" i="15" s="1"/>
  <c r="P40" i="15"/>
  <c r="N41" i="15"/>
  <c r="Q41" i="15" s="1"/>
  <c r="U41" i="15" s="1"/>
  <c r="O41" i="15"/>
  <c r="P41" i="15"/>
  <c r="N42" i="15"/>
  <c r="O42" i="15"/>
  <c r="P42" i="15"/>
  <c r="N43" i="15"/>
  <c r="Q43" i="15" s="1"/>
  <c r="U43" i="15" s="1"/>
  <c r="O43" i="15"/>
  <c r="P43" i="15"/>
  <c r="N44" i="15"/>
  <c r="O44" i="15"/>
  <c r="Q44" i="15" s="1"/>
  <c r="U44" i="15" s="1"/>
  <c r="P44" i="15"/>
  <c r="N45" i="15"/>
  <c r="O45" i="15"/>
  <c r="P45" i="15"/>
  <c r="N46" i="15"/>
  <c r="O46" i="15"/>
  <c r="Q46" i="15" s="1"/>
  <c r="U46" i="15" s="1"/>
  <c r="P46" i="15"/>
  <c r="N47" i="15"/>
  <c r="Q47" i="15" s="1"/>
  <c r="U47" i="15" s="1"/>
  <c r="O47" i="15"/>
  <c r="P47" i="15"/>
  <c r="N48" i="15"/>
  <c r="O48" i="15"/>
  <c r="Q48" i="15" s="1"/>
  <c r="U48" i="15" s="1"/>
  <c r="P48" i="15"/>
  <c r="N49" i="15"/>
  <c r="Q49" i="15" s="1"/>
  <c r="U49" i="15" s="1"/>
  <c r="O49" i="15"/>
  <c r="P49" i="15"/>
  <c r="N50" i="15"/>
  <c r="O50" i="15"/>
  <c r="P50" i="15"/>
  <c r="N51" i="15"/>
  <c r="Q51" i="15" s="1"/>
  <c r="U51" i="15" s="1"/>
  <c r="O51" i="15"/>
  <c r="P51" i="15"/>
  <c r="N52" i="15"/>
  <c r="O52" i="15"/>
  <c r="Q52" i="15" s="1"/>
  <c r="U52" i="15" s="1"/>
  <c r="P52" i="15"/>
  <c r="N53" i="15"/>
  <c r="Q53" i="15" s="1"/>
  <c r="U53" i="15" s="1"/>
  <c r="O53" i="15"/>
  <c r="P53" i="15"/>
  <c r="N54" i="15"/>
  <c r="O54" i="15"/>
  <c r="Q54" i="15" s="1"/>
  <c r="U54" i="15" s="1"/>
  <c r="P54" i="15"/>
  <c r="N55" i="15"/>
  <c r="Q55" i="15" s="1"/>
  <c r="U55" i="15" s="1"/>
  <c r="O55" i="15"/>
  <c r="P55" i="15"/>
  <c r="N56" i="15"/>
  <c r="O56" i="15"/>
  <c r="Q56" i="15" s="1"/>
  <c r="U56" i="15" s="1"/>
  <c r="P56" i="15"/>
  <c r="N57" i="15"/>
  <c r="Q57" i="15" s="1"/>
  <c r="U57" i="15" s="1"/>
  <c r="O57" i="15"/>
  <c r="P57" i="15"/>
  <c r="N58" i="15"/>
  <c r="O58" i="15"/>
  <c r="Q58" i="15" s="1"/>
  <c r="U58" i="15" s="1"/>
  <c r="P58" i="15"/>
  <c r="N59" i="15"/>
  <c r="Q59" i="15" s="1"/>
  <c r="U59" i="15" s="1"/>
  <c r="O59" i="15"/>
  <c r="P59" i="15"/>
  <c r="N60" i="15"/>
  <c r="O60" i="15"/>
  <c r="Q60" i="15" s="1"/>
  <c r="U60" i="15" s="1"/>
  <c r="P60" i="15"/>
  <c r="N61" i="15"/>
  <c r="Q61" i="15" s="1"/>
  <c r="U61" i="15" s="1"/>
  <c r="O61" i="15"/>
  <c r="P61" i="15"/>
  <c r="N62" i="15"/>
  <c r="O62" i="15"/>
  <c r="Q62" i="15" s="1"/>
  <c r="U62" i="15" s="1"/>
  <c r="P62" i="15"/>
  <c r="N63" i="15"/>
  <c r="Q63" i="15" s="1"/>
  <c r="U63" i="15" s="1"/>
  <c r="O63" i="15"/>
  <c r="P63" i="15"/>
  <c r="N64" i="15"/>
  <c r="O64" i="15"/>
  <c r="Q64" i="15" s="1"/>
  <c r="U64" i="15" s="1"/>
  <c r="P64" i="15"/>
  <c r="N65" i="15"/>
  <c r="Q65" i="15" s="1"/>
  <c r="U65" i="15" s="1"/>
  <c r="O65" i="15"/>
  <c r="P65" i="15"/>
  <c r="N66" i="15"/>
  <c r="O66" i="15"/>
  <c r="Q66" i="15" s="1"/>
  <c r="U66" i="15" s="1"/>
  <c r="P66" i="15"/>
  <c r="P7" i="15"/>
  <c r="O7" i="15"/>
  <c r="N7" i="15"/>
  <c r="Q7" i="15" s="1"/>
  <c r="U7" i="15" s="1"/>
  <c r="P66" i="18"/>
  <c r="O66" i="18"/>
  <c r="N66" i="18"/>
  <c r="P65" i="18"/>
  <c r="O65" i="18"/>
  <c r="N65" i="18"/>
  <c r="P64" i="18"/>
  <c r="O64" i="18"/>
  <c r="N64" i="18"/>
  <c r="P63" i="18"/>
  <c r="O63" i="18"/>
  <c r="N63" i="18"/>
  <c r="P62" i="18"/>
  <c r="O62" i="18"/>
  <c r="N62" i="18"/>
  <c r="P61" i="18"/>
  <c r="O61" i="18"/>
  <c r="N61" i="18"/>
  <c r="P60" i="18"/>
  <c r="O60" i="18"/>
  <c r="N60" i="18"/>
  <c r="P59" i="18"/>
  <c r="O59" i="18"/>
  <c r="N59" i="18"/>
  <c r="P58" i="18"/>
  <c r="O58" i="18"/>
  <c r="N58" i="18"/>
  <c r="P57" i="18"/>
  <c r="O57" i="18"/>
  <c r="N57" i="18"/>
  <c r="P56" i="18"/>
  <c r="O56" i="18"/>
  <c r="N56" i="18"/>
  <c r="P55" i="18"/>
  <c r="O55" i="18"/>
  <c r="N55" i="18"/>
  <c r="P54" i="18"/>
  <c r="O54" i="18"/>
  <c r="N54" i="18"/>
  <c r="P53" i="18"/>
  <c r="O53" i="18"/>
  <c r="N53" i="18"/>
  <c r="P52" i="18"/>
  <c r="O52" i="18"/>
  <c r="N52" i="18"/>
  <c r="P51" i="18"/>
  <c r="O51" i="18"/>
  <c r="N51" i="18"/>
  <c r="P50" i="18"/>
  <c r="O50" i="18"/>
  <c r="N50" i="18"/>
  <c r="P49" i="18"/>
  <c r="O49" i="18"/>
  <c r="N49" i="18"/>
  <c r="P48" i="18"/>
  <c r="O48" i="18"/>
  <c r="N48" i="18"/>
  <c r="P47" i="18"/>
  <c r="O47" i="18"/>
  <c r="N47" i="18"/>
  <c r="P46" i="18"/>
  <c r="O46" i="18"/>
  <c r="N46" i="18"/>
  <c r="P45" i="18"/>
  <c r="O45" i="18"/>
  <c r="N45" i="18"/>
  <c r="P44" i="18"/>
  <c r="O44" i="18"/>
  <c r="N44" i="18"/>
  <c r="P43" i="18"/>
  <c r="O43" i="18"/>
  <c r="N43" i="18"/>
  <c r="P42" i="18"/>
  <c r="O42" i="18"/>
  <c r="N42" i="18"/>
  <c r="P41" i="18"/>
  <c r="O41" i="18"/>
  <c r="N41" i="18"/>
  <c r="P40" i="18"/>
  <c r="O40" i="18"/>
  <c r="N40" i="18"/>
  <c r="P39" i="18"/>
  <c r="O39" i="18"/>
  <c r="N39" i="18"/>
  <c r="P38" i="18"/>
  <c r="O38" i="18"/>
  <c r="N38" i="18"/>
  <c r="P37" i="18"/>
  <c r="O37" i="18"/>
  <c r="N37" i="18"/>
  <c r="P36" i="18"/>
  <c r="O36" i="18"/>
  <c r="N36" i="18"/>
  <c r="P35" i="18"/>
  <c r="O35" i="18"/>
  <c r="N35" i="18"/>
  <c r="P34" i="18"/>
  <c r="O34" i="18"/>
  <c r="N34" i="18"/>
  <c r="P33" i="18"/>
  <c r="O33" i="18"/>
  <c r="N33" i="18"/>
  <c r="P32" i="18"/>
  <c r="O32" i="18"/>
  <c r="N32" i="18"/>
  <c r="P31" i="18"/>
  <c r="O31" i="18"/>
  <c r="N31" i="18"/>
  <c r="P30" i="18"/>
  <c r="O30" i="18"/>
  <c r="N30" i="18"/>
  <c r="P29" i="18"/>
  <c r="O29" i="18"/>
  <c r="N29" i="18"/>
  <c r="P28" i="18"/>
  <c r="O28" i="18"/>
  <c r="N28" i="18"/>
  <c r="P27" i="18"/>
  <c r="O27" i="18"/>
  <c r="N27" i="18"/>
  <c r="P26" i="18"/>
  <c r="O26" i="18"/>
  <c r="N26" i="18"/>
  <c r="P25" i="18"/>
  <c r="O25" i="18"/>
  <c r="N25" i="18"/>
  <c r="P24" i="18"/>
  <c r="O24" i="18"/>
  <c r="N24" i="18"/>
  <c r="P23" i="18"/>
  <c r="O23" i="18"/>
  <c r="N23" i="18"/>
  <c r="P22" i="18"/>
  <c r="O22" i="18"/>
  <c r="N22" i="18"/>
  <c r="P21" i="18"/>
  <c r="O21" i="18"/>
  <c r="N21" i="18"/>
  <c r="P20" i="18"/>
  <c r="O20" i="18"/>
  <c r="N20" i="18"/>
  <c r="P19" i="18"/>
  <c r="O19" i="18"/>
  <c r="N19" i="18"/>
  <c r="P18" i="18"/>
  <c r="O18" i="18"/>
  <c r="N18" i="18"/>
  <c r="P17" i="18"/>
  <c r="O17" i="18"/>
  <c r="N17" i="18"/>
  <c r="P16" i="18"/>
  <c r="O16" i="18"/>
  <c r="N16" i="18"/>
  <c r="P15" i="18"/>
  <c r="O15" i="18"/>
  <c r="N15" i="18"/>
  <c r="P14" i="18"/>
  <c r="O14" i="18"/>
  <c r="N14" i="18"/>
  <c r="P13" i="18"/>
  <c r="O13" i="18"/>
  <c r="N13" i="18"/>
  <c r="P12" i="18"/>
  <c r="O12" i="18"/>
  <c r="N12" i="18"/>
  <c r="P11" i="18"/>
  <c r="O11" i="18"/>
  <c r="N11" i="18"/>
  <c r="P10" i="18"/>
  <c r="O10" i="18"/>
  <c r="N10" i="18"/>
  <c r="P9" i="18"/>
  <c r="O9" i="18"/>
  <c r="N9" i="18"/>
  <c r="P8" i="18"/>
  <c r="O8" i="18"/>
  <c r="N8" i="18"/>
  <c r="P7" i="18"/>
  <c r="O7" i="18"/>
  <c r="N7" i="18"/>
  <c r="P66" i="4"/>
  <c r="O66" i="4"/>
  <c r="N66" i="4"/>
  <c r="P65" i="4"/>
  <c r="O65" i="4"/>
  <c r="N65" i="4"/>
  <c r="P64" i="4"/>
  <c r="O64" i="4"/>
  <c r="N64" i="4"/>
  <c r="P63" i="4"/>
  <c r="O63" i="4"/>
  <c r="N63" i="4"/>
  <c r="P62" i="4"/>
  <c r="O62" i="4"/>
  <c r="N62" i="4"/>
  <c r="P61" i="4"/>
  <c r="O61" i="4"/>
  <c r="N61" i="4"/>
  <c r="P60" i="4"/>
  <c r="O60" i="4"/>
  <c r="N60" i="4"/>
  <c r="P59" i="4"/>
  <c r="O59" i="4"/>
  <c r="N59" i="4"/>
  <c r="P58" i="4"/>
  <c r="O58" i="4"/>
  <c r="N58" i="4"/>
  <c r="P57" i="4"/>
  <c r="O57" i="4"/>
  <c r="N57" i="4"/>
  <c r="P56" i="4"/>
  <c r="O56" i="4"/>
  <c r="N56" i="4"/>
  <c r="P55" i="4"/>
  <c r="O55" i="4"/>
  <c r="N55" i="4"/>
  <c r="P54" i="4"/>
  <c r="O54" i="4"/>
  <c r="N54" i="4"/>
  <c r="P53" i="4"/>
  <c r="O53" i="4"/>
  <c r="N53" i="4"/>
  <c r="P52" i="4"/>
  <c r="O52" i="4"/>
  <c r="N52" i="4"/>
  <c r="P51" i="4"/>
  <c r="O51" i="4"/>
  <c r="N51" i="4"/>
  <c r="P50" i="4"/>
  <c r="O50" i="4"/>
  <c r="N50" i="4"/>
  <c r="P49" i="4"/>
  <c r="O49" i="4"/>
  <c r="N49" i="4"/>
  <c r="P48" i="4"/>
  <c r="O48" i="4"/>
  <c r="N48" i="4"/>
  <c r="P47" i="4"/>
  <c r="O47" i="4"/>
  <c r="N47" i="4"/>
  <c r="P46" i="4"/>
  <c r="O46" i="4"/>
  <c r="N46" i="4"/>
  <c r="P45" i="4"/>
  <c r="O45" i="4"/>
  <c r="N45" i="4"/>
  <c r="P44" i="4"/>
  <c r="O44" i="4"/>
  <c r="N44" i="4"/>
  <c r="P43" i="4"/>
  <c r="O43" i="4"/>
  <c r="N43" i="4"/>
  <c r="P42" i="4"/>
  <c r="O42" i="4"/>
  <c r="N42" i="4"/>
  <c r="P41" i="4"/>
  <c r="O41" i="4"/>
  <c r="N41" i="4"/>
  <c r="P40" i="4"/>
  <c r="O40" i="4"/>
  <c r="N40" i="4"/>
  <c r="P39" i="4"/>
  <c r="O39" i="4"/>
  <c r="N39" i="4"/>
  <c r="P38" i="4"/>
  <c r="O38" i="4"/>
  <c r="N38" i="4"/>
  <c r="P37" i="4"/>
  <c r="O37" i="4"/>
  <c r="N37" i="4"/>
  <c r="P36" i="4"/>
  <c r="O36" i="4"/>
  <c r="N36" i="4"/>
  <c r="P35" i="4"/>
  <c r="O35" i="4"/>
  <c r="N35" i="4"/>
  <c r="P34" i="4"/>
  <c r="O34" i="4"/>
  <c r="N34" i="4"/>
  <c r="P33" i="4"/>
  <c r="O33" i="4"/>
  <c r="N33" i="4"/>
  <c r="P32" i="4"/>
  <c r="O32" i="4"/>
  <c r="N32" i="4"/>
  <c r="P31" i="4"/>
  <c r="O31" i="4"/>
  <c r="N31" i="4"/>
  <c r="P30" i="4"/>
  <c r="O30" i="4"/>
  <c r="N30" i="4"/>
  <c r="P29" i="4"/>
  <c r="O29" i="4"/>
  <c r="N29" i="4"/>
  <c r="P28" i="4"/>
  <c r="O28" i="4"/>
  <c r="N28" i="4"/>
  <c r="P27" i="4"/>
  <c r="O27" i="4"/>
  <c r="N27" i="4"/>
  <c r="P26" i="4"/>
  <c r="O26" i="4"/>
  <c r="N26" i="4"/>
  <c r="P25" i="4"/>
  <c r="O25" i="4"/>
  <c r="N25" i="4"/>
  <c r="P24" i="4"/>
  <c r="O24" i="4"/>
  <c r="N24" i="4"/>
  <c r="P23" i="4"/>
  <c r="O23" i="4"/>
  <c r="N23" i="4"/>
  <c r="P22" i="4"/>
  <c r="O22" i="4"/>
  <c r="N22" i="4"/>
  <c r="P21" i="4"/>
  <c r="O21" i="4"/>
  <c r="N21" i="4"/>
  <c r="P20" i="4"/>
  <c r="O20" i="4"/>
  <c r="N20" i="4"/>
  <c r="P19" i="4"/>
  <c r="O19" i="4"/>
  <c r="N19" i="4"/>
  <c r="P18" i="4"/>
  <c r="O18" i="4"/>
  <c r="N18" i="4"/>
  <c r="P17" i="4"/>
  <c r="O17" i="4"/>
  <c r="N17" i="4"/>
  <c r="P16" i="4"/>
  <c r="O16" i="4"/>
  <c r="N16" i="4"/>
  <c r="P15" i="4"/>
  <c r="O15" i="4"/>
  <c r="N15" i="4"/>
  <c r="P14" i="4"/>
  <c r="O14" i="4"/>
  <c r="N14" i="4"/>
  <c r="P13" i="4"/>
  <c r="O13" i="4"/>
  <c r="N13" i="4"/>
  <c r="P12" i="4"/>
  <c r="O12" i="4"/>
  <c r="N12" i="4"/>
  <c r="P11" i="4"/>
  <c r="O11" i="4"/>
  <c r="N11" i="4"/>
  <c r="P10" i="4"/>
  <c r="O10" i="4"/>
  <c r="N10" i="4"/>
  <c r="P9" i="4"/>
  <c r="O9" i="4"/>
  <c r="N9" i="4"/>
  <c r="P8" i="4"/>
  <c r="O8" i="4"/>
  <c r="N8" i="4"/>
  <c r="P7" i="4"/>
  <c r="O7" i="4"/>
  <c r="N7" i="4"/>
  <c r="P66" i="13"/>
  <c r="O66" i="13"/>
  <c r="N66" i="13"/>
  <c r="P65" i="13"/>
  <c r="O65" i="13"/>
  <c r="N65" i="13"/>
  <c r="P64" i="13"/>
  <c r="O64" i="13"/>
  <c r="N64" i="13"/>
  <c r="P63" i="13"/>
  <c r="O63" i="13"/>
  <c r="N63" i="13"/>
  <c r="P62" i="13"/>
  <c r="O62" i="13"/>
  <c r="N62" i="13"/>
  <c r="P61" i="13"/>
  <c r="O61" i="13"/>
  <c r="N61" i="13"/>
  <c r="P60" i="13"/>
  <c r="O60" i="13"/>
  <c r="N60" i="13"/>
  <c r="P59" i="13"/>
  <c r="O59" i="13"/>
  <c r="N59" i="13"/>
  <c r="P58" i="13"/>
  <c r="O58" i="13"/>
  <c r="N58" i="13"/>
  <c r="P57" i="13"/>
  <c r="O57" i="13"/>
  <c r="N57" i="13"/>
  <c r="P56" i="13"/>
  <c r="O56" i="13"/>
  <c r="N56" i="13"/>
  <c r="Q56" i="13" s="1"/>
  <c r="U56" i="13" s="1"/>
  <c r="P55" i="13"/>
  <c r="O55" i="13"/>
  <c r="N55" i="13"/>
  <c r="P54" i="13"/>
  <c r="O54" i="13"/>
  <c r="N54" i="13"/>
  <c r="P53" i="13"/>
  <c r="O53" i="13"/>
  <c r="N53" i="13"/>
  <c r="P52" i="13"/>
  <c r="O52" i="13"/>
  <c r="N52" i="13"/>
  <c r="P51" i="13"/>
  <c r="O51" i="13"/>
  <c r="N51" i="13"/>
  <c r="P50" i="13"/>
  <c r="O50" i="13"/>
  <c r="N50" i="13"/>
  <c r="P49" i="13"/>
  <c r="O49" i="13"/>
  <c r="N49" i="13"/>
  <c r="P48" i="13"/>
  <c r="O48" i="13"/>
  <c r="N48" i="13"/>
  <c r="P47" i="13"/>
  <c r="O47" i="13"/>
  <c r="N47" i="13"/>
  <c r="P46" i="13"/>
  <c r="O46" i="13"/>
  <c r="N46" i="13"/>
  <c r="P45" i="13"/>
  <c r="O45" i="13"/>
  <c r="N45" i="13"/>
  <c r="P44" i="13"/>
  <c r="O44" i="13"/>
  <c r="N44" i="13"/>
  <c r="P43" i="13"/>
  <c r="O43" i="13"/>
  <c r="N43" i="13"/>
  <c r="P42" i="13"/>
  <c r="O42" i="13"/>
  <c r="N42" i="13"/>
  <c r="P41" i="13"/>
  <c r="O41" i="13"/>
  <c r="N41" i="13"/>
  <c r="P40" i="13"/>
  <c r="O40" i="13"/>
  <c r="N40" i="13"/>
  <c r="P39" i="13"/>
  <c r="O39" i="13"/>
  <c r="N39" i="13"/>
  <c r="P38" i="13"/>
  <c r="O38" i="13"/>
  <c r="N38" i="13"/>
  <c r="P37" i="13"/>
  <c r="O37" i="13"/>
  <c r="N37" i="13"/>
  <c r="P36" i="13"/>
  <c r="O36" i="13"/>
  <c r="N36" i="13"/>
  <c r="P35" i="13"/>
  <c r="O35" i="13"/>
  <c r="N35" i="13"/>
  <c r="P34" i="13"/>
  <c r="O34" i="13"/>
  <c r="N34" i="13"/>
  <c r="P33" i="13"/>
  <c r="O33" i="13"/>
  <c r="N33" i="13"/>
  <c r="P32" i="13"/>
  <c r="O32" i="13"/>
  <c r="N32" i="13"/>
  <c r="P31" i="13"/>
  <c r="O31" i="13"/>
  <c r="N31" i="13"/>
  <c r="P30" i="13"/>
  <c r="O30" i="13"/>
  <c r="N30" i="13"/>
  <c r="P29" i="13"/>
  <c r="O29" i="13"/>
  <c r="N29" i="13"/>
  <c r="P28" i="13"/>
  <c r="O28" i="13"/>
  <c r="N28" i="13"/>
  <c r="P27" i="13"/>
  <c r="O27" i="13"/>
  <c r="N27" i="13"/>
  <c r="P26" i="13"/>
  <c r="O26" i="13"/>
  <c r="N26" i="13"/>
  <c r="P25" i="13"/>
  <c r="O25" i="13"/>
  <c r="N25" i="13"/>
  <c r="P24" i="13"/>
  <c r="O24" i="13"/>
  <c r="N24" i="13"/>
  <c r="P23" i="13"/>
  <c r="O23" i="13"/>
  <c r="N23" i="13"/>
  <c r="P22" i="13"/>
  <c r="O22" i="13"/>
  <c r="N22" i="13"/>
  <c r="P21" i="13"/>
  <c r="O21" i="13"/>
  <c r="N21" i="13"/>
  <c r="P20" i="13"/>
  <c r="O20" i="13"/>
  <c r="N20" i="13"/>
  <c r="P19" i="13"/>
  <c r="O19" i="13"/>
  <c r="N19" i="13"/>
  <c r="P18" i="13"/>
  <c r="O18" i="13"/>
  <c r="N18" i="13"/>
  <c r="P17" i="13"/>
  <c r="O17" i="13"/>
  <c r="N17" i="13"/>
  <c r="P16" i="13"/>
  <c r="O16" i="13"/>
  <c r="N16" i="13"/>
  <c r="P15" i="13"/>
  <c r="O15" i="13"/>
  <c r="N15" i="13"/>
  <c r="P14" i="13"/>
  <c r="O14" i="13"/>
  <c r="N14" i="13"/>
  <c r="P13" i="13"/>
  <c r="O13" i="13"/>
  <c r="N13" i="13"/>
  <c r="P12" i="13"/>
  <c r="O12" i="13"/>
  <c r="N12" i="13"/>
  <c r="P11" i="13"/>
  <c r="O11" i="13"/>
  <c r="N11" i="13"/>
  <c r="P10" i="13"/>
  <c r="O10" i="13"/>
  <c r="N10" i="13"/>
  <c r="P9" i="13"/>
  <c r="O9" i="13"/>
  <c r="N9" i="13"/>
  <c r="P8" i="13"/>
  <c r="O8" i="13"/>
  <c r="N8" i="13"/>
  <c r="P7" i="13"/>
  <c r="O7" i="13"/>
  <c r="N7" i="13"/>
  <c r="P66" i="12"/>
  <c r="O66" i="12"/>
  <c r="N66" i="12"/>
  <c r="P65" i="12"/>
  <c r="O65" i="12"/>
  <c r="N65" i="12"/>
  <c r="P64" i="12"/>
  <c r="O64" i="12"/>
  <c r="N64" i="12"/>
  <c r="P63" i="12"/>
  <c r="O63" i="12"/>
  <c r="N63" i="12"/>
  <c r="P62" i="12"/>
  <c r="O62" i="12"/>
  <c r="N62" i="12"/>
  <c r="P61" i="12"/>
  <c r="O61" i="12"/>
  <c r="N61" i="12"/>
  <c r="P60" i="12"/>
  <c r="O60" i="12"/>
  <c r="N60" i="12"/>
  <c r="P59" i="12"/>
  <c r="O59" i="12"/>
  <c r="N59" i="12"/>
  <c r="P58" i="12"/>
  <c r="O58" i="12"/>
  <c r="N58" i="12"/>
  <c r="P57" i="12"/>
  <c r="O57" i="12"/>
  <c r="N57" i="12"/>
  <c r="P56" i="12"/>
  <c r="O56" i="12"/>
  <c r="N56" i="12"/>
  <c r="P55" i="12"/>
  <c r="O55" i="12"/>
  <c r="N55" i="12"/>
  <c r="P54" i="12"/>
  <c r="O54" i="12"/>
  <c r="N54" i="12"/>
  <c r="P53" i="12"/>
  <c r="O53" i="12"/>
  <c r="N53" i="12"/>
  <c r="P52" i="12"/>
  <c r="O52" i="12"/>
  <c r="N52" i="12"/>
  <c r="P51" i="12"/>
  <c r="O51" i="12"/>
  <c r="N51" i="12"/>
  <c r="P50" i="12"/>
  <c r="O50" i="12"/>
  <c r="N50" i="12"/>
  <c r="P49" i="12"/>
  <c r="O49" i="12"/>
  <c r="N49" i="12"/>
  <c r="P48" i="12"/>
  <c r="O48" i="12"/>
  <c r="N48" i="12"/>
  <c r="P47" i="12"/>
  <c r="O47" i="12"/>
  <c r="N47" i="12"/>
  <c r="P46" i="12"/>
  <c r="O46" i="12"/>
  <c r="N46" i="12"/>
  <c r="P45" i="12"/>
  <c r="O45" i="12"/>
  <c r="N45" i="12"/>
  <c r="P44" i="12"/>
  <c r="O44" i="12"/>
  <c r="N44" i="12"/>
  <c r="P43" i="12"/>
  <c r="O43" i="12"/>
  <c r="N43" i="12"/>
  <c r="P42" i="12"/>
  <c r="O42" i="12"/>
  <c r="N42" i="12"/>
  <c r="P41" i="12"/>
  <c r="O41" i="12"/>
  <c r="N41" i="12"/>
  <c r="P40" i="12"/>
  <c r="O40" i="12"/>
  <c r="N40" i="12"/>
  <c r="P39" i="12"/>
  <c r="O39" i="12"/>
  <c r="N39" i="12"/>
  <c r="P38" i="12"/>
  <c r="O38" i="12"/>
  <c r="N38" i="12"/>
  <c r="P37" i="12"/>
  <c r="O37" i="12"/>
  <c r="N37" i="12"/>
  <c r="P36" i="12"/>
  <c r="O36" i="12"/>
  <c r="N36" i="12"/>
  <c r="P35" i="12"/>
  <c r="O35" i="12"/>
  <c r="N35" i="12"/>
  <c r="P34" i="12"/>
  <c r="O34" i="12"/>
  <c r="N34" i="12"/>
  <c r="P33" i="12"/>
  <c r="O33" i="12"/>
  <c r="N33" i="12"/>
  <c r="P32" i="12"/>
  <c r="O32" i="12"/>
  <c r="N32" i="12"/>
  <c r="P31" i="12"/>
  <c r="O31" i="12"/>
  <c r="N31" i="12"/>
  <c r="P30" i="12"/>
  <c r="O30" i="12"/>
  <c r="N30" i="12"/>
  <c r="P29" i="12"/>
  <c r="O29" i="12"/>
  <c r="N29" i="12"/>
  <c r="P28" i="12"/>
  <c r="O28" i="12"/>
  <c r="N28" i="12"/>
  <c r="P27" i="12"/>
  <c r="O27" i="12"/>
  <c r="N27" i="12"/>
  <c r="P26" i="12"/>
  <c r="O26" i="12"/>
  <c r="N26" i="12"/>
  <c r="P25" i="12"/>
  <c r="O25" i="12"/>
  <c r="N25" i="12"/>
  <c r="P24" i="12"/>
  <c r="O24" i="12"/>
  <c r="N24" i="12"/>
  <c r="P23" i="12"/>
  <c r="O23" i="12"/>
  <c r="N23" i="12"/>
  <c r="P22" i="12"/>
  <c r="O22" i="12"/>
  <c r="N22" i="12"/>
  <c r="P21" i="12"/>
  <c r="O21" i="12"/>
  <c r="N21" i="12"/>
  <c r="P20" i="12"/>
  <c r="O20" i="12"/>
  <c r="N20" i="12"/>
  <c r="P19" i="12"/>
  <c r="O19" i="12"/>
  <c r="N19" i="12"/>
  <c r="P18" i="12"/>
  <c r="O18" i="12"/>
  <c r="N18" i="12"/>
  <c r="P17" i="12"/>
  <c r="O17" i="12"/>
  <c r="N17" i="12"/>
  <c r="P16" i="12"/>
  <c r="O16" i="12"/>
  <c r="N16" i="12"/>
  <c r="P15" i="12"/>
  <c r="O15" i="12"/>
  <c r="N15" i="12"/>
  <c r="P14" i="12"/>
  <c r="O14" i="12"/>
  <c r="N14" i="12"/>
  <c r="P13" i="12"/>
  <c r="O13" i="12"/>
  <c r="N13" i="12"/>
  <c r="P12" i="12"/>
  <c r="O12" i="12"/>
  <c r="N12" i="12"/>
  <c r="P11" i="12"/>
  <c r="O11" i="12"/>
  <c r="N11" i="12"/>
  <c r="P10" i="12"/>
  <c r="O10" i="12"/>
  <c r="N10" i="12"/>
  <c r="P9" i="12"/>
  <c r="O9" i="12"/>
  <c r="N9" i="12"/>
  <c r="P8" i="12"/>
  <c r="O8" i="12"/>
  <c r="N8" i="12"/>
  <c r="P7" i="12"/>
  <c r="O7" i="12"/>
  <c r="N7" i="12"/>
  <c r="P66" i="8"/>
  <c r="O66" i="8"/>
  <c r="N66" i="8"/>
  <c r="P65" i="8"/>
  <c r="O65" i="8"/>
  <c r="N65" i="8"/>
  <c r="P64" i="8"/>
  <c r="O64" i="8"/>
  <c r="N64" i="8"/>
  <c r="P63" i="8"/>
  <c r="O63" i="8"/>
  <c r="N63" i="8"/>
  <c r="P62" i="8"/>
  <c r="O62" i="8"/>
  <c r="N62" i="8"/>
  <c r="P61" i="8"/>
  <c r="O61" i="8"/>
  <c r="N61" i="8"/>
  <c r="P60" i="8"/>
  <c r="O60" i="8"/>
  <c r="N60" i="8"/>
  <c r="P59" i="8"/>
  <c r="O59" i="8"/>
  <c r="N59" i="8"/>
  <c r="P58" i="8"/>
  <c r="O58" i="8"/>
  <c r="N58" i="8"/>
  <c r="P57" i="8"/>
  <c r="O57" i="8"/>
  <c r="N57" i="8"/>
  <c r="P56" i="8"/>
  <c r="O56" i="8"/>
  <c r="N56" i="8"/>
  <c r="P55" i="8"/>
  <c r="O55" i="8"/>
  <c r="N55" i="8"/>
  <c r="P54" i="8"/>
  <c r="O54" i="8"/>
  <c r="N54" i="8"/>
  <c r="P53" i="8"/>
  <c r="O53" i="8"/>
  <c r="N53" i="8"/>
  <c r="P52" i="8"/>
  <c r="O52" i="8"/>
  <c r="N52" i="8"/>
  <c r="P51" i="8"/>
  <c r="O51" i="8"/>
  <c r="N51" i="8"/>
  <c r="P50" i="8"/>
  <c r="O50" i="8"/>
  <c r="N50" i="8"/>
  <c r="P49" i="8"/>
  <c r="O49" i="8"/>
  <c r="N49" i="8"/>
  <c r="P48" i="8"/>
  <c r="O48" i="8"/>
  <c r="N48" i="8"/>
  <c r="P47" i="8"/>
  <c r="O47" i="8"/>
  <c r="N47" i="8"/>
  <c r="P46" i="8"/>
  <c r="O46" i="8"/>
  <c r="N46" i="8"/>
  <c r="P45" i="8"/>
  <c r="O45" i="8"/>
  <c r="N45" i="8"/>
  <c r="P44" i="8"/>
  <c r="O44" i="8"/>
  <c r="N44" i="8"/>
  <c r="P43" i="8"/>
  <c r="O43" i="8"/>
  <c r="N43" i="8"/>
  <c r="P42" i="8"/>
  <c r="O42" i="8"/>
  <c r="N42" i="8"/>
  <c r="P41" i="8"/>
  <c r="O41" i="8"/>
  <c r="N41" i="8"/>
  <c r="P40" i="8"/>
  <c r="O40" i="8"/>
  <c r="N40" i="8"/>
  <c r="P39" i="8"/>
  <c r="O39" i="8"/>
  <c r="N39" i="8"/>
  <c r="P38" i="8"/>
  <c r="O38" i="8"/>
  <c r="N38" i="8"/>
  <c r="P37" i="8"/>
  <c r="O37" i="8"/>
  <c r="N37" i="8"/>
  <c r="P36" i="8"/>
  <c r="O36" i="8"/>
  <c r="N36" i="8"/>
  <c r="P35" i="8"/>
  <c r="O35" i="8"/>
  <c r="N35" i="8"/>
  <c r="P34" i="8"/>
  <c r="O34" i="8"/>
  <c r="N34" i="8"/>
  <c r="P33" i="8"/>
  <c r="O33" i="8"/>
  <c r="N33" i="8"/>
  <c r="P32" i="8"/>
  <c r="O32" i="8"/>
  <c r="N32" i="8"/>
  <c r="P31" i="8"/>
  <c r="O31" i="8"/>
  <c r="N31" i="8"/>
  <c r="P30" i="8"/>
  <c r="O30" i="8"/>
  <c r="N30" i="8"/>
  <c r="P29" i="8"/>
  <c r="O29" i="8"/>
  <c r="N29" i="8"/>
  <c r="P28" i="8"/>
  <c r="O28" i="8"/>
  <c r="N28" i="8"/>
  <c r="P27" i="8"/>
  <c r="O27" i="8"/>
  <c r="N27" i="8"/>
  <c r="P26" i="8"/>
  <c r="O26" i="8"/>
  <c r="N26" i="8"/>
  <c r="P25" i="8"/>
  <c r="O25" i="8"/>
  <c r="N25" i="8"/>
  <c r="P24" i="8"/>
  <c r="O24" i="8"/>
  <c r="N24" i="8"/>
  <c r="P23" i="8"/>
  <c r="O23" i="8"/>
  <c r="N23" i="8"/>
  <c r="P22" i="8"/>
  <c r="O22" i="8"/>
  <c r="N22" i="8"/>
  <c r="P21" i="8"/>
  <c r="O21" i="8"/>
  <c r="N21" i="8"/>
  <c r="P20" i="8"/>
  <c r="O20" i="8"/>
  <c r="N20" i="8"/>
  <c r="P19" i="8"/>
  <c r="O19" i="8"/>
  <c r="N19" i="8"/>
  <c r="P18" i="8"/>
  <c r="O18" i="8"/>
  <c r="N18" i="8"/>
  <c r="P17" i="8"/>
  <c r="O17" i="8"/>
  <c r="N17" i="8"/>
  <c r="P16" i="8"/>
  <c r="O16" i="8"/>
  <c r="N16" i="8"/>
  <c r="P15" i="8"/>
  <c r="O15" i="8"/>
  <c r="N15" i="8"/>
  <c r="P14" i="8"/>
  <c r="O14" i="8"/>
  <c r="N14" i="8"/>
  <c r="P13" i="8"/>
  <c r="O13" i="8"/>
  <c r="N13" i="8"/>
  <c r="P12" i="8"/>
  <c r="O12" i="8"/>
  <c r="N12" i="8"/>
  <c r="P11" i="8"/>
  <c r="O11" i="8"/>
  <c r="N11" i="8"/>
  <c r="P10" i="8"/>
  <c r="O10" i="8"/>
  <c r="N10" i="8"/>
  <c r="P9" i="8"/>
  <c r="O9" i="8"/>
  <c r="N9" i="8"/>
  <c r="P8" i="8"/>
  <c r="O8" i="8"/>
  <c r="N8" i="8"/>
  <c r="P7" i="8"/>
  <c r="O7" i="8"/>
  <c r="N7" i="8"/>
  <c r="N9" i="10"/>
  <c r="O9" i="10"/>
  <c r="P9" i="10"/>
  <c r="N10" i="10"/>
  <c r="O10" i="10"/>
  <c r="P10" i="10"/>
  <c r="N11" i="10"/>
  <c r="O11" i="10"/>
  <c r="P11" i="10"/>
  <c r="N12" i="10"/>
  <c r="O12" i="10"/>
  <c r="P12" i="10"/>
  <c r="N13" i="10"/>
  <c r="O13" i="10"/>
  <c r="P13" i="10"/>
  <c r="N14" i="10"/>
  <c r="O14" i="10"/>
  <c r="P14" i="10"/>
  <c r="N15" i="10"/>
  <c r="O15" i="10"/>
  <c r="P15" i="10"/>
  <c r="N16" i="10"/>
  <c r="O16" i="10"/>
  <c r="P16" i="10"/>
  <c r="N17" i="10"/>
  <c r="O17" i="10"/>
  <c r="P17" i="10"/>
  <c r="N18" i="10"/>
  <c r="O18" i="10"/>
  <c r="P18" i="10"/>
  <c r="N19" i="10"/>
  <c r="O19" i="10"/>
  <c r="P19" i="10"/>
  <c r="N20" i="10"/>
  <c r="O20" i="10"/>
  <c r="P20" i="10"/>
  <c r="N21" i="10"/>
  <c r="O21" i="10"/>
  <c r="P21" i="10"/>
  <c r="N22" i="10"/>
  <c r="O22" i="10"/>
  <c r="P22" i="10"/>
  <c r="N23" i="10"/>
  <c r="O23" i="10"/>
  <c r="P23" i="10"/>
  <c r="N24" i="10"/>
  <c r="O24" i="10"/>
  <c r="P24" i="10"/>
  <c r="N25" i="10"/>
  <c r="O25" i="10"/>
  <c r="P25" i="10"/>
  <c r="N26" i="10"/>
  <c r="O26" i="10"/>
  <c r="P26" i="10"/>
  <c r="N27" i="10"/>
  <c r="O27" i="10"/>
  <c r="P27" i="10"/>
  <c r="N28" i="10"/>
  <c r="O28" i="10"/>
  <c r="P28" i="10"/>
  <c r="N29" i="10"/>
  <c r="O29" i="10"/>
  <c r="P29" i="10"/>
  <c r="N30" i="10"/>
  <c r="O30" i="10"/>
  <c r="P30" i="10"/>
  <c r="N31" i="10"/>
  <c r="O31" i="10"/>
  <c r="P31" i="10"/>
  <c r="N32" i="10"/>
  <c r="O32" i="10"/>
  <c r="P32" i="10"/>
  <c r="N33" i="10"/>
  <c r="O33" i="10"/>
  <c r="P33" i="10"/>
  <c r="N34" i="10"/>
  <c r="O34" i="10"/>
  <c r="P34" i="10"/>
  <c r="N35" i="10"/>
  <c r="O35" i="10"/>
  <c r="P35" i="10"/>
  <c r="N36" i="10"/>
  <c r="O36" i="10"/>
  <c r="P36" i="10"/>
  <c r="N37" i="10"/>
  <c r="O37" i="10"/>
  <c r="P37" i="10"/>
  <c r="N38" i="10"/>
  <c r="O38" i="10"/>
  <c r="P38" i="10"/>
  <c r="N39" i="10"/>
  <c r="O39" i="10"/>
  <c r="P39" i="10"/>
  <c r="N40" i="10"/>
  <c r="O40" i="10"/>
  <c r="P40" i="10"/>
  <c r="N41" i="10"/>
  <c r="O41" i="10"/>
  <c r="P41" i="10"/>
  <c r="N42" i="10"/>
  <c r="O42" i="10"/>
  <c r="P42" i="10"/>
  <c r="N43" i="10"/>
  <c r="O43" i="10"/>
  <c r="P43" i="10"/>
  <c r="N44" i="10"/>
  <c r="O44" i="10"/>
  <c r="P44" i="10"/>
  <c r="N45" i="10"/>
  <c r="O45" i="10"/>
  <c r="P45" i="10"/>
  <c r="N46" i="10"/>
  <c r="O46" i="10"/>
  <c r="P46" i="10"/>
  <c r="N47" i="10"/>
  <c r="O47" i="10"/>
  <c r="P47" i="10"/>
  <c r="N48" i="10"/>
  <c r="Q48" i="10" s="1"/>
  <c r="U48" i="10" s="1"/>
  <c r="O48" i="10"/>
  <c r="P48" i="10"/>
  <c r="N49" i="10"/>
  <c r="O49" i="10"/>
  <c r="P49" i="10"/>
  <c r="N50" i="10"/>
  <c r="O50" i="10"/>
  <c r="P50" i="10"/>
  <c r="N51" i="10"/>
  <c r="O51" i="10"/>
  <c r="P51" i="10"/>
  <c r="N52" i="10"/>
  <c r="Q52" i="10" s="1"/>
  <c r="U52" i="10" s="1"/>
  <c r="O52" i="10"/>
  <c r="P52" i="10"/>
  <c r="N53" i="10"/>
  <c r="O53" i="10"/>
  <c r="P53" i="10"/>
  <c r="N54" i="10"/>
  <c r="O54" i="10"/>
  <c r="P54" i="10"/>
  <c r="N55" i="10"/>
  <c r="O55" i="10"/>
  <c r="P55" i="10"/>
  <c r="N56" i="10"/>
  <c r="Q56" i="10" s="1"/>
  <c r="U56" i="10" s="1"/>
  <c r="O56" i="10"/>
  <c r="P56" i="10"/>
  <c r="N57" i="10"/>
  <c r="O57" i="10"/>
  <c r="P57" i="10"/>
  <c r="N58" i="10"/>
  <c r="O58" i="10"/>
  <c r="P58" i="10"/>
  <c r="N59" i="10"/>
  <c r="O59" i="10"/>
  <c r="P59" i="10"/>
  <c r="N60" i="10"/>
  <c r="O60" i="10"/>
  <c r="P60" i="10"/>
  <c r="N61" i="10"/>
  <c r="O61" i="10"/>
  <c r="P61" i="10"/>
  <c r="N62" i="10"/>
  <c r="O62" i="10"/>
  <c r="P62" i="10"/>
  <c r="N63" i="10"/>
  <c r="O63" i="10"/>
  <c r="P63" i="10"/>
  <c r="N64" i="10"/>
  <c r="Q64" i="10" s="1"/>
  <c r="U64" i="10" s="1"/>
  <c r="O64" i="10"/>
  <c r="P64" i="10"/>
  <c r="N65" i="10"/>
  <c r="O65" i="10"/>
  <c r="P65" i="10"/>
  <c r="N66" i="10"/>
  <c r="O66" i="10"/>
  <c r="P66" i="10"/>
  <c r="N8" i="10"/>
  <c r="O8" i="10"/>
  <c r="P8" i="10"/>
  <c r="P7" i="10"/>
  <c r="O7" i="10"/>
  <c r="N7" i="10"/>
  <c r="L8" i="14"/>
  <c r="L9" i="14"/>
  <c r="L10" i="14"/>
  <c r="L11" i="14"/>
  <c r="L12" i="14"/>
  <c r="L13" i="14"/>
  <c r="L14" i="14"/>
  <c r="L15" i="14"/>
  <c r="L16" i="14"/>
  <c r="L17" i="14"/>
  <c r="L18" i="14"/>
  <c r="L19" i="14"/>
  <c r="L20" i="14"/>
  <c r="L21" i="14"/>
  <c r="L22" i="14"/>
  <c r="L23" i="14"/>
  <c r="L24" i="14"/>
  <c r="L25" i="14"/>
  <c r="L26" i="14"/>
  <c r="L27" i="14"/>
  <c r="L28" i="14"/>
  <c r="L29" i="14"/>
  <c r="L30" i="14"/>
  <c r="L31" i="14"/>
  <c r="L32" i="14"/>
  <c r="L33" i="14"/>
  <c r="L34" i="14"/>
  <c r="L35" i="14"/>
  <c r="L36" i="14"/>
  <c r="L37" i="14"/>
  <c r="L38" i="14"/>
  <c r="L39" i="14"/>
  <c r="L40" i="14"/>
  <c r="L41" i="14"/>
  <c r="L42" i="14"/>
  <c r="L43" i="14"/>
  <c r="L44" i="14"/>
  <c r="L45" i="14"/>
  <c r="L46" i="14"/>
  <c r="L47" i="14"/>
  <c r="L48" i="14"/>
  <c r="L49" i="14"/>
  <c r="L50" i="14"/>
  <c r="L51" i="14"/>
  <c r="L52" i="14"/>
  <c r="L53" i="14"/>
  <c r="L54" i="14"/>
  <c r="L55" i="14"/>
  <c r="L56" i="14"/>
  <c r="L57" i="14"/>
  <c r="L58" i="14"/>
  <c r="L59" i="14"/>
  <c r="L60" i="14"/>
  <c r="L61" i="14"/>
  <c r="L62" i="14"/>
  <c r="L63" i="14"/>
  <c r="L64" i="14"/>
  <c r="L65" i="14"/>
  <c r="L66" i="14"/>
  <c r="L7" i="1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8" i="13"/>
  <c r="L9" i="13"/>
  <c r="L10" i="13"/>
  <c r="L11" i="13"/>
  <c r="L12" i="13"/>
  <c r="L13" i="13"/>
  <c r="L14" i="13"/>
  <c r="L15" i="13"/>
  <c r="L16" i="13"/>
  <c r="L17" i="13"/>
  <c r="L18" i="13"/>
  <c r="L19" i="13"/>
  <c r="L20" i="13"/>
  <c r="L21" i="13"/>
  <c r="L22" i="13"/>
  <c r="L23" i="13"/>
  <c r="L24" i="13"/>
  <c r="L25" i="13"/>
  <c r="L26" i="13"/>
  <c r="L27" i="13"/>
  <c r="L28" i="13"/>
  <c r="L29" i="13"/>
  <c r="L30" i="13"/>
  <c r="L31" i="13"/>
  <c r="L32" i="13"/>
  <c r="L33" i="13"/>
  <c r="L34" i="13"/>
  <c r="L35" i="13"/>
  <c r="L36" i="13"/>
  <c r="L37" i="13"/>
  <c r="L38" i="13"/>
  <c r="L39" i="13"/>
  <c r="L40" i="13"/>
  <c r="L41" i="13"/>
  <c r="L42" i="13"/>
  <c r="L43" i="13"/>
  <c r="L44" i="13"/>
  <c r="L45" i="13"/>
  <c r="L46" i="13"/>
  <c r="L47" i="13"/>
  <c r="L48" i="13"/>
  <c r="L49" i="13"/>
  <c r="L50" i="13"/>
  <c r="L51" i="13"/>
  <c r="L52" i="13"/>
  <c r="L53" i="13"/>
  <c r="L54" i="13"/>
  <c r="L55" i="13"/>
  <c r="L56" i="13"/>
  <c r="L57" i="13"/>
  <c r="L58" i="13"/>
  <c r="L59" i="13"/>
  <c r="L60" i="13"/>
  <c r="L61" i="13"/>
  <c r="L62" i="13"/>
  <c r="L63" i="13"/>
  <c r="L64" i="13"/>
  <c r="L65" i="13"/>
  <c r="L66" i="13"/>
  <c r="K10" i="19" l="1"/>
  <c r="E10" i="19"/>
  <c r="K8" i="19"/>
  <c r="E9" i="19"/>
  <c r="E5" i="19"/>
  <c r="K6" i="19"/>
  <c r="K9" i="19"/>
  <c r="E8" i="19"/>
  <c r="K4" i="19"/>
  <c r="E4" i="19"/>
  <c r="E7" i="19"/>
  <c r="K5" i="19"/>
  <c r="E11" i="19"/>
  <c r="K11" i="19"/>
  <c r="K7" i="19"/>
  <c r="E6" i="19"/>
  <c r="K12" i="19"/>
  <c r="E12" i="19"/>
  <c r="K3" i="19"/>
  <c r="E3" i="19"/>
  <c r="Q50" i="15"/>
  <c r="U50" i="15" s="1"/>
  <c r="Q45" i="15"/>
  <c r="U45" i="15" s="1"/>
  <c r="Q42" i="15"/>
  <c r="U42" i="15" s="1"/>
  <c r="Q36" i="15"/>
  <c r="U36" i="15" s="1"/>
  <c r="Q66" i="14"/>
  <c r="U66" i="14" s="1"/>
  <c r="Q61" i="14"/>
  <c r="U61" i="14" s="1"/>
  <c r="Q58" i="14"/>
  <c r="U58" i="14" s="1"/>
  <c r="Q53" i="14"/>
  <c r="U53" i="14" s="1"/>
  <c r="Q50" i="14"/>
  <c r="U50" i="14" s="1"/>
  <c r="Q45" i="14"/>
  <c r="U45" i="14" s="1"/>
  <c r="Q41" i="14"/>
  <c r="U41" i="14" s="1"/>
  <c r="Q37" i="14"/>
  <c r="U37" i="14" s="1"/>
  <c r="Q34" i="14"/>
  <c r="U34" i="14" s="1"/>
  <c r="Q29" i="14"/>
  <c r="U29" i="14" s="1"/>
  <c r="Q26" i="14"/>
  <c r="U26" i="14" s="1"/>
  <c r="Q21" i="14"/>
  <c r="U21" i="14" s="1"/>
  <c r="Q17" i="14"/>
  <c r="U17" i="14" s="1"/>
  <c r="Q13" i="14"/>
  <c r="U13" i="14" s="1"/>
  <c r="Q64" i="14"/>
  <c r="U64" i="14" s="1"/>
  <c r="Q63" i="14"/>
  <c r="U63" i="14" s="1"/>
  <c r="Q60" i="14"/>
  <c r="U60" i="14" s="1"/>
  <c r="Q59" i="14"/>
  <c r="U59" i="14" s="1"/>
  <c r="Q56" i="14"/>
  <c r="U56" i="14" s="1"/>
  <c r="Q55" i="14"/>
  <c r="U55" i="14" s="1"/>
  <c r="Q52" i="14"/>
  <c r="U52" i="14" s="1"/>
  <c r="Q51" i="14"/>
  <c r="U51" i="14" s="1"/>
  <c r="Q48" i="14"/>
  <c r="U48" i="14" s="1"/>
  <c r="Q47" i="14"/>
  <c r="U47" i="14" s="1"/>
  <c r="Q44" i="14"/>
  <c r="U44" i="14" s="1"/>
  <c r="Q43" i="14"/>
  <c r="U43" i="14" s="1"/>
  <c r="Q40" i="14"/>
  <c r="U40" i="14" s="1"/>
  <c r="Q39" i="14"/>
  <c r="U39" i="14" s="1"/>
  <c r="Q36" i="14"/>
  <c r="U36" i="14" s="1"/>
  <c r="Q35" i="14"/>
  <c r="U35" i="14" s="1"/>
  <c r="Q32" i="14"/>
  <c r="U32" i="14" s="1"/>
  <c r="Q31" i="14"/>
  <c r="U31" i="14" s="1"/>
  <c r="Q28" i="14"/>
  <c r="U28" i="14" s="1"/>
  <c r="Q27" i="14"/>
  <c r="U27" i="14" s="1"/>
  <c r="Q24" i="14"/>
  <c r="U24" i="14" s="1"/>
  <c r="Q23" i="14"/>
  <c r="U23" i="14" s="1"/>
  <c r="Q20" i="14"/>
  <c r="U20" i="14" s="1"/>
  <c r="Q19" i="14"/>
  <c r="U19" i="14" s="1"/>
  <c r="Q16" i="14"/>
  <c r="U16" i="14" s="1"/>
  <c r="Q15" i="14"/>
  <c r="U15" i="14" s="1"/>
  <c r="Q12" i="14"/>
  <c r="U12" i="14" s="1"/>
  <c r="Q11" i="14"/>
  <c r="U11" i="14" s="1"/>
  <c r="Q8" i="14"/>
  <c r="U8" i="14" s="1"/>
  <c r="Q65" i="14"/>
  <c r="U65" i="14" s="1"/>
  <c r="Q62" i="14"/>
  <c r="U62" i="14" s="1"/>
  <c r="Q57" i="14"/>
  <c r="U57" i="14" s="1"/>
  <c r="Q54" i="14"/>
  <c r="U54" i="14" s="1"/>
  <c r="Q49" i="14"/>
  <c r="U49" i="14" s="1"/>
  <c r="Q46" i="14"/>
  <c r="U46" i="14" s="1"/>
  <c r="Q42" i="14"/>
  <c r="U42" i="14" s="1"/>
  <c r="Q38" i="14"/>
  <c r="U38" i="14" s="1"/>
  <c r="Q33" i="14"/>
  <c r="U33" i="14" s="1"/>
  <c r="Q30" i="14"/>
  <c r="U30" i="14" s="1"/>
  <c r="Q25" i="14"/>
  <c r="U25" i="14" s="1"/>
  <c r="Q22" i="14"/>
  <c r="U22" i="14" s="1"/>
  <c r="Q18" i="14"/>
  <c r="U18" i="14" s="1"/>
  <c r="Q14" i="14"/>
  <c r="U14" i="14" s="1"/>
  <c r="Q10" i="14"/>
  <c r="U10" i="14" s="1"/>
  <c r="Q9" i="14"/>
  <c r="U9" i="14" s="1"/>
  <c r="Q61" i="10"/>
  <c r="U61" i="10" s="1"/>
  <c r="Q53" i="10"/>
  <c r="U53" i="10" s="1"/>
  <c r="Q45" i="10"/>
  <c r="U45" i="10" s="1"/>
  <c r="Q37" i="10"/>
  <c r="U37" i="10" s="1"/>
  <c r="Q29" i="10"/>
  <c r="U29" i="10" s="1"/>
  <c r="Q65" i="10"/>
  <c r="U65" i="10" s="1"/>
  <c r="Q57" i="10"/>
  <c r="U57" i="10" s="1"/>
  <c r="Q49" i="10"/>
  <c r="U49" i="10" s="1"/>
  <c r="Q41" i="10"/>
  <c r="U41" i="10" s="1"/>
  <c r="Q33" i="10"/>
  <c r="U33" i="10" s="1"/>
  <c r="Q7" i="4"/>
  <c r="U7" i="4" s="1"/>
  <c r="Q11" i="4"/>
  <c r="U11" i="4" s="1"/>
  <c r="Q15" i="4"/>
  <c r="U15" i="4" s="1"/>
  <c r="Q19" i="4"/>
  <c r="U19" i="4" s="1"/>
  <c r="Q23" i="4"/>
  <c r="U23" i="4" s="1"/>
  <c r="Q27" i="4"/>
  <c r="U27" i="4" s="1"/>
  <c r="Q31" i="4"/>
  <c r="U31" i="4" s="1"/>
  <c r="Q35" i="4"/>
  <c r="U35" i="4" s="1"/>
  <c r="Q39" i="4"/>
  <c r="U39" i="4" s="1"/>
  <c r="Q43" i="4"/>
  <c r="U43" i="4" s="1"/>
  <c r="Q10" i="18"/>
  <c r="U10" i="18" s="1"/>
  <c r="Q14" i="18"/>
  <c r="U14" i="18" s="1"/>
  <c r="Q18" i="18"/>
  <c r="U18" i="18" s="1"/>
  <c r="Q22" i="18"/>
  <c r="U22" i="18" s="1"/>
  <c r="Q26" i="18"/>
  <c r="U26" i="18" s="1"/>
  <c r="Q30" i="18"/>
  <c r="U30" i="18" s="1"/>
  <c r="Q34" i="18"/>
  <c r="U34" i="18" s="1"/>
  <c r="Q38" i="18"/>
  <c r="U38" i="18" s="1"/>
  <c r="Q42" i="18"/>
  <c r="U42" i="18" s="1"/>
  <c r="Q46" i="18"/>
  <c r="U46" i="18" s="1"/>
  <c r="Q50" i="18"/>
  <c r="U50" i="18" s="1"/>
  <c r="Q54" i="18"/>
  <c r="U54" i="18" s="1"/>
  <c r="Q58" i="18"/>
  <c r="U58" i="18" s="1"/>
  <c r="Q62" i="18"/>
  <c r="U62" i="18" s="1"/>
  <c r="Q7" i="17"/>
  <c r="U7" i="17" s="1"/>
  <c r="Q7" i="16"/>
  <c r="U7" i="16" s="1"/>
  <c r="Q25" i="10"/>
  <c r="U25" i="10" s="1"/>
  <c r="Q21" i="10"/>
  <c r="U21" i="10" s="1"/>
  <c r="Q17" i="10"/>
  <c r="U17" i="10" s="1"/>
  <c r="Q13" i="10"/>
  <c r="U13" i="10" s="1"/>
  <c r="Q9" i="10"/>
  <c r="U9" i="10" s="1"/>
  <c r="Q47" i="4"/>
  <c r="U47" i="4" s="1"/>
  <c r="Q51" i="4"/>
  <c r="U51" i="4" s="1"/>
  <c r="Q55" i="4"/>
  <c r="U55" i="4" s="1"/>
  <c r="Q59" i="4"/>
  <c r="U59" i="4" s="1"/>
  <c r="Q64" i="4"/>
  <c r="U64" i="4" s="1"/>
  <c r="Q20" i="4"/>
  <c r="U20" i="4" s="1"/>
  <c r="Q9" i="4"/>
  <c r="U9" i="4" s="1"/>
  <c r="Q10" i="4"/>
  <c r="U10" i="4" s="1"/>
  <c r="Q13" i="4"/>
  <c r="U13" i="4" s="1"/>
  <c r="Q14" i="4"/>
  <c r="U14" i="4" s="1"/>
  <c r="Q17" i="4"/>
  <c r="U17" i="4" s="1"/>
  <c r="Q18" i="4"/>
  <c r="U18" i="4" s="1"/>
  <c r="Q21" i="4"/>
  <c r="U21" i="4" s="1"/>
  <c r="Q22" i="4"/>
  <c r="U22" i="4" s="1"/>
  <c r="Q25" i="4"/>
  <c r="U25" i="4" s="1"/>
  <c r="Q26" i="4"/>
  <c r="U26" i="4" s="1"/>
  <c r="Q29" i="4"/>
  <c r="U29" i="4" s="1"/>
  <c r="Q30" i="4"/>
  <c r="U30" i="4" s="1"/>
  <c r="Q33" i="4"/>
  <c r="U33" i="4" s="1"/>
  <c r="Q34" i="4"/>
  <c r="U34" i="4" s="1"/>
  <c r="Q37" i="4"/>
  <c r="U37" i="4" s="1"/>
  <c r="Q38" i="4"/>
  <c r="U38" i="4" s="1"/>
  <c r="Q41" i="4"/>
  <c r="U41" i="4" s="1"/>
  <c r="Q42" i="4"/>
  <c r="U42" i="4" s="1"/>
  <c r="Q45" i="4"/>
  <c r="U45" i="4" s="1"/>
  <c r="Q46" i="4"/>
  <c r="U46" i="4" s="1"/>
  <c r="Q49" i="4"/>
  <c r="U49" i="4" s="1"/>
  <c r="Q50" i="4"/>
  <c r="U50" i="4" s="1"/>
  <c r="Q53" i="4"/>
  <c r="U53" i="4" s="1"/>
  <c r="Q54" i="4"/>
  <c r="U54" i="4" s="1"/>
  <c r="Q57" i="4"/>
  <c r="U57" i="4" s="1"/>
  <c r="Q58" i="4"/>
  <c r="U58" i="4" s="1"/>
  <c r="Q61" i="4"/>
  <c r="U61" i="4" s="1"/>
  <c r="Q62" i="4"/>
  <c r="U62" i="4" s="1"/>
  <c r="Q65" i="4"/>
  <c r="U65" i="4" s="1"/>
  <c r="Q66" i="4"/>
  <c r="U66" i="4" s="1"/>
  <c r="Q8" i="4"/>
  <c r="U8" i="4" s="1"/>
  <c r="Q12" i="4"/>
  <c r="U12" i="4" s="1"/>
  <c r="Q16" i="4"/>
  <c r="U16" i="4" s="1"/>
  <c r="Q24" i="4"/>
  <c r="U24" i="4" s="1"/>
  <c r="Q28" i="4"/>
  <c r="U28" i="4" s="1"/>
  <c r="Q32" i="4"/>
  <c r="U32" i="4" s="1"/>
  <c r="Q36" i="4"/>
  <c r="U36" i="4" s="1"/>
  <c r="Q40" i="4"/>
  <c r="U40" i="4" s="1"/>
  <c r="Q44" i="4"/>
  <c r="U44" i="4" s="1"/>
  <c r="Q48" i="4"/>
  <c r="U48" i="4" s="1"/>
  <c r="Q52" i="4"/>
  <c r="U52" i="4" s="1"/>
  <c r="Q56" i="4"/>
  <c r="U56" i="4" s="1"/>
  <c r="Q60" i="4"/>
  <c r="U60" i="4" s="1"/>
  <c r="Q63" i="4"/>
  <c r="U63" i="4" s="1"/>
  <c r="Q44" i="10"/>
  <c r="U44" i="10" s="1"/>
  <c r="Q40" i="10"/>
  <c r="U40" i="10" s="1"/>
  <c r="Q36" i="10"/>
  <c r="U36" i="10" s="1"/>
  <c r="Q32" i="10"/>
  <c r="U32" i="10" s="1"/>
  <c r="Q28" i="10"/>
  <c r="U28" i="10" s="1"/>
  <c r="Q24" i="10"/>
  <c r="U24" i="10" s="1"/>
  <c r="Q20" i="10"/>
  <c r="U20" i="10" s="1"/>
  <c r="Q16" i="10"/>
  <c r="U16" i="10" s="1"/>
  <c r="Q12" i="10"/>
  <c r="U12" i="10" s="1"/>
  <c r="Q7" i="10"/>
  <c r="U7" i="10" s="1"/>
  <c r="Q66" i="10"/>
  <c r="U66" i="10" s="1"/>
  <c r="Q54" i="10"/>
  <c r="U54" i="10" s="1"/>
  <c r="Q50" i="10"/>
  <c r="U50" i="10" s="1"/>
  <c r="Q46" i="10"/>
  <c r="U46" i="10" s="1"/>
  <c r="Q42" i="10"/>
  <c r="U42" i="10" s="1"/>
  <c r="Q38" i="10"/>
  <c r="U38" i="10" s="1"/>
  <c r="Q34" i="10"/>
  <c r="U34" i="10" s="1"/>
  <c r="Q30" i="10"/>
  <c r="U30" i="10" s="1"/>
  <c r="Q26" i="10"/>
  <c r="U26" i="10" s="1"/>
  <c r="Q22" i="10"/>
  <c r="U22" i="10" s="1"/>
  <c r="Q18" i="10"/>
  <c r="U18" i="10" s="1"/>
  <c r="Q14" i="10"/>
  <c r="U14" i="10" s="1"/>
  <c r="Q10" i="10"/>
  <c r="U10" i="10" s="1"/>
  <c r="Q62" i="10"/>
  <c r="U62" i="10" s="1"/>
  <c r="Q8" i="10"/>
  <c r="U8" i="10" s="1"/>
  <c r="Q63" i="10"/>
  <c r="U63" i="10" s="1"/>
  <c r="Q55" i="10"/>
  <c r="U55" i="10" s="1"/>
  <c r="Q51" i="10"/>
  <c r="U51" i="10" s="1"/>
  <c r="Q47" i="10"/>
  <c r="U47" i="10" s="1"/>
  <c r="Q43" i="10"/>
  <c r="U43" i="10" s="1"/>
  <c r="Q39" i="10"/>
  <c r="U39" i="10" s="1"/>
  <c r="Q35" i="10"/>
  <c r="U35" i="10" s="1"/>
  <c r="Q31" i="10"/>
  <c r="U31" i="10" s="1"/>
  <c r="Q27" i="10"/>
  <c r="U27" i="10" s="1"/>
  <c r="Q23" i="10"/>
  <c r="U23" i="10" s="1"/>
  <c r="Q19" i="10"/>
  <c r="U19" i="10" s="1"/>
  <c r="Q15" i="10"/>
  <c r="U15" i="10" s="1"/>
  <c r="Q11" i="10"/>
  <c r="U11" i="10" s="1"/>
  <c r="Q58" i="10"/>
  <c r="U58" i="10" s="1"/>
  <c r="Q59" i="10"/>
  <c r="U59" i="10" s="1"/>
  <c r="Q60" i="10"/>
  <c r="U60" i="10" s="1"/>
  <c r="Q66" i="18"/>
  <c r="U66" i="18" s="1"/>
  <c r="Q8" i="18"/>
  <c r="U8" i="18" s="1"/>
  <c r="Q12" i="18"/>
  <c r="U12" i="18" s="1"/>
  <c r="Q16" i="18"/>
  <c r="U16" i="18" s="1"/>
  <c r="Q20" i="18"/>
  <c r="U20" i="18" s="1"/>
  <c r="Q24" i="18"/>
  <c r="U24" i="18" s="1"/>
  <c r="Q28" i="18"/>
  <c r="U28" i="18" s="1"/>
  <c r="Q32" i="18"/>
  <c r="U32" i="18" s="1"/>
  <c r="Q36" i="18"/>
  <c r="U36" i="18" s="1"/>
  <c r="Q40" i="18"/>
  <c r="U40" i="18" s="1"/>
  <c r="Q44" i="18"/>
  <c r="U44" i="18" s="1"/>
  <c r="Q48" i="18"/>
  <c r="U48" i="18" s="1"/>
  <c r="Q52" i="18"/>
  <c r="U52" i="18" s="1"/>
  <c r="Q56" i="18"/>
  <c r="U56" i="18" s="1"/>
  <c r="Q60" i="18"/>
  <c r="U60" i="18" s="1"/>
  <c r="Q64" i="18"/>
  <c r="U64" i="18" s="1"/>
  <c r="Q7" i="18"/>
  <c r="U7" i="18" s="1"/>
  <c r="Q9" i="18"/>
  <c r="U9" i="18" s="1"/>
  <c r="Q11" i="18"/>
  <c r="U11" i="18" s="1"/>
  <c r="Q13" i="18"/>
  <c r="U13" i="18" s="1"/>
  <c r="Q15" i="18"/>
  <c r="U15" i="18" s="1"/>
  <c r="Q17" i="18"/>
  <c r="U17" i="18" s="1"/>
  <c r="Q19" i="18"/>
  <c r="U19" i="18" s="1"/>
  <c r="Q21" i="18"/>
  <c r="U21" i="18" s="1"/>
  <c r="Q23" i="18"/>
  <c r="U23" i="18" s="1"/>
  <c r="Q25" i="18"/>
  <c r="U25" i="18" s="1"/>
  <c r="Q27" i="18"/>
  <c r="U27" i="18" s="1"/>
  <c r="Q29" i="18"/>
  <c r="U29" i="18" s="1"/>
  <c r="Q31" i="18"/>
  <c r="U31" i="18" s="1"/>
  <c r="Q33" i="18"/>
  <c r="U33" i="18" s="1"/>
  <c r="Q35" i="18"/>
  <c r="U35" i="18" s="1"/>
  <c r="Q37" i="18"/>
  <c r="U37" i="18" s="1"/>
  <c r="Q39" i="18"/>
  <c r="U39" i="18" s="1"/>
  <c r="Q41" i="18"/>
  <c r="U41" i="18" s="1"/>
  <c r="Q43" i="18"/>
  <c r="U43" i="18" s="1"/>
  <c r="Q45" i="18"/>
  <c r="U45" i="18" s="1"/>
  <c r="Q47" i="18"/>
  <c r="U47" i="18" s="1"/>
  <c r="Q49" i="18"/>
  <c r="U49" i="18" s="1"/>
  <c r="Q51" i="18"/>
  <c r="U51" i="18" s="1"/>
  <c r="Q53" i="18"/>
  <c r="U53" i="18" s="1"/>
  <c r="Q55" i="18"/>
  <c r="U55" i="18" s="1"/>
  <c r="Q57" i="18"/>
  <c r="U57" i="18" s="1"/>
  <c r="Q59" i="18"/>
  <c r="U59" i="18" s="1"/>
  <c r="Q61" i="18"/>
  <c r="U61" i="18" s="1"/>
  <c r="Q63" i="18"/>
  <c r="U63" i="18" s="1"/>
  <c r="Q65" i="18"/>
  <c r="U65" i="18" s="1"/>
  <c r="Q64" i="17"/>
  <c r="U64" i="17" s="1"/>
  <c r="Q60" i="17"/>
  <c r="U60" i="17" s="1"/>
  <c r="Q56" i="17"/>
  <c r="U56" i="17" s="1"/>
  <c r="Q52" i="17"/>
  <c r="U52" i="17" s="1"/>
  <c r="Q48" i="17"/>
  <c r="U48" i="17" s="1"/>
  <c r="Q44" i="17"/>
  <c r="U44" i="17" s="1"/>
  <c r="Q40" i="17"/>
  <c r="U40" i="17" s="1"/>
  <c r="Q36" i="17"/>
  <c r="U36" i="17" s="1"/>
  <c r="Q32" i="17"/>
  <c r="U32" i="17" s="1"/>
  <c r="Q28" i="17"/>
  <c r="U28" i="17" s="1"/>
  <c r="Q24" i="17"/>
  <c r="U24" i="17" s="1"/>
  <c r="Q20" i="17"/>
  <c r="U20" i="17" s="1"/>
  <c r="Q16" i="17"/>
  <c r="U16" i="17" s="1"/>
  <c r="Q12" i="17"/>
  <c r="U12" i="17" s="1"/>
  <c r="Q8" i="17"/>
  <c r="U8" i="17" s="1"/>
  <c r="Q61" i="17"/>
  <c r="U61" i="17" s="1"/>
  <c r="Q45" i="17"/>
  <c r="U45" i="17" s="1"/>
  <c r="Q41" i="17"/>
  <c r="U41" i="17" s="1"/>
  <c r="Q37" i="17"/>
  <c r="U37" i="17" s="1"/>
  <c r="Q17" i="17"/>
  <c r="U17" i="17" s="1"/>
  <c r="Q66" i="17"/>
  <c r="U66" i="17" s="1"/>
  <c r="Q62" i="17"/>
  <c r="U62" i="17" s="1"/>
  <c r="Q58" i="17"/>
  <c r="U58" i="17" s="1"/>
  <c r="Q54" i="17"/>
  <c r="U54" i="17" s="1"/>
  <c r="Q50" i="17"/>
  <c r="U50" i="17" s="1"/>
  <c r="Q46" i="17"/>
  <c r="U46" i="17" s="1"/>
  <c r="Q42" i="17"/>
  <c r="U42" i="17" s="1"/>
  <c r="Q38" i="17"/>
  <c r="U38" i="17" s="1"/>
  <c r="Q34" i="17"/>
  <c r="U34" i="17" s="1"/>
  <c r="Q30" i="17"/>
  <c r="U30" i="17" s="1"/>
  <c r="Q26" i="17"/>
  <c r="U26" i="17" s="1"/>
  <c r="Q22" i="17"/>
  <c r="U22" i="17" s="1"/>
  <c r="Q18" i="17"/>
  <c r="U18" i="17" s="1"/>
  <c r="Q14" i="17"/>
  <c r="U14" i="17" s="1"/>
  <c r="Q10" i="17"/>
  <c r="U10" i="17" s="1"/>
  <c r="Q65" i="17"/>
  <c r="U65" i="17" s="1"/>
  <c r="Q57" i="17"/>
  <c r="U57" i="17" s="1"/>
  <c r="Q53" i="17"/>
  <c r="U53" i="17" s="1"/>
  <c r="Q49" i="17"/>
  <c r="U49" i="17" s="1"/>
  <c r="Q33" i="17"/>
  <c r="U33" i="17" s="1"/>
  <c r="Q29" i="17"/>
  <c r="U29" i="17" s="1"/>
  <c r="Q25" i="17"/>
  <c r="U25" i="17" s="1"/>
  <c r="Q21" i="17"/>
  <c r="U21" i="17" s="1"/>
  <c r="Q13" i="17"/>
  <c r="U13" i="17" s="1"/>
  <c r="Q9" i="17"/>
  <c r="U9" i="17" s="1"/>
  <c r="Q63" i="17"/>
  <c r="U63" i="17" s="1"/>
  <c r="Q59" i="17"/>
  <c r="U59" i="17" s="1"/>
  <c r="Q55" i="17"/>
  <c r="U55" i="17" s="1"/>
  <c r="Q51" i="17"/>
  <c r="U51" i="17" s="1"/>
  <c r="Q47" i="17"/>
  <c r="U47" i="17" s="1"/>
  <c r="Q43" i="17"/>
  <c r="U43" i="17" s="1"/>
  <c r="Q39" i="17"/>
  <c r="U39" i="17" s="1"/>
  <c r="Q35" i="17"/>
  <c r="U35" i="17" s="1"/>
  <c r="Q31" i="17"/>
  <c r="U31" i="17" s="1"/>
  <c r="Q27" i="17"/>
  <c r="U27" i="17" s="1"/>
  <c r="Q23" i="17"/>
  <c r="U23" i="17" s="1"/>
  <c r="Q19" i="17"/>
  <c r="U19" i="17" s="1"/>
  <c r="Q15" i="17"/>
  <c r="U15" i="17" s="1"/>
  <c r="Q11" i="17"/>
  <c r="U11" i="17" s="1"/>
  <c r="Q65" i="16"/>
  <c r="U65" i="16" s="1"/>
  <c r="Q57" i="16"/>
  <c r="U57" i="16" s="1"/>
  <c r="Q53" i="16"/>
  <c r="U53" i="16" s="1"/>
  <c r="Q49" i="16"/>
  <c r="U49" i="16" s="1"/>
  <c r="Q41" i="16"/>
  <c r="U41" i="16" s="1"/>
  <c r="Q37" i="16"/>
  <c r="U37" i="16" s="1"/>
  <c r="Q33" i="16"/>
  <c r="U33" i="16" s="1"/>
  <c r="Q25" i="16"/>
  <c r="U25" i="16" s="1"/>
  <c r="Q22" i="16"/>
  <c r="U22" i="16" s="1"/>
  <c r="Q17" i="16"/>
  <c r="U17" i="16" s="1"/>
  <c r="Q14" i="16"/>
  <c r="U14" i="16" s="1"/>
  <c r="Q9" i="16"/>
  <c r="U9" i="16" s="1"/>
  <c r="Q26" i="16"/>
  <c r="U26" i="16" s="1"/>
  <c r="Q18" i="16"/>
  <c r="U18" i="16" s="1"/>
  <c r="Q10" i="16"/>
  <c r="U10" i="16" s="1"/>
  <c r="Q64" i="16"/>
  <c r="U64" i="16" s="1"/>
  <c r="Q61" i="16"/>
  <c r="U61" i="16" s="1"/>
  <c r="Q60" i="16"/>
  <c r="U60" i="16" s="1"/>
  <c r="Q56" i="16"/>
  <c r="U56" i="16" s="1"/>
  <c r="Q52" i="16"/>
  <c r="U52" i="16" s="1"/>
  <c r="Q48" i="16"/>
  <c r="U48" i="16" s="1"/>
  <c r="Q45" i="16"/>
  <c r="U45" i="16" s="1"/>
  <c r="Q44" i="16"/>
  <c r="U44" i="16" s="1"/>
  <c r="Q40" i="16"/>
  <c r="U40" i="16" s="1"/>
  <c r="Q36" i="16"/>
  <c r="U36" i="16" s="1"/>
  <c r="Q32" i="16"/>
  <c r="U32" i="16" s="1"/>
  <c r="Q29" i="16"/>
  <c r="U29" i="16" s="1"/>
  <c r="Q28" i="16"/>
  <c r="U28" i="16" s="1"/>
  <c r="Q24" i="16"/>
  <c r="U24" i="16" s="1"/>
  <c r="Q21" i="16"/>
  <c r="U21" i="16" s="1"/>
  <c r="Q20" i="16"/>
  <c r="U20" i="16" s="1"/>
  <c r="Q16" i="16"/>
  <c r="U16" i="16" s="1"/>
  <c r="Q13" i="16"/>
  <c r="U13" i="16" s="1"/>
  <c r="Q12" i="16"/>
  <c r="U12" i="16" s="1"/>
  <c r="Q8" i="16"/>
  <c r="U8" i="16" s="1"/>
  <c r="Q66" i="16"/>
  <c r="U66" i="16" s="1"/>
  <c r="Q62" i="16"/>
  <c r="U62" i="16" s="1"/>
  <c r="Q58" i="16"/>
  <c r="U58" i="16" s="1"/>
  <c r="Q54" i="16"/>
  <c r="U54" i="16" s="1"/>
  <c r="Q50" i="16"/>
  <c r="U50" i="16" s="1"/>
  <c r="Q42" i="16"/>
  <c r="U42" i="16" s="1"/>
  <c r="Q38" i="16"/>
  <c r="U38" i="16" s="1"/>
  <c r="Q34" i="16"/>
  <c r="U34" i="16" s="1"/>
  <c r="Q30" i="16"/>
  <c r="U30" i="16" s="1"/>
  <c r="Q63" i="16"/>
  <c r="U63" i="16" s="1"/>
  <c r="Q59" i="16"/>
  <c r="U59" i="16" s="1"/>
  <c r="Q55" i="16"/>
  <c r="U55" i="16" s="1"/>
  <c r="Q51" i="16"/>
  <c r="U51" i="16" s="1"/>
  <c r="Q47" i="16"/>
  <c r="U47" i="16" s="1"/>
  <c r="Q43" i="16"/>
  <c r="U43" i="16" s="1"/>
  <c r="Q39" i="16"/>
  <c r="U39" i="16" s="1"/>
  <c r="Q35" i="16"/>
  <c r="U35" i="16" s="1"/>
  <c r="Q31" i="16"/>
  <c r="U31" i="16" s="1"/>
  <c r="Q27" i="16"/>
  <c r="U27" i="16" s="1"/>
  <c r="Q23" i="16"/>
  <c r="U23" i="16" s="1"/>
  <c r="Q19" i="16"/>
  <c r="U19" i="16" s="1"/>
  <c r="Q15" i="16"/>
  <c r="U15" i="16" s="1"/>
  <c r="Q11" i="16"/>
  <c r="U11" i="16" s="1"/>
  <c r="Q46" i="16"/>
  <c r="U46" i="16" s="1"/>
  <c r="Q10" i="13"/>
  <c r="U10" i="13" s="1"/>
  <c r="Q14" i="13"/>
  <c r="U14" i="13" s="1"/>
  <c r="Q18" i="13"/>
  <c r="U18" i="13" s="1"/>
  <c r="Q22" i="13"/>
  <c r="U22" i="13" s="1"/>
  <c r="Q26" i="13"/>
  <c r="U26" i="13" s="1"/>
  <c r="Q30" i="13"/>
  <c r="U30" i="13" s="1"/>
  <c r="Q34" i="13"/>
  <c r="U34" i="13" s="1"/>
  <c r="Q38" i="13"/>
  <c r="U38" i="13" s="1"/>
  <c r="Q42" i="13"/>
  <c r="U42" i="13" s="1"/>
  <c r="Q46" i="13"/>
  <c r="U46" i="13" s="1"/>
  <c r="Q50" i="13"/>
  <c r="U50" i="13" s="1"/>
  <c r="Q54" i="13"/>
  <c r="U54" i="13" s="1"/>
  <c r="Q58" i="13"/>
  <c r="U58" i="13" s="1"/>
  <c r="Q62" i="13"/>
  <c r="U62" i="13" s="1"/>
  <c r="Q66" i="13"/>
  <c r="U66" i="13" s="1"/>
  <c r="Q9" i="13"/>
  <c r="U9" i="13" s="1"/>
  <c r="Q13" i="13"/>
  <c r="U13" i="13" s="1"/>
  <c r="Q17" i="13"/>
  <c r="U17" i="13" s="1"/>
  <c r="Q21" i="13"/>
  <c r="U21" i="13" s="1"/>
  <c r="Q25" i="13"/>
  <c r="U25" i="13" s="1"/>
  <c r="Q29" i="13"/>
  <c r="U29" i="13" s="1"/>
  <c r="Q33" i="13"/>
  <c r="U33" i="13" s="1"/>
  <c r="Q37" i="13"/>
  <c r="U37" i="13" s="1"/>
  <c r="Q41" i="13"/>
  <c r="U41" i="13" s="1"/>
  <c r="Q45" i="13"/>
  <c r="U45" i="13" s="1"/>
  <c r="Q49" i="13"/>
  <c r="U49" i="13" s="1"/>
  <c r="Q53" i="13"/>
  <c r="U53" i="13" s="1"/>
  <c r="Q57" i="13"/>
  <c r="U57" i="13" s="1"/>
  <c r="Q61" i="13"/>
  <c r="U61" i="13" s="1"/>
  <c r="Q65" i="13"/>
  <c r="U65" i="13" s="1"/>
  <c r="Q7" i="13"/>
  <c r="U7" i="13" s="1"/>
  <c r="Q11" i="13"/>
  <c r="U11" i="13" s="1"/>
  <c r="Q15" i="13"/>
  <c r="U15" i="13" s="1"/>
  <c r="Q19" i="13"/>
  <c r="U19" i="13" s="1"/>
  <c r="Q23" i="13"/>
  <c r="U23" i="13" s="1"/>
  <c r="Q27" i="13"/>
  <c r="U27" i="13" s="1"/>
  <c r="Q31" i="13"/>
  <c r="U31" i="13" s="1"/>
  <c r="Q35" i="13"/>
  <c r="U35" i="13" s="1"/>
  <c r="Q39" i="13"/>
  <c r="U39" i="13" s="1"/>
  <c r="Q43" i="13"/>
  <c r="U43" i="13" s="1"/>
  <c r="Q47" i="13"/>
  <c r="U47" i="13" s="1"/>
  <c r="Q51" i="13"/>
  <c r="U51" i="13" s="1"/>
  <c r="Q55" i="13"/>
  <c r="U55" i="13" s="1"/>
  <c r="Q59" i="13"/>
  <c r="U59" i="13" s="1"/>
  <c r="Q63" i="13"/>
  <c r="U63" i="13" s="1"/>
  <c r="Q8" i="13"/>
  <c r="U8" i="13" s="1"/>
  <c r="Q12" i="13"/>
  <c r="U12" i="13" s="1"/>
  <c r="Q16" i="13"/>
  <c r="U16" i="13" s="1"/>
  <c r="Q20" i="13"/>
  <c r="U20" i="13" s="1"/>
  <c r="Q24" i="13"/>
  <c r="U24" i="13" s="1"/>
  <c r="Q28" i="13"/>
  <c r="U28" i="13" s="1"/>
  <c r="Q32" i="13"/>
  <c r="U32" i="13" s="1"/>
  <c r="Q36" i="13"/>
  <c r="U36" i="13" s="1"/>
  <c r="Q40" i="13"/>
  <c r="U40" i="13" s="1"/>
  <c r="Q44" i="13"/>
  <c r="U44" i="13" s="1"/>
  <c r="Q48" i="13"/>
  <c r="U48" i="13" s="1"/>
  <c r="Q52" i="13"/>
  <c r="U52" i="13" s="1"/>
  <c r="Q60" i="13"/>
  <c r="U60" i="13" s="1"/>
  <c r="Q64" i="13"/>
  <c r="U64" i="13" s="1"/>
  <c r="Q14" i="12"/>
  <c r="U14" i="12" s="1"/>
  <c r="Q26" i="12"/>
  <c r="U26" i="12" s="1"/>
  <c r="Q30" i="12"/>
  <c r="U30" i="12" s="1"/>
  <c r="Q50" i="12"/>
  <c r="U50" i="12" s="1"/>
  <c r="Q54" i="12"/>
  <c r="U54" i="12" s="1"/>
  <c r="Q58" i="12"/>
  <c r="U58" i="12" s="1"/>
  <c r="Q66" i="12"/>
  <c r="U66" i="12" s="1"/>
  <c r="Q10" i="12"/>
  <c r="U10" i="12" s="1"/>
  <c r="Q22" i="12"/>
  <c r="U22" i="12" s="1"/>
  <c r="Q34" i="12"/>
  <c r="U34" i="12" s="1"/>
  <c r="Q38" i="12"/>
  <c r="U38" i="12" s="1"/>
  <c r="Q42" i="12"/>
  <c r="U42" i="12" s="1"/>
  <c r="Q18" i="12"/>
  <c r="U18" i="12" s="1"/>
  <c r="Q46" i="12"/>
  <c r="U46" i="12" s="1"/>
  <c r="Q22" i="8"/>
  <c r="U22" i="8" s="1"/>
  <c r="Q38" i="8"/>
  <c r="U38" i="8" s="1"/>
  <c r="Q54" i="8"/>
  <c r="U54" i="8" s="1"/>
  <c r="Q7" i="8"/>
  <c r="U7" i="8" s="1"/>
  <c r="Q11" i="8"/>
  <c r="U11" i="8" s="1"/>
  <c r="Q15" i="8"/>
  <c r="U15" i="8" s="1"/>
  <c r="Q19" i="8"/>
  <c r="U19" i="8" s="1"/>
  <c r="Q23" i="8"/>
  <c r="U23" i="8" s="1"/>
  <c r="Q27" i="8"/>
  <c r="U27" i="8" s="1"/>
  <c r="Q31" i="8"/>
  <c r="U31" i="8" s="1"/>
  <c r="Q35" i="8"/>
  <c r="U35" i="8" s="1"/>
  <c r="Q39" i="8"/>
  <c r="U39" i="8" s="1"/>
  <c r="Q43" i="8"/>
  <c r="U43" i="8" s="1"/>
  <c r="Q47" i="8"/>
  <c r="U47" i="8" s="1"/>
  <c r="Q51" i="8"/>
  <c r="U51" i="8" s="1"/>
  <c r="Q55" i="8"/>
  <c r="U55" i="8" s="1"/>
  <c r="Q59" i="8"/>
  <c r="U59" i="8" s="1"/>
  <c r="Q63" i="8"/>
  <c r="U63" i="8" s="1"/>
  <c r="Q10" i="8"/>
  <c r="U10" i="8" s="1"/>
  <c r="Q14" i="8"/>
  <c r="U14" i="8" s="1"/>
  <c r="Q18" i="8"/>
  <c r="U18" i="8" s="1"/>
  <c r="Q26" i="8"/>
  <c r="U26" i="8" s="1"/>
  <c r="Q30" i="8"/>
  <c r="U30" i="8" s="1"/>
  <c r="Q34" i="8"/>
  <c r="U34" i="8" s="1"/>
  <c r="Q42" i="8"/>
  <c r="U42" i="8" s="1"/>
  <c r="Q46" i="8"/>
  <c r="U46" i="8" s="1"/>
  <c r="Q50" i="8"/>
  <c r="U50" i="8" s="1"/>
  <c r="Q58" i="8"/>
  <c r="U58" i="8" s="1"/>
  <c r="Q62" i="8"/>
  <c r="U62" i="8" s="1"/>
  <c r="Q66" i="8"/>
  <c r="U66" i="8" s="1"/>
  <c r="Q8" i="12"/>
  <c r="U8" i="12" s="1"/>
  <c r="Q12" i="12"/>
  <c r="U12" i="12" s="1"/>
  <c r="Q16" i="12"/>
  <c r="U16" i="12" s="1"/>
  <c r="Q20" i="12"/>
  <c r="U20" i="12" s="1"/>
  <c r="Q24" i="12"/>
  <c r="U24" i="12" s="1"/>
  <c r="Q28" i="12"/>
  <c r="U28" i="12" s="1"/>
  <c r="Q32" i="12"/>
  <c r="U32" i="12" s="1"/>
  <c r="Q36" i="12"/>
  <c r="U36" i="12" s="1"/>
  <c r="Q40" i="12"/>
  <c r="U40" i="12" s="1"/>
  <c r="Q44" i="12"/>
  <c r="U44" i="12" s="1"/>
  <c r="Q48" i="12"/>
  <c r="U48" i="12" s="1"/>
  <c r="Q52" i="12"/>
  <c r="U52" i="12" s="1"/>
  <c r="Q56" i="12"/>
  <c r="U56" i="12" s="1"/>
  <c r="Q60" i="12"/>
  <c r="U60" i="12" s="1"/>
  <c r="Q64" i="12"/>
  <c r="U64" i="12" s="1"/>
  <c r="Q9" i="12"/>
  <c r="U9" i="12" s="1"/>
  <c r="Q13" i="12"/>
  <c r="U13" i="12" s="1"/>
  <c r="Q17" i="12"/>
  <c r="U17" i="12" s="1"/>
  <c r="Q21" i="12"/>
  <c r="U21" i="12" s="1"/>
  <c r="Q25" i="12"/>
  <c r="U25" i="12" s="1"/>
  <c r="Q29" i="12"/>
  <c r="U29" i="12" s="1"/>
  <c r="Q33" i="12"/>
  <c r="U33" i="12" s="1"/>
  <c r="Q37" i="12"/>
  <c r="U37" i="12" s="1"/>
  <c r="Q41" i="12"/>
  <c r="U41" i="12" s="1"/>
  <c r="Q45" i="12"/>
  <c r="U45" i="12" s="1"/>
  <c r="Q49" i="12"/>
  <c r="U49" i="12" s="1"/>
  <c r="Q53" i="12"/>
  <c r="U53" i="12" s="1"/>
  <c r="Q57" i="12"/>
  <c r="U57" i="12" s="1"/>
  <c r="Q61" i="12"/>
  <c r="U61" i="12" s="1"/>
  <c r="Q65" i="12"/>
  <c r="U65" i="12" s="1"/>
  <c r="Q62" i="12"/>
  <c r="U62" i="12" s="1"/>
  <c r="Q7" i="12"/>
  <c r="U7" i="12" s="1"/>
  <c r="Q11" i="12"/>
  <c r="U11" i="12" s="1"/>
  <c r="Q15" i="12"/>
  <c r="U15" i="12" s="1"/>
  <c r="Q19" i="12"/>
  <c r="U19" i="12" s="1"/>
  <c r="Q23" i="12"/>
  <c r="U23" i="12" s="1"/>
  <c r="Q27" i="12"/>
  <c r="U27" i="12" s="1"/>
  <c r="Q31" i="12"/>
  <c r="U31" i="12" s="1"/>
  <c r="Q35" i="12"/>
  <c r="U35" i="12" s="1"/>
  <c r="Q39" i="12"/>
  <c r="U39" i="12" s="1"/>
  <c r="Q43" i="12"/>
  <c r="U43" i="12" s="1"/>
  <c r="Q47" i="12"/>
  <c r="U47" i="12" s="1"/>
  <c r="Q51" i="12"/>
  <c r="U51" i="12" s="1"/>
  <c r="Q55" i="12"/>
  <c r="U55" i="12" s="1"/>
  <c r="Q59" i="12"/>
  <c r="U59" i="12" s="1"/>
  <c r="Q63" i="12"/>
  <c r="U63" i="12" s="1"/>
  <c r="Q9" i="8"/>
  <c r="U9" i="8" s="1"/>
  <c r="Q13" i="8"/>
  <c r="U13" i="8" s="1"/>
  <c r="Q17" i="8"/>
  <c r="U17" i="8" s="1"/>
  <c r="Q21" i="8"/>
  <c r="U21" i="8" s="1"/>
  <c r="Q25" i="8"/>
  <c r="U25" i="8" s="1"/>
  <c r="Q29" i="8"/>
  <c r="U29" i="8" s="1"/>
  <c r="Q33" i="8"/>
  <c r="U33" i="8" s="1"/>
  <c r="Q37" i="8"/>
  <c r="U37" i="8" s="1"/>
  <c r="Q41" i="8"/>
  <c r="U41" i="8" s="1"/>
  <c r="Q45" i="8"/>
  <c r="U45" i="8" s="1"/>
  <c r="Q49" i="8"/>
  <c r="U49" i="8" s="1"/>
  <c r="Q53" i="8"/>
  <c r="U53" i="8" s="1"/>
  <c r="Q57" i="8"/>
  <c r="U57" i="8" s="1"/>
  <c r="Q61" i="8"/>
  <c r="U61" i="8" s="1"/>
  <c r="Q65" i="8"/>
  <c r="U65" i="8" s="1"/>
  <c r="Q8" i="8"/>
  <c r="U8" i="8" s="1"/>
  <c r="Q12" i="8"/>
  <c r="U12" i="8" s="1"/>
  <c r="Q16" i="8"/>
  <c r="U16" i="8" s="1"/>
  <c r="Q20" i="8"/>
  <c r="U20" i="8" s="1"/>
  <c r="Q24" i="8"/>
  <c r="U24" i="8" s="1"/>
  <c r="Q28" i="8"/>
  <c r="U28" i="8" s="1"/>
  <c r="Q32" i="8"/>
  <c r="U32" i="8" s="1"/>
  <c r="Q36" i="8"/>
  <c r="U36" i="8" s="1"/>
  <c r="Q40" i="8"/>
  <c r="U40" i="8" s="1"/>
  <c r="Q44" i="8"/>
  <c r="U44" i="8" s="1"/>
  <c r="Q48" i="8"/>
  <c r="U48" i="8" s="1"/>
  <c r="Q52" i="8"/>
  <c r="U52" i="8" s="1"/>
  <c r="Q56" i="8"/>
  <c r="U56" i="8" s="1"/>
  <c r="Q60" i="8"/>
  <c r="U60" i="8" s="1"/>
  <c r="Q64" i="8"/>
  <c r="U64" i="8" s="1"/>
  <c r="R58" i="12"/>
  <c r="R17" i="13"/>
  <c r="R40" i="13"/>
  <c r="R8" i="10"/>
  <c r="R63" i="10"/>
  <c r="R59" i="10"/>
  <c r="R55" i="10"/>
  <c r="R51" i="10"/>
  <c r="R47" i="10"/>
  <c r="R39" i="10"/>
  <c r="R35" i="10"/>
  <c r="R31" i="10"/>
  <c r="R19" i="10"/>
  <c r="R45" i="13"/>
  <c r="R60" i="13"/>
  <c r="R52" i="10"/>
  <c r="R48" i="10"/>
  <c r="R40" i="10"/>
  <c r="R16" i="10"/>
  <c r="R62" i="10"/>
  <c r="R58" i="10"/>
  <c r="R54" i="10"/>
  <c r="R42" i="10"/>
  <c r="R38" i="10"/>
  <c r="R26" i="10"/>
  <c r="R22" i="10"/>
  <c r="R10" i="10"/>
  <c r="R64" i="10"/>
  <c r="R56" i="10"/>
  <c r="R44" i="10"/>
  <c r="R32" i="10"/>
  <c r="R61" i="10"/>
  <c r="R57" i="10"/>
  <c r="R49" i="10"/>
  <c r="R41" i="10"/>
  <c r="R37" i="10"/>
  <c r="R29" i="10"/>
  <c r="R25" i="10"/>
  <c r="R13" i="10"/>
  <c r="R8" i="15"/>
  <c r="R32" i="17"/>
  <c r="R49" i="17"/>
  <c r="R64" i="17"/>
  <c r="R48" i="17"/>
  <c r="R20" i="16"/>
  <c r="R64" i="16"/>
  <c r="R48" i="16"/>
  <c r="R22" i="16"/>
  <c r="R7" i="16"/>
  <c r="R44" i="15"/>
  <c r="R32" i="15"/>
  <c r="R24" i="15"/>
  <c r="R20" i="15"/>
  <c r="R60" i="15"/>
  <c r="R48" i="15"/>
  <c r="R34" i="15"/>
  <c r="R64" i="15"/>
  <c r="R56" i="15"/>
  <c r="R52" i="15"/>
  <c r="R39" i="15"/>
  <c r="R59" i="15"/>
  <c r="R21" i="15"/>
  <c r="R65" i="15"/>
  <c r="R53" i="15"/>
  <c r="R40" i="15"/>
  <c r="R36" i="15"/>
  <c r="R28" i="15"/>
  <c r="R27" i="15"/>
  <c r="R16" i="15"/>
  <c r="R12" i="15"/>
  <c r="R61" i="15"/>
  <c r="R47" i="15"/>
  <c r="R42" i="15"/>
  <c r="R35" i="15"/>
  <c r="R29" i="15"/>
  <c r="R15" i="15"/>
  <c r="R10" i="15"/>
  <c r="R55" i="15"/>
  <c r="R50" i="15"/>
  <c r="R43" i="15"/>
  <c r="R37" i="15"/>
  <c r="R23" i="15"/>
  <c r="R18" i="15"/>
  <c r="R11" i="15"/>
  <c r="R63" i="15"/>
  <c r="R58" i="15"/>
  <c r="R51" i="15"/>
  <c r="R45" i="15"/>
  <c r="R31" i="15"/>
  <c r="R26" i="15"/>
  <c r="R19" i="15"/>
  <c r="R13" i="15"/>
  <c r="R14" i="13"/>
  <c r="R56" i="13"/>
  <c r="R65" i="13"/>
  <c r="R30" i="13"/>
  <c r="R13" i="13"/>
  <c r="R24" i="13"/>
  <c r="R33" i="13"/>
  <c r="R35" i="13"/>
  <c r="R36" i="13"/>
  <c r="R62" i="13"/>
  <c r="R46" i="8"/>
  <c r="R10" i="13"/>
  <c r="R19" i="13"/>
  <c r="R26" i="13"/>
  <c r="R53" i="13"/>
  <c r="R58" i="13"/>
  <c r="R42" i="13"/>
  <c r="R57" i="13"/>
  <c r="R15" i="13"/>
  <c r="R29" i="13"/>
  <c r="R34" i="13"/>
  <c r="R46" i="13"/>
  <c r="R49" i="13"/>
  <c r="R51" i="13"/>
  <c r="R61" i="13"/>
  <c r="R48" i="14"/>
  <c r="R25" i="4"/>
  <c r="R28" i="14"/>
  <c r="R25" i="14"/>
  <c r="R20" i="14"/>
  <c r="R50" i="14"/>
  <c r="R24" i="14"/>
  <c r="R16" i="14"/>
  <c r="R34" i="14"/>
  <c r="R12" i="14"/>
  <c r="R7" i="14"/>
  <c r="R60" i="14"/>
  <c r="R57" i="14"/>
  <c r="R52" i="14"/>
  <c r="R18" i="14"/>
  <c r="R66" i="14"/>
  <c r="R44" i="14"/>
  <c r="R41" i="14"/>
  <c r="R36" i="14"/>
  <c r="R62" i="14"/>
  <c r="R51" i="14"/>
  <c r="R46" i="14"/>
  <c r="R37" i="14"/>
  <c r="R35" i="14"/>
  <c r="R30" i="14"/>
  <c r="R14" i="14"/>
  <c r="R58" i="14"/>
  <c r="R42" i="14"/>
  <c r="R33" i="14"/>
  <c r="R17" i="14"/>
  <c r="R15" i="14"/>
  <c r="R61" i="14"/>
  <c r="R59" i="14"/>
  <c r="R54" i="14"/>
  <c r="R45" i="14"/>
  <c r="R43" i="14"/>
  <c r="R38" i="14"/>
  <c r="R29" i="14"/>
  <c r="R27" i="14"/>
  <c r="R11" i="14"/>
  <c r="R46" i="18"/>
  <c r="R10" i="18"/>
  <c r="R38" i="18"/>
  <c r="R58" i="18"/>
  <c r="R7" i="18"/>
  <c r="R14" i="18"/>
  <c r="R30" i="18"/>
  <c r="R47" i="18"/>
  <c r="R62" i="18"/>
  <c r="R18" i="18"/>
  <c r="R39" i="18"/>
  <c r="R42" i="18"/>
  <c r="R54" i="18"/>
  <c r="R42" i="17"/>
  <c r="R10" i="17"/>
  <c r="R50" i="17"/>
  <c r="R57" i="17"/>
  <c r="R30" i="16"/>
  <c r="R26" i="16"/>
  <c r="R51" i="16"/>
  <c r="R13" i="16"/>
  <c r="R41" i="16"/>
  <c r="R66" i="16"/>
  <c r="R61" i="16"/>
  <c r="R54" i="15"/>
  <c r="R46" i="15"/>
  <c r="R38" i="15"/>
  <c r="R30" i="15"/>
  <c r="R22" i="15"/>
  <c r="R14" i="15"/>
  <c r="R66" i="15"/>
  <c r="R62" i="15"/>
  <c r="R57" i="15"/>
  <c r="R49" i="15"/>
  <c r="R41" i="15"/>
  <c r="R33" i="15"/>
  <c r="R25" i="15"/>
  <c r="R17" i="15"/>
  <c r="R9" i="15"/>
  <c r="R7" i="15"/>
  <c r="R29" i="4"/>
  <c r="R45" i="4"/>
  <c r="R37" i="4"/>
  <c r="R13" i="4"/>
  <c r="R8" i="4"/>
  <c r="R19" i="4"/>
  <c r="R35" i="4"/>
  <c r="R38" i="8"/>
  <c r="R54" i="8"/>
  <c r="L8" i="18"/>
  <c r="L9" i="18"/>
  <c r="L10" i="18"/>
  <c r="L11" i="18"/>
  <c r="L12" i="18"/>
  <c r="L13" i="18"/>
  <c r="L14" i="18"/>
  <c r="L15" i="18"/>
  <c r="L16" i="18"/>
  <c r="L17" i="18"/>
  <c r="L18" i="18"/>
  <c r="L19" i="18"/>
  <c r="L20" i="18"/>
  <c r="L21" i="18"/>
  <c r="L22" i="18"/>
  <c r="L23" i="18"/>
  <c r="L24" i="18"/>
  <c r="L25" i="18"/>
  <c r="L26" i="18"/>
  <c r="L27" i="18"/>
  <c r="L28" i="18"/>
  <c r="L29" i="18"/>
  <c r="L30" i="18"/>
  <c r="L31" i="18"/>
  <c r="L32" i="18"/>
  <c r="L33" i="18"/>
  <c r="L34" i="18"/>
  <c r="L35" i="18"/>
  <c r="L36" i="18"/>
  <c r="L37" i="18"/>
  <c r="L38" i="18"/>
  <c r="L39" i="18"/>
  <c r="L40" i="18"/>
  <c r="L41" i="18"/>
  <c r="L42" i="18"/>
  <c r="L43" i="18"/>
  <c r="L44" i="18"/>
  <c r="L45" i="18"/>
  <c r="L46" i="18"/>
  <c r="L47" i="18"/>
  <c r="L48" i="18"/>
  <c r="L49" i="18"/>
  <c r="L50" i="18"/>
  <c r="L51" i="18"/>
  <c r="L52" i="18"/>
  <c r="L53" i="18"/>
  <c r="L54" i="18"/>
  <c r="L55" i="18"/>
  <c r="L56" i="18"/>
  <c r="L57" i="18"/>
  <c r="L58" i="18"/>
  <c r="L59" i="18"/>
  <c r="L60" i="18"/>
  <c r="L61" i="18"/>
  <c r="L62" i="18"/>
  <c r="L63" i="18"/>
  <c r="L64" i="18"/>
  <c r="L65" i="18"/>
  <c r="L66" i="18"/>
  <c r="L7" i="18"/>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7" i="17"/>
  <c r="L8" i="16"/>
  <c r="L9" i="16"/>
  <c r="L10" i="16"/>
  <c r="L11" i="16"/>
  <c r="L12" i="16"/>
  <c r="L13" i="16"/>
  <c r="L14" i="16"/>
  <c r="L15" i="16"/>
  <c r="L16" i="16"/>
  <c r="L17" i="16"/>
  <c r="L18" i="16"/>
  <c r="L19" i="16"/>
  <c r="L20" i="16"/>
  <c r="L21" i="16"/>
  <c r="L22" i="16"/>
  <c r="L23" i="16"/>
  <c r="L24" i="16"/>
  <c r="L25" i="16"/>
  <c r="L26" i="16"/>
  <c r="L27" i="16"/>
  <c r="L28" i="16"/>
  <c r="L29" i="16"/>
  <c r="L30" i="16"/>
  <c r="L31" i="16"/>
  <c r="L32" i="16"/>
  <c r="L33" i="16"/>
  <c r="L34" i="16"/>
  <c r="L35" i="16"/>
  <c r="L36" i="16"/>
  <c r="L37" i="16"/>
  <c r="L38" i="16"/>
  <c r="L39" i="16"/>
  <c r="L40" i="16"/>
  <c r="L41" i="16"/>
  <c r="L42" i="16"/>
  <c r="L43" i="16"/>
  <c r="L44" i="16"/>
  <c r="L45" i="16"/>
  <c r="L46" i="16"/>
  <c r="L47" i="16"/>
  <c r="L48" i="16"/>
  <c r="L49" i="16"/>
  <c r="L50" i="16"/>
  <c r="L51" i="16"/>
  <c r="L52" i="16"/>
  <c r="L53" i="16"/>
  <c r="L54" i="16"/>
  <c r="L55" i="16"/>
  <c r="L56" i="16"/>
  <c r="L57" i="16"/>
  <c r="L58" i="16"/>
  <c r="L59" i="16"/>
  <c r="L60" i="16"/>
  <c r="L61" i="16"/>
  <c r="L62" i="16"/>
  <c r="L63" i="16"/>
  <c r="L64" i="16"/>
  <c r="L65" i="16"/>
  <c r="L66" i="16"/>
  <c r="L7" i="16"/>
  <c r="L8" i="15"/>
  <c r="L9" i="15"/>
  <c r="L10" i="15"/>
  <c r="L11" i="15"/>
  <c r="L12" i="15"/>
  <c r="L13" i="15"/>
  <c r="L14" i="15"/>
  <c r="L15" i="15"/>
  <c r="L16" i="15"/>
  <c r="L17" i="15"/>
  <c r="L18" i="15"/>
  <c r="L19" i="15"/>
  <c r="L20" i="15"/>
  <c r="L21" i="15"/>
  <c r="L22" i="15"/>
  <c r="L23" i="15"/>
  <c r="L24" i="15"/>
  <c r="L25" i="15"/>
  <c r="L26" i="15"/>
  <c r="L27" i="15"/>
  <c r="L28" i="15"/>
  <c r="L29" i="15"/>
  <c r="L30" i="15"/>
  <c r="L31" i="15"/>
  <c r="L32" i="15"/>
  <c r="L33" i="15"/>
  <c r="L34" i="15"/>
  <c r="L35" i="15"/>
  <c r="L36" i="15"/>
  <c r="L37" i="15"/>
  <c r="L38" i="15"/>
  <c r="L39" i="15"/>
  <c r="L40" i="15"/>
  <c r="L41" i="15"/>
  <c r="L42" i="15"/>
  <c r="L43" i="15"/>
  <c r="L44" i="15"/>
  <c r="L45" i="15"/>
  <c r="L46" i="15"/>
  <c r="L47" i="15"/>
  <c r="L48" i="15"/>
  <c r="L49" i="15"/>
  <c r="L50" i="15"/>
  <c r="L51" i="15"/>
  <c r="L52" i="15"/>
  <c r="L53" i="15"/>
  <c r="L54" i="15"/>
  <c r="L55" i="15"/>
  <c r="L56" i="15"/>
  <c r="L57" i="15"/>
  <c r="L58" i="15"/>
  <c r="L59" i="15"/>
  <c r="L60" i="15"/>
  <c r="L61" i="15"/>
  <c r="L62" i="15"/>
  <c r="L63" i="15"/>
  <c r="L64" i="15"/>
  <c r="L65" i="15"/>
  <c r="L66" i="15"/>
  <c r="L7" i="15"/>
  <c r="L7" i="13"/>
  <c r="L8" i="12"/>
  <c r="L9" i="12"/>
  <c r="L10" i="12"/>
  <c r="L11" i="12"/>
  <c r="L12" i="12"/>
  <c r="L13" i="12"/>
  <c r="L14" i="12"/>
  <c r="L15" i="12"/>
  <c r="L16" i="12"/>
  <c r="L17" i="12"/>
  <c r="L18" i="12"/>
  <c r="L19" i="12"/>
  <c r="L20" i="12"/>
  <c r="L21" i="12"/>
  <c r="L22" i="12"/>
  <c r="L23" i="12"/>
  <c r="L24" i="12"/>
  <c r="L25" i="12"/>
  <c r="L26" i="12"/>
  <c r="L27" i="12"/>
  <c r="L28" i="12"/>
  <c r="L29" i="12"/>
  <c r="L30" i="12"/>
  <c r="L31" i="12"/>
  <c r="L32" i="12"/>
  <c r="L33" i="12"/>
  <c r="L34" i="12"/>
  <c r="L35" i="12"/>
  <c r="L36" i="12"/>
  <c r="L37" i="12"/>
  <c r="L38" i="12"/>
  <c r="L39" i="12"/>
  <c r="L40" i="12"/>
  <c r="L41" i="12"/>
  <c r="L42" i="12"/>
  <c r="L43" i="12"/>
  <c r="L44" i="12"/>
  <c r="L45" i="12"/>
  <c r="L46" i="12"/>
  <c r="L47" i="12"/>
  <c r="L48" i="12"/>
  <c r="L49" i="12"/>
  <c r="L50" i="12"/>
  <c r="L51" i="12"/>
  <c r="L52" i="12"/>
  <c r="L53" i="12"/>
  <c r="L54" i="12"/>
  <c r="L55" i="12"/>
  <c r="L56" i="12"/>
  <c r="L57" i="12"/>
  <c r="L58" i="12"/>
  <c r="L59" i="12"/>
  <c r="L60" i="12"/>
  <c r="L61" i="12"/>
  <c r="L62" i="12"/>
  <c r="L63" i="12"/>
  <c r="L64" i="12"/>
  <c r="L65" i="12"/>
  <c r="L66" i="12"/>
  <c r="L7" i="12"/>
  <c r="L8" i="10"/>
  <c r="L9" i="10"/>
  <c r="L10" i="10"/>
  <c r="L11" i="10"/>
  <c r="L12" i="10"/>
  <c r="L13" i="10"/>
  <c r="L14" i="10"/>
  <c r="L15" i="10"/>
  <c r="L16" i="10"/>
  <c r="L17" i="10"/>
  <c r="L18" i="10"/>
  <c r="L19" i="10"/>
  <c r="L20" i="10"/>
  <c r="L21" i="10"/>
  <c r="L22" i="10"/>
  <c r="L23" i="10"/>
  <c r="L24" i="10"/>
  <c r="L25" i="10"/>
  <c r="L26" i="10"/>
  <c r="L27" i="10"/>
  <c r="L28" i="10"/>
  <c r="L29" i="10"/>
  <c r="L30" i="10"/>
  <c r="L31" i="10"/>
  <c r="L32" i="10"/>
  <c r="L33" i="10"/>
  <c r="L34" i="10"/>
  <c r="L35" i="10"/>
  <c r="L36" i="10"/>
  <c r="L37" i="10"/>
  <c r="L38" i="10"/>
  <c r="L39" i="10"/>
  <c r="L40" i="10"/>
  <c r="L41" i="10"/>
  <c r="L42" i="10"/>
  <c r="L43" i="10"/>
  <c r="L44" i="10"/>
  <c r="L45" i="10"/>
  <c r="L46" i="10"/>
  <c r="L47" i="10"/>
  <c r="L48" i="10"/>
  <c r="L49" i="10"/>
  <c r="L50" i="10"/>
  <c r="L51" i="10"/>
  <c r="L52" i="10"/>
  <c r="L53" i="10"/>
  <c r="L54" i="10"/>
  <c r="L55" i="10"/>
  <c r="L56" i="10"/>
  <c r="L57" i="10"/>
  <c r="L58" i="10"/>
  <c r="L59" i="10"/>
  <c r="L60" i="10"/>
  <c r="L61" i="10"/>
  <c r="L62" i="10"/>
  <c r="L63" i="10"/>
  <c r="L64" i="10"/>
  <c r="L65" i="10"/>
  <c r="L66" i="10"/>
  <c r="L7" i="10"/>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7" i="8"/>
  <c r="Q4" i="15" l="1"/>
  <c r="R29" i="17"/>
  <c r="R8" i="13"/>
  <c r="R9" i="8"/>
  <c r="Q4" i="14"/>
  <c r="R13" i="14"/>
  <c r="R64" i="12"/>
  <c r="R19" i="14"/>
  <c r="R63" i="14"/>
  <c r="R21" i="14"/>
  <c r="R23" i="14"/>
  <c r="R39" i="14"/>
  <c r="R22" i="14"/>
  <c r="R26" i="14"/>
  <c r="R47" i="14"/>
  <c r="R65" i="14"/>
  <c r="R55" i="14"/>
  <c r="R32" i="14"/>
  <c r="R10" i="14"/>
  <c r="R31" i="14"/>
  <c r="R49" i="14"/>
  <c r="R53" i="14"/>
  <c r="R40" i="14"/>
  <c r="R9" i="14"/>
  <c r="R56" i="14"/>
  <c r="R8" i="14"/>
  <c r="R64" i="14"/>
  <c r="R34" i="12"/>
  <c r="R26" i="12"/>
  <c r="R50" i="18"/>
  <c r="R17" i="18"/>
  <c r="R22" i="18"/>
  <c r="R9" i="18"/>
  <c r="R34" i="18"/>
  <c r="R32" i="8"/>
  <c r="R62" i="8"/>
  <c r="R60" i="8"/>
  <c r="R11" i="8"/>
  <c r="R45" i="10"/>
  <c r="R14" i="10"/>
  <c r="R46" i="10"/>
  <c r="R53" i="10"/>
  <c r="R28" i="10"/>
  <c r="R27" i="10"/>
  <c r="R43" i="10"/>
  <c r="R30" i="10"/>
  <c r="R11" i="10"/>
  <c r="R9" i="10"/>
  <c r="R33" i="10"/>
  <c r="R24" i="10"/>
  <c r="R18" i="10"/>
  <c r="R34" i="10"/>
  <c r="R50" i="10"/>
  <c r="R65" i="10"/>
  <c r="R28" i="4"/>
  <c r="R53" i="4"/>
  <c r="R17" i="4"/>
  <c r="R64" i="4"/>
  <c r="R60" i="4"/>
  <c r="R44" i="4"/>
  <c r="R47" i="4"/>
  <c r="R61" i="4"/>
  <c r="R21" i="4"/>
  <c r="R27" i="4"/>
  <c r="R43" i="4"/>
  <c r="R11" i="4"/>
  <c r="R62" i="4"/>
  <c r="R31" i="4"/>
  <c r="R33" i="4"/>
  <c r="R60" i="17"/>
  <c r="R12" i="17"/>
  <c r="R7" i="17"/>
  <c r="R20" i="17"/>
  <c r="R61" i="17"/>
  <c r="R65" i="17"/>
  <c r="R15" i="4"/>
  <c r="R23" i="4"/>
  <c r="R22" i="4"/>
  <c r="R7" i="4"/>
  <c r="R46" i="4"/>
  <c r="R38" i="4"/>
  <c r="R39" i="4"/>
  <c r="R65" i="16"/>
  <c r="R37" i="16"/>
  <c r="R36" i="16"/>
  <c r="R47" i="16"/>
  <c r="R15" i="16"/>
  <c r="R57" i="18"/>
  <c r="R25" i="18"/>
  <c r="R65" i="18"/>
  <c r="R33" i="18"/>
  <c r="R40" i="18"/>
  <c r="R41" i="18"/>
  <c r="R8" i="18"/>
  <c r="R56" i="18"/>
  <c r="R16" i="18"/>
  <c r="R26" i="18"/>
  <c r="R49" i="18"/>
  <c r="R24" i="18"/>
  <c r="R39" i="17"/>
  <c r="R38" i="17"/>
  <c r="R28" i="17"/>
  <c r="R52" i="17"/>
  <c r="R13" i="17"/>
  <c r="R55" i="17"/>
  <c r="R22" i="17"/>
  <c r="R54" i="17"/>
  <c r="R36" i="17"/>
  <c r="R19" i="16"/>
  <c r="R9" i="16"/>
  <c r="R35" i="16"/>
  <c r="R28" i="16"/>
  <c r="R25" i="16"/>
  <c r="R49" i="16"/>
  <c r="R40" i="16"/>
  <c r="R50" i="16"/>
  <c r="R18" i="16"/>
  <c r="R59" i="16"/>
  <c r="R16" i="16"/>
  <c r="R17" i="16"/>
  <c r="R52" i="16"/>
  <c r="R54" i="4"/>
  <c r="R51" i="4"/>
  <c r="R63" i="4"/>
  <c r="R32" i="4"/>
  <c r="R14" i="4"/>
  <c r="R18" i="12"/>
  <c r="R17" i="10"/>
  <c r="R21" i="10"/>
  <c r="R12" i="10"/>
  <c r="R15" i="10"/>
  <c r="R23" i="10"/>
  <c r="R59" i="4"/>
  <c r="R16" i="4"/>
  <c r="R9" i="4"/>
  <c r="R65" i="4"/>
  <c r="R52" i="4"/>
  <c r="R36" i="4"/>
  <c r="R55" i="4"/>
  <c r="R41" i="4"/>
  <c r="R57" i="4"/>
  <c r="R49" i="4"/>
  <c r="R30" i="4"/>
  <c r="R20" i="4"/>
  <c r="R48" i="4"/>
  <c r="Q4" i="4"/>
  <c r="D11" i="19" s="1"/>
  <c r="F11" i="19" s="1"/>
  <c r="R42" i="4"/>
  <c r="R12" i="4"/>
  <c r="R56" i="4"/>
  <c r="R26" i="4"/>
  <c r="R66" i="4"/>
  <c r="R40" i="4"/>
  <c r="R34" i="4"/>
  <c r="R58" i="4"/>
  <c r="R10" i="4"/>
  <c r="R18" i="4"/>
  <c r="R24" i="4"/>
  <c r="R50" i="4"/>
  <c r="Q4" i="10"/>
  <c r="D3" i="19" s="1"/>
  <c r="F3" i="19" s="1"/>
  <c r="R36" i="10"/>
  <c r="R66" i="10"/>
  <c r="R20" i="10"/>
  <c r="R60" i="10"/>
  <c r="R14" i="12"/>
  <c r="R22" i="12"/>
  <c r="R54" i="12"/>
  <c r="R42" i="12"/>
  <c r="R44" i="12"/>
  <c r="R10" i="12"/>
  <c r="R65" i="12"/>
  <c r="R50" i="12"/>
  <c r="R30" i="12"/>
  <c r="R56" i="12"/>
  <c r="R24" i="12"/>
  <c r="R66" i="18"/>
  <c r="R23" i="18"/>
  <c r="R63" i="18"/>
  <c r="R55" i="18"/>
  <c r="R20" i="18"/>
  <c r="R36" i="18"/>
  <c r="R52" i="18"/>
  <c r="R31" i="18"/>
  <c r="R15" i="18"/>
  <c r="Q4" i="18"/>
  <c r="D7" i="19" s="1"/>
  <c r="F7" i="19" s="1"/>
  <c r="R11" i="18"/>
  <c r="R51" i="18"/>
  <c r="R19" i="18"/>
  <c r="R27" i="18"/>
  <c r="R28" i="18"/>
  <c r="R61" i="18"/>
  <c r="R29" i="18"/>
  <c r="R48" i="18"/>
  <c r="R37" i="18"/>
  <c r="R35" i="18"/>
  <c r="R12" i="18"/>
  <c r="R32" i="18"/>
  <c r="R44" i="18"/>
  <c r="R64" i="18"/>
  <c r="R13" i="18"/>
  <c r="R59" i="18"/>
  <c r="R45" i="18"/>
  <c r="R53" i="18"/>
  <c r="R21" i="18"/>
  <c r="R43" i="18"/>
  <c r="R60" i="18"/>
  <c r="R58" i="17"/>
  <c r="R27" i="17"/>
  <c r="R26" i="17"/>
  <c r="R43" i="17"/>
  <c r="R35" i="17"/>
  <c r="R34" i="17"/>
  <c r="R37" i="17"/>
  <c r="R44" i="17"/>
  <c r="R59" i="17"/>
  <c r="R56" i="17"/>
  <c r="R16" i="17"/>
  <c r="R24" i="17"/>
  <c r="R11" i="17"/>
  <c r="R21" i="17"/>
  <c r="R25" i="17"/>
  <c r="R40" i="17"/>
  <c r="R8" i="17"/>
  <c r="R15" i="17"/>
  <c r="R9" i="17"/>
  <c r="R46" i="17"/>
  <c r="R18" i="17"/>
  <c r="R19" i="17"/>
  <c r="R51" i="17"/>
  <c r="R23" i="17"/>
  <c r="R45" i="17"/>
  <c r="R66" i="17"/>
  <c r="R33" i="17"/>
  <c r="R17" i="17"/>
  <c r="Q4" i="17"/>
  <c r="D10" i="19" s="1"/>
  <c r="F10" i="19" s="1"/>
  <c r="R41" i="17"/>
  <c r="R62" i="17"/>
  <c r="R31" i="17"/>
  <c r="R53" i="17"/>
  <c r="R30" i="17"/>
  <c r="R63" i="17"/>
  <c r="R14" i="17"/>
  <c r="R47" i="17"/>
  <c r="R14" i="16"/>
  <c r="R32" i="16"/>
  <c r="R46" i="16"/>
  <c r="R57" i="16"/>
  <c r="R60" i="16"/>
  <c r="R53" i="16"/>
  <c r="R39" i="16"/>
  <c r="R10" i="16"/>
  <c r="R44" i="16"/>
  <c r="R29" i="16"/>
  <c r="R34" i="16"/>
  <c r="R54" i="16"/>
  <c r="R23" i="16"/>
  <c r="R55" i="16"/>
  <c r="R8" i="16"/>
  <c r="R56" i="16"/>
  <c r="R33" i="16"/>
  <c r="Q4" i="16"/>
  <c r="D12" i="19" s="1"/>
  <c r="F12" i="19" s="1"/>
  <c r="R24" i="16"/>
  <c r="R12" i="16"/>
  <c r="R43" i="16"/>
  <c r="R27" i="16"/>
  <c r="R45" i="16"/>
  <c r="R42" i="16"/>
  <c r="R21" i="16"/>
  <c r="R11" i="16"/>
  <c r="R62" i="16"/>
  <c r="R31" i="16"/>
  <c r="R63" i="16"/>
  <c r="R58" i="16"/>
  <c r="R38" i="16"/>
  <c r="Q4" i="13"/>
  <c r="D8" i="19" s="1"/>
  <c r="F8" i="19" s="1"/>
  <c r="R37" i="13"/>
  <c r="R44" i="13"/>
  <c r="R32" i="13"/>
  <c r="R48" i="13"/>
  <c r="R18" i="13"/>
  <c r="R23" i="13"/>
  <c r="R7" i="13"/>
  <c r="R28" i="13"/>
  <c r="R54" i="13"/>
  <c r="R16" i="13"/>
  <c r="R43" i="13"/>
  <c r="R25" i="13"/>
  <c r="R41" i="13"/>
  <c r="R21" i="13"/>
  <c r="R11" i="13"/>
  <c r="R12" i="13"/>
  <c r="R27" i="13"/>
  <c r="R66" i="13"/>
  <c r="R59" i="13"/>
  <c r="R39" i="13"/>
  <c r="R22" i="13"/>
  <c r="R55" i="13"/>
  <c r="R38" i="13"/>
  <c r="R9" i="13"/>
  <c r="R50" i="13"/>
  <c r="R63" i="13"/>
  <c r="R20" i="13"/>
  <c r="R64" i="13"/>
  <c r="R31" i="13"/>
  <c r="R52" i="13"/>
  <c r="R47" i="13"/>
  <c r="R17" i="12"/>
  <c r="R12" i="12"/>
  <c r="R40" i="12"/>
  <c r="R8" i="12"/>
  <c r="R38" i="12"/>
  <c r="R47" i="12"/>
  <c r="R49" i="12"/>
  <c r="R33" i="12"/>
  <c r="R66" i="12"/>
  <c r="R46" i="12"/>
  <c r="R63" i="8"/>
  <c r="R15" i="8"/>
  <c r="R31" i="8"/>
  <c r="R26" i="8"/>
  <c r="R57" i="8"/>
  <c r="R25" i="8"/>
  <c r="R43" i="8"/>
  <c r="R28" i="8"/>
  <c r="R42" i="8"/>
  <c r="R44" i="8"/>
  <c r="R59" i="8"/>
  <c r="R22" i="8"/>
  <c r="R41" i="8"/>
  <c r="R18" i="8"/>
  <c r="R27" i="8"/>
  <c r="R12" i="8"/>
  <c r="R58" i="8"/>
  <c r="R55" i="8"/>
  <c r="R39" i="8"/>
  <c r="R14" i="8"/>
  <c r="R34" i="8"/>
  <c r="R51" i="8"/>
  <c r="R23" i="8"/>
  <c r="R21" i="8"/>
  <c r="R24" i="8"/>
  <c r="R7" i="8"/>
  <c r="R37" i="8"/>
  <c r="R40" i="8"/>
  <c r="R49" i="8"/>
  <c r="R52" i="8"/>
  <c r="R56" i="8"/>
  <c r="R47" i="8"/>
  <c r="R19" i="8"/>
  <c r="R65" i="8"/>
  <c r="R66" i="8"/>
  <c r="R45" i="8"/>
  <c r="R30" i="8"/>
  <c r="R36" i="8"/>
  <c r="R50" i="8"/>
  <c r="R35" i="8"/>
  <c r="R10" i="8"/>
  <c r="R20" i="8"/>
  <c r="R61" i="8"/>
  <c r="R33" i="8"/>
  <c r="R17" i="8"/>
  <c r="R64" i="8"/>
  <c r="R25" i="12"/>
  <c r="R23" i="12"/>
  <c r="R37" i="12"/>
  <c r="R36" i="12"/>
  <c r="R52" i="12"/>
  <c r="R55" i="12"/>
  <c r="R20" i="12"/>
  <c r="R9" i="12"/>
  <c r="R32" i="12"/>
  <c r="R60" i="12"/>
  <c r="R28" i="12"/>
  <c r="R31" i="12"/>
  <c r="R48" i="12"/>
  <c r="R16" i="12"/>
  <c r="R41" i="12"/>
  <c r="R57" i="12"/>
  <c r="R53" i="12"/>
  <c r="R39" i="12"/>
  <c r="Q4" i="12"/>
  <c r="D5" i="19" s="1"/>
  <c r="F5" i="19" s="1"/>
  <c r="R29" i="12"/>
  <c r="R21" i="12"/>
  <c r="R43" i="12"/>
  <c r="R61" i="12"/>
  <c r="R11" i="12"/>
  <c r="R62" i="12"/>
  <c r="R27" i="12"/>
  <c r="R45" i="12"/>
  <c r="R35" i="12"/>
  <c r="R59" i="12"/>
  <c r="R13" i="12"/>
  <c r="R63" i="12"/>
  <c r="R15" i="12"/>
  <c r="R51" i="12"/>
  <c r="R19" i="12"/>
  <c r="Q4" i="8"/>
  <c r="D4" i="19" s="1"/>
  <c r="F4" i="19" s="1"/>
  <c r="R8" i="8"/>
  <c r="R29" i="8"/>
  <c r="R48" i="8"/>
  <c r="R53" i="8"/>
  <c r="R13" i="8"/>
  <c r="R16" i="8"/>
  <c r="R7" i="10"/>
  <c r="D6" i="19"/>
  <c r="F6" i="19" s="1"/>
  <c r="R7" i="12"/>
  <c r="D9" i="19"/>
  <c r="F9" i="19" s="1"/>
  <c r="H3" i="16"/>
  <c r="J12" i="19" s="1"/>
  <c r="L12" i="19" s="1"/>
  <c r="H3" i="14"/>
  <c r="J7" i="19" s="1"/>
  <c r="L7" i="19" s="1"/>
  <c r="H3" i="12"/>
  <c r="J6" i="19" s="1"/>
  <c r="L6" i="19" s="1"/>
  <c r="H3" i="4"/>
  <c r="J11" i="19" s="1"/>
  <c r="L11" i="19" s="1"/>
  <c r="H3" i="18" l="1"/>
  <c r="J5" i="19" s="1"/>
  <c r="L5" i="19" s="1"/>
  <c r="H3" i="17"/>
  <c r="J10" i="19" s="1"/>
  <c r="L10" i="19" s="1"/>
  <c r="H3" i="8"/>
  <c r="J4" i="19" s="1"/>
  <c r="L4" i="19" s="1"/>
  <c r="H3" i="13" l="1"/>
  <c r="J9" i="19" s="1"/>
  <c r="L9" i="19" s="1"/>
  <c r="H3" i="15"/>
  <c r="J8" i="19" s="1"/>
  <c r="L8" i="19" s="1"/>
  <c r="H3" i="10"/>
  <c r="J3" i="19" s="1"/>
  <c r="L3" i="19" s="1"/>
</calcChain>
</file>

<file path=xl/comments1.xml><?xml version="1.0" encoding="utf-8"?>
<comments xmlns="http://schemas.openxmlformats.org/spreadsheetml/2006/main">
  <authors>
    <author>profile</author>
  </authors>
  <commentList>
    <comment ref="B6" authorId="0">
      <text>
        <r>
          <rPr>
            <b/>
            <sz val="9"/>
            <color indexed="81"/>
            <rFont val="Tahoma"/>
            <family val="2"/>
          </rPr>
          <t>profile:</t>
        </r>
        <r>
          <rPr>
            <sz val="9"/>
            <color indexed="81"/>
            <rFont val="Tahoma"/>
            <family val="2"/>
          </rPr>
          <t xml:space="preserve">
Insira nesta coluna o ID do requisito utilizando o padrão RQXXX, onde XXX é o identificador único do mesmo no projeto</t>
        </r>
      </text>
    </comment>
    <comment ref="D6" authorId="0">
      <text>
        <r>
          <rPr>
            <b/>
            <sz val="9"/>
            <color indexed="81"/>
            <rFont val="Tahoma"/>
            <family val="2"/>
          </rPr>
          <t>profile:</t>
        </r>
        <r>
          <rPr>
            <sz val="9"/>
            <color indexed="81"/>
            <rFont val="Tahoma"/>
            <family val="2"/>
          </rPr>
          <t xml:space="preserve">
Apresente nesta coluna o nome do processo de negócio ou a etapa do processo de negócio à qual o requisito funcional é relacionado.
Este campo é um agrupador lógico que tem o objetivo de facilitar tanto a especificação, quanto a validação dos requisitos sobre o ponto de vista de negócio.</t>
        </r>
      </text>
    </comment>
    <comment ref="E6" authorId="0">
      <text>
        <r>
          <rPr>
            <b/>
            <sz val="9"/>
            <color indexed="81"/>
            <rFont val="Tahoma"/>
            <family val="2"/>
          </rPr>
          <t>profile:</t>
        </r>
        <r>
          <rPr>
            <sz val="9"/>
            <color indexed="81"/>
            <rFont val="Tahoma"/>
            <family val="2"/>
          </rPr>
          <t xml:space="preserve">
Apresente nesta seção a descrição do requisito.</t>
        </r>
      </text>
    </comment>
  </commentList>
</comments>
</file>

<file path=xl/comments10.xml><?xml version="1.0" encoding="utf-8"?>
<comments xmlns="http://schemas.openxmlformats.org/spreadsheetml/2006/main">
  <authors>
    <author>Leonard Alves</author>
    <author>profile</author>
  </authors>
  <commentList>
    <comment ref="G5" authorId="0">
      <text>
        <r>
          <rPr>
            <b/>
            <sz val="9"/>
            <color indexed="81"/>
            <rFont val="Tahoma"/>
            <charset val="1"/>
          </rPr>
          <t>profile:</t>
        </r>
        <r>
          <rPr>
            <sz val="9"/>
            <color indexed="81"/>
            <rFont val="Tahoma"/>
            <charset val="1"/>
          </rPr>
          <t xml:space="preserve">
Nesta coluna deve-se informar se a solução atende, não atende ou atende pacialmente os requisitos.</t>
        </r>
      </text>
    </comment>
    <comment ref="B6" authorId="1">
      <text>
        <r>
          <rPr>
            <b/>
            <sz val="9"/>
            <color indexed="81"/>
            <rFont val="Tahoma"/>
            <family val="2"/>
          </rPr>
          <t>profile:</t>
        </r>
        <r>
          <rPr>
            <sz val="9"/>
            <color indexed="81"/>
            <rFont val="Tahoma"/>
            <family val="2"/>
          </rPr>
          <t xml:space="preserve">
Insira nesta coluna o ID do requisito utilizando o padrão RQXXX, onde XXX é o identificador único do mesmo no projeto</t>
        </r>
      </text>
    </comment>
    <comment ref="D6" authorId="1">
      <text>
        <r>
          <rPr>
            <b/>
            <sz val="9"/>
            <color indexed="81"/>
            <rFont val="Tahoma"/>
            <family val="2"/>
          </rPr>
          <t>profile:</t>
        </r>
        <r>
          <rPr>
            <sz val="9"/>
            <color indexed="81"/>
            <rFont val="Tahoma"/>
            <family val="2"/>
          </rPr>
          <t xml:space="preserve">
Apresente nesta coluna o nome do processo de negócio ou a etapa do processo de negócio à qual o requisito funcional é relacionado.
Este campo é um agrupador lógico que tem o objetivo de facilitar tanto a especificação, quanto a validação dos requisitos sobre o ponto de vista de negócio.</t>
        </r>
      </text>
    </comment>
    <comment ref="E6" authorId="1">
      <text>
        <r>
          <rPr>
            <b/>
            <sz val="9"/>
            <color indexed="81"/>
            <rFont val="Tahoma"/>
            <family val="2"/>
          </rPr>
          <t>profile:</t>
        </r>
        <r>
          <rPr>
            <sz val="9"/>
            <color indexed="81"/>
            <rFont val="Tahoma"/>
            <family val="2"/>
          </rPr>
          <t xml:space="preserve">
Apresente nesta seção a descrição do requisito.</t>
        </r>
      </text>
    </comment>
    <comment ref="K6" authorId="1">
      <text>
        <r>
          <rPr>
            <b/>
            <sz val="9"/>
            <color indexed="81"/>
            <rFont val="Tahoma"/>
            <family val="2"/>
          </rPr>
          <t>profile:</t>
        </r>
        <r>
          <rPr>
            <sz val="9"/>
            <color indexed="81"/>
            <rFont val="Tahoma"/>
            <family val="2"/>
          </rPr>
          <t xml:space="preserve">
Nesta coluna pode-se incluir observações a respeito da proposta do fornecedor com relação ao requisito.</t>
        </r>
      </text>
    </comment>
  </commentList>
</comments>
</file>

<file path=xl/comments11.xml><?xml version="1.0" encoding="utf-8"?>
<comments xmlns="http://schemas.openxmlformats.org/spreadsheetml/2006/main">
  <authors>
    <author>Leonard Alves</author>
    <author>profile</author>
  </authors>
  <commentList>
    <comment ref="G5" authorId="0">
      <text>
        <r>
          <rPr>
            <b/>
            <sz val="9"/>
            <color indexed="81"/>
            <rFont val="Tahoma"/>
            <charset val="1"/>
          </rPr>
          <t>profile:</t>
        </r>
        <r>
          <rPr>
            <sz val="9"/>
            <color indexed="81"/>
            <rFont val="Tahoma"/>
            <charset val="1"/>
          </rPr>
          <t xml:space="preserve">
Nesta coluna deve-se informar se a solução atende, não atende ou atende pacialmente os requisitos.</t>
        </r>
      </text>
    </comment>
    <comment ref="B6" authorId="1">
      <text>
        <r>
          <rPr>
            <b/>
            <sz val="9"/>
            <color indexed="81"/>
            <rFont val="Tahoma"/>
            <family val="2"/>
          </rPr>
          <t>profile:</t>
        </r>
        <r>
          <rPr>
            <sz val="9"/>
            <color indexed="81"/>
            <rFont val="Tahoma"/>
            <family val="2"/>
          </rPr>
          <t xml:space="preserve">
Insira nesta coluna o ID do requisito utilizando o padrão RQXXX, onde XXX é o identificador único do mesmo no projeto</t>
        </r>
      </text>
    </comment>
    <comment ref="D6" authorId="1">
      <text>
        <r>
          <rPr>
            <b/>
            <sz val="9"/>
            <color indexed="81"/>
            <rFont val="Tahoma"/>
            <family val="2"/>
          </rPr>
          <t>profile:</t>
        </r>
        <r>
          <rPr>
            <sz val="9"/>
            <color indexed="81"/>
            <rFont val="Tahoma"/>
            <family val="2"/>
          </rPr>
          <t xml:space="preserve">
Apresente nesta coluna o nome do processo de negócio ou a etapa do processo de negócio à qual o requisito funcional é relacionado.
Este campo é um agrupador lógico que tem o objetivo de facilitar tanto a especificação, quanto a validação dos requisitos sobre o ponto de vista de negócio.</t>
        </r>
      </text>
    </comment>
    <comment ref="E6" authorId="1">
      <text>
        <r>
          <rPr>
            <b/>
            <sz val="9"/>
            <color indexed="81"/>
            <rFont val="Tahoma"/>
            <family val="2"/>
          </rPr>
          <t>profile:</t>
        </r>
        <r>
          <rPr>
            <sz val="9"/>
            <color indexed="81"/>
            <rFont val="Tahoma"/>
            <family val="2"/>
          </rPr>
          <t xml:space="preserve">
Apresente nesta seção a descrição do requisito.</t>
        </r>
      </text>
    </comment>
    <comment ref="K6" authorId="1">
      <text>
        <r>
          <rPr>
            <b/>
            <sz val="9"/>
            <color indexed="81"/>
            <rFont val="Tahoma"/>
            <family val="2"/>
          </rPr>
          <t>profile:</t>
        </r>
        <r>
          <rPr>
            <sz val="9"/>
            <color indexed="81"/>
            <rFont val="Tahoma"/>
            <family val="2"/>
          </rPr>
          <t xml:space="preserve">
Nesta coluna pode-se incluir observações a respeito da proposta do fornecedor com relação ao requisito.</t>
        </r>
      </text>
    </comment>
  </commentList>
</comments>
</file>

<file path=xl/comments2.xml><?xml version="1.0" encoding="utf-8"?>
<comments xmlns="http://schemas.openxmlformats.org/spreadsheetml/2006/main">
  <authors>
    <author>Leonard Alves</author>
    <author>profile</author>
  </authors>
  <commentList>
    <comment ref="G5" authorId="0">
      <text>
        <r>
          <rPr>
            <b/>
            <sz val="9"/>
            <color indexed="81"/>
            <rFont val="Tahoma"/>
            <charset val="1"/>
          </rPr>
          <t>profile:</t>
        </r>
        <r>
          <rPr>
            <sz val="9"/>
            <color indexed="81"/>
            <rFont val="Tahoma"/>
            <charset val="1"/>
          </rPr>
          <t xml:space="preserve">
Nesta coluna deve-se informar se a solução atende, não atende ou atende pacialmente os requisitos.</t>
        </r>
      </text>
    </comment>
    <comment ref="B6" authorId="1">
      <text>
        <r>
          <rPr>
            <b/>
            <sz val="9"/>
            <color indexed="81"/>
            <rFont val="Tahoma"/>
            <family val="2"/>
          </rPr>
          <t>profile:</t>
        </r>
        <r>
          <rPr>
            <sz val="9"/>
            <color indexed="81"/>
            <rFont val="Tahoma"/>
            <family val="2"/>
          </rPr>
          <t xml:space="preserve">
Insira nesta coluna o ID do requisito utilizando o padrão RQXXX, onde XXX é o identificador único do mesmo no projeto</t>
        </r>
      </text>
    </comment>
    <comment ref="D6" authorId="1">
      <text>
        <r>
          <rPr>
            <b/>
            <sz val="9"/>
            <color indexed="81"/>
            <rFont val="Tahoma"/>
            <family val="2"/>
          </rPr>
          <t>profile:</t>
        </r>
        <r>
          <rPr>
            <sz val="9"/>
            <color indexed="81"/>
            <rFont val="Tahoma"/>
            <family val="2"/>
          </rPr>
          <t xml:space="preserve">
Apresente nesta coluna o nome do processo de negócio ou a etapa do processo de negócio à qual o requisito funcional é relacionado.
Este campo é um agrupador lógico que tem o objetivo de facilitar tanto a especificação, quanto a validação dos requisitos sobre o ponto de vista de negócio.</t>
        </r>
      </text>
    </comment>
    <comment ref="E6" authorId="1">
      <text>
        <r>
          <rPr>
            <b/>
            <sz val="9"/>
            <color indexed="81"/>
            <rFont val="Tahoma"/>
            <family val="2"/>
          </rPr>
          <t>profile:</t>
        </r>
        <r>
          <rPr>
            <sz val="9"/>
            <color indexed="81"/>
            <rFont val="Tahoma"/>
            <family val="2"/>
          </rPr>
          <t xml:space="preserve">
Apresente nesta seção a descrição do requisito.</t>
        </r>
      </text>
    </comment>
    <comment ref="K6" authorId="1">
      <text>
        <r>
          <rPr>
            <b/>
            <sz val="9"/>
            <color indexed="81"/>
            <rFont val="Tahoma"/>
            <family val="2"/>
          </rPr>
          <t>profile:</t>
        </r>
        <r>
          <rPr>
            <sz val="9"/>
            <color indexed="81"/>
            <rFont val="Tahoma"/>
            <family val="2"/>
          </rPr>
          <t xml:space="preserve">
Nesta coluna pode-se incluir observações a respeito da proposta do fornecedor com relação ao requisito.</t>
        </r>
      </text>
    </comment>
  </commentList>
</comments>
</file>

<file path=xl/comments3.xml><?xml version="1.0" encoding="utf-8"?>
<comments xmlns="http://schemas.openxmlformats.org/spreadsheetml/2006/main">
  <authors>
    <author>Leonard Alves</author>
    <author>profile</author>
  </authors>
  <commentList>
    <comment ref="G5" authorId="0">
      <text>
        <r>
          <rPr>
            <b/>
            <sz val="9"/>
            <color indexed="81"/>
            <rFont val="Tahoma"/>
            <charset val="1"/>
          </rPr>
          <t>profile:</t>
        </r>
        <r>
          <rPr>
            <sz val="9"/>
            <color indexed="81"/>
            <rFont val="Tahoma"/>
            <charset val="1"/>
          </rPr>
          <t xml:space="preserve">
Nesta coluna deve-se informar se a solução atende, não atende ou atende pacialmente os requisitos.</t>
        </r>
      </text>
    </comment>
    <comment ref="B6" authorId="1">
      <text>
        <r>
          <rPr>
            <b/>
            <sz val="9"/>
            <color indexed="81"/>
            <rFont val="Tahoma"/>
            <family val="2"/>
          </rPr>
          <t>profile:</t>
        </r>
        <r>
          <rPr>
            <sz val="9"/>
            <color indexed="81"/>
            <rFont val="Tahoma"/>
            <family val="2"/>
          </rPr>
          <t xml:space="preserve">
Insira nesta coluna o ID do requisito utilizando o padrão RQXXX, onde XXX é o identificador único do mesmo no projeto</t>
        </r>
      </text>
    </comment>
    <comment ref="D6" authorId="1">
      <text>
        <r>
          <rPr>
            <b/>
            <sz val="9"/>
            <color indexed="81"/>
            <rFont val="Tahoma"/>
            <family val="2"/>
          </rPr>
          <t>profile:</t>
        </r>
        <r>
          <rPr>
            <sz val="9"/>
            <color indexed="81"/>
            <rFont val="Tahoma"/>
            <family val="2"/>
          </rPr>
          <t xml:space="preserve">
Apresente nesta coluna o nome do processo de negócio ou a etapa do processo de negócio à qual o requisito funcional é relacionado.
Este campo é um agrupador lógico que tem o objetivo de facilitar tanto a especificação, quanto a validação dos requisitos sobre o ponto de vista de negócio.</t>
        </r>
      </text>
    </comment>
    <comment ref="E6" authorId="1">
      <text>
        <r>
          <rPr>
            <b/>
            <sz val="9"/>
            <color indexed="81"/>
            <rFont val="Tahoma"/>
            <family val="2"/>
          </rPr>
          <t>profile:</t>
        </r>
        <r>
          <rPr>
            <sz val="9"/>
            <color indexed="81"/>
            <rFont val="Tahoma"/>
            <family val="2"/>
          </rPr>
          <t xml:space="preserve">
Apresente nesta seção a descrição do requisito.</t>
        </r>
      </text>
    </comment>
    <comment ref="K6" authorId="1">
      <text>
        <r>
          <rPr>
            <b/>
            <sz val="9"/>
            <color indexed="81"/>
            <rFont val="Tahoma"/>
            <family val="2"/>
          </rPr>
          <t>profile:</t>
        </r>
        <r>
          <rPr>
            <sz val="9"/>
            <color indexed="81"/>
            <rFont val="Tahoma"/>
            <family val="2"/>
          </rPr>
          <t xml:space="preserve">
Nesta coluna pode-se incluir observações a respeito da proposta do fornecedor com relação ao requisito.</t>
        </r>
      </text>
    </comment>
  </commentList>
</comments>
</file>

<file path=xl/comments4.xml><?xml version="1.0" encoding="utf-8"?>
<comments xmlns="http://schemas.openxmlformats.org/spreadsheetml/2006/main">
  <authors>
    <author>Leonard Alves</author>
    <author>profile</author>
  </authors>
  <commentList>
    <comment ref="G5" authorId="0">
      <text>
        <r>
          <rPr>
            <b/>
            <sz val="9"/>
            <color indexed="81"/>
            <rFont val="Tahoma"/>
            <charset val="1"/>
          </rPr>
          <t>profile:</t>
        </r>
        <r>
          <rPr>
            <sz val="9"/>
            <color indexed="81"/>
            <rFont val="Tahoma"/>
            <charset val="1"/>
          </rPr>
          <t xml:space="preserve">
Nesta coluna deve-se informar se a solução atende, não atende ou atende pacialmente os requisitos.</t>
        </r>
      </text>
    </comment>
    <comment ref="B6" authorId="1">
      <text>
        <r>
          <rPr>
            <b/>
            <sz val="9"/>
            <color indexed="81"/>
            <rFont val="Tahoma"/>
            <family val="2"/>
          </rPr>
          <t>profile:</t>
        </r>
        <r>
          <rPr>
            <sz val="9"/>
            <color indexed="81"/>
            <rFont val="Tahoma"/>
            <family val="2"/>
          </rPr>
          <t xml:space="preserve">
Insira nesta coluna o ID do requisito utilizando o padrão RQXXX, onde XXX é o identificador único do mesmo no projeto</t>
        </r>
      </text>
    </comment>
    <comment ref="D6" authorId="1">
      <text>
        <r>
          <rPr>
            <b/>
            <sz val="9"/>
            <color indexed="81"/>
            <rFont val="Tahoma"/>
            <family val="2"/>
          </rPr>
          <t>profile:</t>
        </r>
        <r>
          <rPr>
            <sz val="9"/>
            <color indexed="81"/>
            <rFont val="Tahoma"/>
            <family val="2"/>
          </rPr>
          <t xml:space="preserve">
Apresente nesta seção a descrição do requisito.</t>
        </r>
      </text>
    </comment>
    <comment ref="E6" authorId="1">
      <text>
        <r>
          <rPr>
            <b/>
            <sz val="9"/>
            <color indexed="81"/>
            <rFont val="Tahoma"/>
            <family val="2"/>
          </rPr>
          <t>profile:</t>
        </r>
        <r>
          <rPr>
            <sz val="9"/>
            <color indexed="81"/>
            <rFont val="Tahoma"/>
            <family val="2"/>
          </rPr>
          <t xml:space="preserve">
Apresente nesta coluna o nome do processo de negócio ou a etapa do processo de negócio à qual o requisito funcional é relacionado.
Este campo é um agrupador lógico que tem o objetivo de facilitar tanto a especificação, quanto a validação dos requisitos sobre o ponto de vista de negócio.</t>
        </r>
      </text>
    </comment>
    <comment ref="K6" authorId="1">
      <text>
        <r>
          <rPr>
            <b/>
            <sz val="9"/>
            <color indexed="81"/>
            <rFont val="Tahoma"/>
            <family val="2"/>
          </rPr>
          <t>profile:</t>
        </r>
        <r>
          <rPr>
            <sz val="9"/>
            <color indexed="81"/>
            <rFont val="Tahoma"/>
            <family val="2"/>
          </rPr>
          <t xml:space="preserve">
Nesta coluna pode-se incluir observações a respeito da proposta do fornecedor com relação ao requisito.</t>
        </r>
      </text>
    </comment>
  </commentList>
</comments>
</file>

<file path=xl/comments5.xml><?xml version="1.0" encoding="utf-8"?>
<comments xmlns="http://schemas.openxmlformats.org/spreadsheetml/2006/main">
  <authors>
    <author>Leonard Alves</author>
    <author>profile</author>
  </authors>
  <commentList>
    <comment ref="G5" authorId="0">
      <text>
        <r>
          <rPr>
            <b/>
            <sz val="9"/>
            <color indexed="81"/>
            <rFont val="Tahoma"/>
            <charset val="1"/>
          </rPr>
          <t>profile:</t>
        </r>
        <r>
          <rPr>
            <sz val="9"/>
            <color indexed="81"/>
            <rFont val="Tahoma"/>
            <charset val="1"/>
          </rPr>
          <t xml:space="preserve">
Nesta coluna deve-se informar se a solução atende, não atende ou atende pacialmente os requisitos.</t>
        </r>
      </text>
    </comment>
    <comment ref="B6" authorId="1">
      <text>
        <r>
          <rPr>
            <b/>
            <sz val="9"/>
            <color indexed="81"/>
            <rFont val="Tahoma"/>
            <family val="2"/>
          </rPr>
          <t>profile:</t>
        </r>
        <r>
          <rPr>
            <sz val="9"/>
            <color indexed="81"/>
            <rFont val="Tahoma"/>
            <family val="2"/>
          </rPr>
          <t xml:space="preserve">
Insira nesta coluna o ID do requisito utilizando o padrão RQXXX, onde XXX é o identificador único do mesmo no projeto</t>
        </r>
      </text>
    </comment>
    <comment ref="D6" authorId="1">
      <text>
        <r>
          <rPr>
            <b/>
            <sz val="9"/>
            <color indexed="81"/>
            <rFont val="Tahoma"/>
            <family val="2"/>
          </rPr>
          <t>profile:</t>
        </r>
        <r>
          <rPr>
            <sz val="9"/>
            <color indexed="81"/>
            <rFont val="Tahoma"/>
            <family val="2"/>
          </rPr>
          <t xml:space="preserve">
Apresente nesta coluna o nome do processo de negócio ou a etapa do processo de negócio à qual o requisito funcional é relacionado.
Este campo é um agrupador lógico que tem o objetivo de facilitar tanto a especificação, quanto a validação dos requisitos sobre o ponto de vista de negócio.</t>
        </r>
      </text>
    </comment>
    <comment ref="E6" authorId="1">
      <text>
        <r>
          <rPr>
            <b/>
            <sz val="9"/>
            <color indexed="81"/>
            <rFont val="Tahoma"/>
            <family val="2"/>
          </rPr>
          <t>profile:</t>
        </r>
        <r>
          <rPr>
            <sz val="9"/>
            <color indexed="81"/>
            <rFont val="Tahoma"/>
            <family val="2"/>
          </rPr>
          <t xml:space="preserve">
Apresente nesta seção a descrição do requisito.</t>
        </r>
      </text>
    </comment>
    <comment ref="K6" authorId="1">
      <text>
        <r>
          <rPr>
            <b/>
            <sz val="9"/>
            <color indexed="81"/>
            <rFont val="Tahoma"/>
            <family val="2"/>
          </rPr>
          <t>profile:</t>
        </r>
        <r>
          <rPr>
            <sz val="9"/>
            <color indexed="81"/>
            <rFont val="Tahoma"/>
            <family val="2"/>
          </rPr>
          <t xml:space="preserve">
Nesta coluna pode-se incluir observações a respeito da proposta do fornecedor com relação ao requisito.</t>
        </r>
      </text>
    </comment>
  </commentList>
</comments>
</file>

<file path=xl/comments6.xml><?xml version="1.0" encoding="utf-8"?>
<comments xmlns="http://schemas.openxmlformats.org/spreadsheetml/2006/main">
  <authors>
    <author>Leonard Alves</author>
    <author>profile</author>
  </authors>
  <commentList>
    <comment ref="G5" authorId="0">
      <text>
        <r>
          <rPr>
            <b/>
            <sz val="9"/>
            <color indexed="81"/>
            <rFont val="Tahoma"/>
            <charset val="1"/>
          </rPr>
          <t>profile:</t>
        </r>
        <r>
          <rPr>
            <sz val="9"/>
            <color indexed="81"/>
            <rFont val="Tahoma"/>
            <charset val="1"/>
          </rPr>
          <t xml:space="preserve">
Nesta coluna deve-se informar se a solução atende, não atende ou atende pacialmente os requisitos.</t>
        </r>
      </text>
    </comment>
    <comment ref="B6" authorId="1">
      <text>
        <r>
          <rPr>
            <b/>
            <sz val="9"/>
            <color indexed="81"/>
            <rFont val="Tahoma"/>
            <family val="2"/>
          </rPr>
          <t>profile:</t>
        </r>
        <r>
          <rPr>
            <sz val="9"/>
            <color indexed="81"/>
            <rFont val="Tahoma"/>
            <family val="2"/>
          </rPr>
          <t xml:space="preserve">
Insira nesta coluna o ID do requisito utilizando o padrão RQXXX, onde XXX é o identificador único do mesmo no projeto</t>
        </r>
      </text>
    </comment>
    <comment ref="D6" authorId="1">
      <text>
        <r>
          <rPr>
            <b/>
            <sz val="9"/>
            <color indexed="81"/>
            <rFont val="Tahoma"/>
            <family val="2"/>
          </rPr>
          <t>profile:</t>
        </r>
        <r>
          <rPr>
            <sz val="9"/>
            <color indexed="81"/>
            <rFont val="Tahoma"/>
            <family val="2"/>
          </rPr>
          <t xml:space="preserve">
Apresente nesta coluna o nome do processo de negócio ou a etapa do processo de negócio à qual o requisito funcional é relacionado.
Este campo é um agrupador lógico que tem o objetivo de facilitar tanto a especificação, quanto a validação dos requisitos sobre o ponto de vista de negócio.</t>
        </r>
      </text>
    </comment>
    <comment ref="E6" authorId="1">
      <text>
        <r>
          <rPr>
            <b/>
            <sz val="9"/>
            <color indexed="81"/>
            <rFont val="Tahoma"/>
            <family val="2"/>
          </rPr>
          <t>profile:</t>
        </r>
        <r>
          <rPr>
            <sz val="9"/>
            <color indexed="81"/>
            <rFont val="Tahoma"/>
            <family val="2"/>
          </rPr>
          <t xml:space="preserve">
Apresente nesta seção a descrição do requisito.</t>
        </r>
      </text>
    </comment>
    <comment ref="K6" authorId="1">
      <text>
        <r>
          <rPr>
            <b/>
            <sz val="9"/>
            <color indexed="81"/>
            <rFont val="Tahoma"/>
            <family val="2"/>
          </rPr>
          <t>profile:</t>
        </r>
        <r>
          <rPr>
            <sz val="9"/>
            <color indexed="81"/>
            <rFont val="Tahoma"/>
            <family val="2"/>
          </rPr>
          <t xml:space="preserve">
Nesta coluna pode-se incluir observações a respeito da proposta do fornecedor com relação ao requisito.</t>
        </r>
      </text>
    </comment>
  </commentList>
</comments>
</file>

<file path=xl/comments7.xml><?xml version="1.0" encoding="utf-8"?>
<comments xmlns="http://schemas.openxmlformats.org/spreadsheetml/2006/main">
  <authors>
    <author>Leonard Alves</author>
    <author>profile</author>
  </authors>
  <commentList>
    <comment ref="G5" authorId="0">
      <text>
        <r>
          <rPr>
            <b/>
            <sz val="9"/>
            <color indexed="81"/>
            <rFont val="Tahoma"/>
            <charset val="1"/>
          </rPr>
          <t>profile:</t>
        </r>
        <r>
          <rPr>
            <sz val="9"/>
            <color indexed="81"/>
            <rFont val="Tahoma"/>
            <charset val="1"/>
          </rPr>
          <t xml:space="preserve">
Nesta coluna deve-se informar se a solução atende, não atende ou atende pacialmente os requisitos.</t>
        </r>
      </text>
    </comment>
    <comment ref="B6" authorId="1">
      <text>
        <r>
          <rPr>
            <b/>
            <sz val="9"/>
            <color indexed="81"/>
            <rFont val="Tahoma"/>
            <family val="2"/>
          </rPr>
          <t>profile:</t>
        </r>
        <r>
          <rPr>
            <sz val="9"/>
            <color indexed="81"/>
            <rFont val="Tahoma"/>
            <family val="2"/>
          </rPr>
          <t xml:space="preserve">
Insira nesta coluna o ID do requisito utilizando o padrão RQXXX, onde XXX é o identificador único do mesmo no projeto</t>
        </r>
      </text>
    </comment>
    <comment ref="D6" authorId="1">
      <text>
        <r>
          <rPr>
            <b/>
            <sz val="9"/>
            <color indexed="81"/>
            <rFont val="Tahoma"/>
            <family val="2"/>
          </rPr>
          <t>profile:</t>
        </r>
        <r>
          <rPr>
            <sz val="9"/>
            <color indexed="81"/>
            <rFont val="Tahoma"/>
            <family val="2"/>
          </rPr>
          <t xml:space="preserve">
Apresente nesta coluna o nome do processo de negócio ou a etapa do processo de negócio à qual o requisito funcional é relacionado.
Este campo é um agrupador lógico que tem o objetivo de facilitar tanto a especificação, quanto a validação dos requisitos sobre o ponto de vista de negócio.</t>
        </r>
      </text>
    </comment>
    <comment ref="E6" authorId="1">
      <text>
        <r>
          <rPr>
            <b/>
            <sz val="9"/>
            <color indexed="81"/>
            <rFont val="Tahoma"/>
            <family val="2"/>
          </rPr>
          <t>profile:</t>
        </r>
        <r>
          <rPr>
            <sz val="9"/>
            <color indexed="81"/>
            <rFont val="Tahoma"/>
            <family val="2"/>
          </rPr>
          <t xml:space="preserve">
Apresente nesta seção a descrição do requisito.</t>
        </r>
      </text>
    </comment>
    <comment ref="K6" authorId="1">
      <text>
        <r>
          <rPr>
            <b/>
            <sz val="9"/>
            <color indexed="81"/>
            <rFont val="Tahoma"/>
            <family val="2"/>
          </rPr>
          <t>profile:</t>
        </r>
        <r>
          <rPr>
            <sz val="9"/>
            <color indexed="81"/>
            <rFont val="Tahoma"/>
            <family val="2"/>
          </rPr>
          <t xml:space="preserve">
Nesta coluna pode-se incluir observações a respeito da proposta do fornecedor com relação ao requisito.</t>
        </r>
      </text>
    </comment>
  </commentList>
</comments>
</file>

<file path=xl/comments8.xml><?xml version="1.0" encoding="utf-8"?>
<comments xmlns="http://schemas.openxmlformats.org/spreadsheetml/2006/main">
  <authors>
    <author>Leonard Alves</author>
    <author>profile</author>
  </authors>
  <commentList>
    <comment ref="G5" authorId="0">
      <text>
        <r>
          <rPr>
            <b/>
            <sz val="9"/>
            <color indexed="81"/>
            <rFont val="Tahoma"/>
            <charset val="1"/>
          </rPr>
          <t>profile:</t>
        </r>
        <r>
          <rPr>
            <sz val="9"/>
            <color indexed="81"/>
            <rFont val="Tahoma"/>
            <charset val="1"/>
          </rPr>
          <t xml:space="preserve">
Nesta coluna deve-se informar se a solução atende, não atende ou atende pacialmente os requisitos.</t>
        </r>
      </text>
    </comment>
    <comment ref="B6" authorId="1">
      <text>
        <r>
          <rPr>
            <b/>
            <sz val="9"/>
            <color indexed="81"/>
            <rFont val="Tahoma"/>
            <family val="2"/>
          </rPr>
          <t>profile:</t>
        </r>
        <r>
          <rPr>
            <sz val="9"/>
            <color indexed="81"/>
            <rFont val="Tahoma"/>
            <family val="2"/>
          </rPr>
          <t xml:space="preserve">
Insira nesta coluna o ID do requisito utilizando o padrão RQXXX, onde XXX é o identificador único do mesmo no projeto</t>
        </r>
      </text>
    </comment>
    <comment ref="D6" authorId="1">
      <text>
        <r>
          <rPr>
            <b/>
            <sz val="9"/>
            <color indexed="81"/>
            <rFont val="Tahoma"/>
            <family val="2"/>
          </rPr>
          <t>profile:</t>
        </r>
        <r>
          <rPr>
            <sz val="9"/>
            <color indexed="81"/>
            <rFont val="Tahoma"/>
            <family val="2"/>
          </rPr>
          <t xml:space="preserve">
Apresente nesta coluna o nome do processo de negócio ou a etapa do processo de negócio à qual o requisito funcional é relacionado.
Este campo é um agrupador lógico que tem o objetivo de facilitar tanto a especificação, quanto a validação dos requisitos sobre o ponto de vista de negócio.</t>
        </r>
      </text>
    </comment>
    <comment ref="E6" authorId="1">
      <text>
        <r>
          <rPr>
            <b/>
            <sz val="9"/>
            <color indexed="81"/>
            <rFont val="Tahoma"/>
            <family val="2"/>
          </rPr>
          <t>profile:</t>
        </r>
        <r>
          <rPr>
            <sz val="9"/>
            <color indexed="81"/>
            <rFont val="Tahoma"/>
            <family val="2"/>
          </rPr>
          <t xml:space="preserve">
Apresente nesta seção a descrição do requisito.</t>
        </r>
      </text>
    </comment>
    <comment ref="K6" authorId="1">
      <text>
        <r>
          <rPr>
            <b/>
            <sz val="9"/>
            <color indexed="81"/>
            <rFont val="Tahoma"/>
            <family val="2"/>
          </rPr>
          <t>profile:</t>
        </r>
        <r>
          <rPr>
            <sz val="9"/>
            <color indexed="81"/>
            <rFont val="Tahoma"/>
            <family val="2"/>
          </rPr>
          <t xml:space="preserve">
Nesta coluna pode-se incluir observações a respeito da proposta do fornecedor com relação ao requisito.</t>
        </r>
      </text>
    </comment>
  </commentList>
</comments>
</file>

<file path=xl/comments9.xml><?xml version="1.0" encoding="utf-8"?>
<comments xmlns="http://schemas.openxmlformats.org/spreadsheetml/2006/main">
  <authors>
    <author>Leonard Alves</author>
    <author>profile</author>
  </authors>
  <commentList>
    <comment ref="G5" authorId="0">
      <text>
        <r>
          <rPr>
            <b/>
            <sz val="9"/>
            <color indexed="81"/>
            <rFont val="Tahoma"/>
            <charset val="1"/>
          </rPr>
          <t>profile:</t>
        </r>
        <r>
          <rPr>
            <sz val="9"/>
            <color indexed="81"/>
            <rFont val="Tahoma"/>
            <charset val="1"/>
          </rPr>
          <t xml:space="preserve">
Nesta coluna deve-se informar se a solução atende, não atende ou atende pacialmente os requisitos.</t>
        </r>
      </text>
    </comment>
    <comment ref="B6" authorId="1">
      <text>
        <r>
          <rPr>
            <b/>
            <sz val="9"/>
            <color indexed="81"/>
            <rFont val="Tahoma"/>
            <family val="2"/>
          </rPr>
          <t>profile:</t>
        </r>
        <r>
          <rPr>
            <sz val="9"/>
            <color indexed="81"/>
            <rFont val="Tahoma"/>
            <family val="2"/>
          </rPr>
          <t xml:space="preserve">
Insira nesta coluna o ID do requisito utilizando o padrão RQXXX, onde XXX é o identificador único do mesmo no projeto</t>
        </r>
      </text>
    </comment>
    <comment ref="D6" authorId="1">
      <text>
        <r>
          <rPr>
            <b/>
            <sz val="9"/>
            <color indexed="81"/>
            <rFont val="Tahoma"/>
            <family val="2"/>
          </rPr>
          <t>profile:</t>
        </r>
        <r>
          <rPr>
            <sz val="9"/>
            <color indexed="81"/>
            <rFont val="Tahoma"/>
            <family val="2"/>
          </rPr>
          <t xml:space="preserve">
Apresente nesta coluna o nome do processo de negócio ou a etapa do processo de negócio à qual o requisito funcional é relacionado.
Este campo é um agrupador lógico que tem o objetivo de facilitar tanto a especificação, quanto a validação dos requisitos sobre o ponto de vista de negócio.</t>
        </r>
      </text>
    </comment>
    <comment ref="E6" authorId="1">
      <text>
        <r>
          <rPr>
            <b/>
            <sz val="9"/>
            <color indexed="81"/>
            <rFont val="Tahoma"/>
            <family val="2"/>
          </rPr>
          <t>profile:</t>
        </r>
        <r>
          <rPr>
            <sz val="9"/>
            <color indexed="81"/>
            <rFont val="Tahoma"/>
            <family val="2"/>
          </rPr>
          <t xml:space="preserve">
Apresente nesta seção a descrição do requisito.</t>
        </r>
      </text>
    </comment>
    <comment ref="K6" authorId="1">
      <text>
        <r>
          <rPr>
            <b/>
            <sz val="9"/>
            <color indexed="81"/>
            <rFont val="Tahoma"/>
            <family val="2"/>
          </rPr>
          <t>profile:</t>
        </r>
        <r>
          <rPr>
            <sz val="9"/>
            <color indexed="81"/>
            <rFont val="Tahoma"/>
            <family val="2"/>
          </rPr>
          <t xml:space="preserve">
Nesta coluna pode-se incluir observações a respeito da proposta do fornecedor com relação ao requisito.</t>
        </r>
      </text>
    </comment>
  </commentList>
</comments>
</file>

<file path=xl/sharedStrings.xml><?xml version="1.0" encoding="utf-8"?>
<sst xmlns="http://schemas.openxmlformats.org/spreadsheetml/2006/main" count="4473" uniqueCount="257">
  <si>
    <t>Zero</t>
  </si>
  <si>
    <t>Menor ou igual a 10%</t>
  </si>
  <si>
    <t>De 11% a 20%</t>
  </si>
  <si>
    <t>De 21% a 40%</t>
  </si>
  <si>
    <t>Superior a 40%</t>
  </si>
  <si>
    <t>Nível de customização</t>
  </si>
  <si>
    <t>Standard</t>
  </si>
  <si>
    <t>Não Standard</t>
  </si>
  <si>
    <t>RN</t>
  </si>
  <si>
    <t>Descrição do Requisito Funcional</t>
  </si>
  <si>
    <t>Processo ou Etapa do Processo</t>
  </si>
  <si>
    <t>Classificação do atendimento
aos requisitos funcionais</t>
  </si>
  <si>
    <t>Sim</t>
  </si>
  <si>
    <t>Não</t>
  </si>
  <si>
    <t>Parcialmente</t>
  </si>
  <si>
    <t>Avaliação da situação atual ambiente SOA da Oi, incluindo questões de governança, estruturação dos serviços e tratamento de erros.</t>
  </si>
  <si>
    <t>Avaliar questões relacionadas à segurança (autenticação, autorização, criptografia, mapeamento de credenciais, log, roteamento, censura, etc.) e ao desempenho do ambiente (infraestrutura, performance do ambiente e dos serviços, etc.).</t>
  </si>
  <si>
    <t>Avaliação dos contratos dos serviços disponibilizados no ambiente SOA, com o objetivo de levantar os gaps para a criação do Modelo Canônico de Dados da Oi</t>
  </si>
  <si>
    <t xml:space="preserve">Entendimento do modelo de gestão de TI, metodologia e dos documentos 3P’s da Oi (políticas, procedimentos e padrões) da Oi. </t>
  </si>
  <si>
    <t>Avaliação da participação das equipes da Oi no modelo de gestão atual.</t>
  </si>
  <si>
    <t>Avaliação da situação e utilização das ferramentas que compões o ambiente SOA da Oi.</t>
  </si>
  <si>
    <t>Criação do plano de trabalho detalhado (Cronograma, Atividades, Recursos, etc.).</t>
  </si>
  <si>
    <t>Definição dos indicadores de monitoração e de qualidade do ambiente SOA, sua forma de captação e as ferramentas necessárias para captação e apresentação dos resultados.</t>
  </si>
  <si>
    <t>Elaboração de proposta de melhorias para alavancar o uso de SOA na Oi, baseada nos gaps encontrados na fase “Análise da Situação Atual e Gaps”</t>
  </si>
  <si>
    <t>Criação do modelo de Entidade e Relacionamento, tanto lógico quanto físico, baseando-se no SID, para atender a realidade e as necessidades da Oi.</t>
  </si>
  <si>
    <t>Elaboração de um plano de gestão e manutenção do Modelo Canônico (controle de versões das entidades, reutilização de entidades já existentes, análise de impacto no caso de alterações, etc.).</t>
  </si>
  <si>
    <t>Elaboração de proposta para estruturar a equipe responsável pela gestão do Modelo Canônico e seu formato de atuação (papéis e responsabilidades).</t>
  </si>
  <si>
    <t>Avaliação e indicação de ferramentas que permitam gerir os Reference Data, bem como o seu modelo de funcionamento. Esta avaliação deverá informar, dentre outros pontos, questões como: modelagem dos reference data, cadastramento das informações, criação de valores de domínio para um determinado reference data, etc.</t>
  </si>
  <si>
    <t>Atualização e ajustes nos 3P’s para incluir as políticas, procedimentos e padrões definidos para Governança SOA, Modelo Canônico e Reference Data.</t>
  </si>
  <si>
    <t>Atualização e ajustes no modelo de gestão e metodologia para atender as novas definições relacionadas Governança SOA, Modelo Canônico e Reference Data.</t>
  </si>
  <si>
    <t>Definição de papéis e responsabilidades, incluindo a Contratada e equipe da Oi, necessários no desenvolvimento SOA, na Governança, no Modelo Canônico e no Reference Data.</t>
  </si>
  <si>
    <t>Definição dos processos de integração entre as equipes responsáveis pelo Modelo Canônico e Reference Data.</t>
  </si>
  <si>
    <t>Definição das requisições e regras para escolha das ferramentas que serão utilizadas pela Contratada e pela Oi, para execução atividades relacionadas no plano de trabalho detalhado.</t>
  </si>
  <si>
    <t>Definição de uma estratégia de QA (Quality Assurance) com a equipe de Governança SOA, Modelo Canônico e Reference Data. A Contratada deverá elaborar um plano de QA para validar e garantir a eficiência dos processos e do modelo de gestão definidos. Além disso, a Contratada deverá estabelecer a periodicidade de execução das atividades de QA.</t>
  </si>
  <si>
    <t>Realização de treinamento e capacitação sobre os conceitos SOA, Governança SOA, Modelo Canônico, SID e Reference Data e demais conceitos contidos no plano de trabalho.</t>
  </si>
  <si>
    <t>Aplicar o modelo de Governança SOA, Canônico e Reference Data em um Projeto Piloto. O projeto será definido pela Oi.</t>
  </si>
  <si>
    <t>Implantação do modelo de Governança SOA, proposto na fase de elaboração, seguindo as definições de processos, políticas e padrões estabelecidos na fase inicial.</t>
  </si>
  <si>
    <t>Implantação do plano de gestão e manutenção do Modelo Canônico, seguindo as definições de processos, políticas e padrões estabelecidos na fase inicial.</t>
  </si>
  <si>
    <t>Proposição da equipe responsável pela gestão do Modelo Canônico</t>
  </si>
  <si>
    <t>Implantação do plano de gestão e manutenção do Reference Data, seguindo as definições de processos, políticas e padrões estabelecidos na fase inicial.</t>
  </si>
  <si>
    <t>Proposição da equipe responsável pela gestão do Reference Data</t>
  </si>
  <si>
    <t>Implantação do modelo de Governança SOA, Canônico e Reference Data no Projeto Piloto.</t>
  </si>
  <si>
    <t>Apoio na utilização e configuração das ferramentas propostas na fase de elaboração. Deve-se levar em consideração a preparação para a utilização das ferramentas (criação do repositório, organização das informações, proposta de versionamento, dentre outros.)</t>
  </si>
  <si>
    <t>Capacitação da equipe Oi nas ferramentas propostas para a realização dos trabalhos, como por exemplo: Ferramenta de Gestão do Modelo Canônico, Enterprise Repository, Service Registry, e demais ferramentas relacionadas na fase de elaboração.</t>
  </si>
  <si>
    <t>Execução do modelo de Governança SOA, Modelo Canônico e Reference Data, propostos na fase de configuração, seguindo suas definições de processos, políticas e padrões.</t>
  </si>
  <si>
    <t>Controle dos serviços SOA com foco no reuso equilibrado e sustentável, garantindo menor custo e requisitos de qualidade</t>
  </si>
  <si>
    <t>Controlar o ciclo de vida dos serviços SOA da Oi visando garantir o beneficio do negócio de adoção de SOA para a Oi.</t>
  </si>
  <si>
    <t>Gerenciar o repositório central de serviços mantendo uma rastreabilidade entre os mesmos.</t>
  </si>
  <si>
    <t>Garantir que os conceitos SOA sejam respeitados, tais como taxonomia (classificação), ontologia (definição) dos serviços, ciclo de vida dos serviços e versionamento dos serviços.</t>
  </si>
  <si>
    <t>Deverá realizar auditorias nos projetos e na execução do processo de desenvolvimento SOA estabelecidos pela fase de configuração.</t>
  </si>
  <si>
    <t xml:space="preserve">Revisar documentos de arquitetura e integração, propondo ações corretivas na definição das soluções com o foco nos padrões estabelecidos para a arquitetura SOA e para elicitação de serviços. </t>
  </si>
  <si>
    <t>Realizar auditorias por amostragem (a ser definida previamente de maneira relevante para o processo) de itens como código fonte, código executável (recomendações de testes não funcionais) e configurações nos ambientes de desenvolvimento, homologação e produção de acordo com as necessidades especifica e contexto do projeto.</t>
  </si>
  <si>
    <t>Realizar auditorias periódicas no Service Registry (UDDI), reportando desvios e desatualizações e recomendar correções para a área de infraestrutura da Oi.</t>
  </si>
  <si>
    <t>Deverá monitorar a operação, através dos indicadores estabelecidos pela fase de configuração, a fim de identificar possíveis falhas no processo.</t>
  </si>
  <si>
    <t>Execução do plano de QA (Quality Assurance) estabelecido pela Contratada, revisitando e reajustando, caso necessário, os planos definidos nas fases anteriores.</t>
  </si>
  <si>
    <t>SOA</t>
  </si>
  <si>
    <t>SOA e Canônico</t>
  </si>
  <si>
    <t>SOA, Canônico e Ref. Data</t>
  </si>
  <si>
    <t>Canônico</t>
  </si>
  <si>
    <t>Ref. Data</t>
  </si>
  <si>
    <t>O Proponente deverá descrever um plano de trabalho com nível de detalhe suficiente para demonstrar sua viabilidade e alinhamento com as necessidades de negócio da Oi.</t>
  </si>
  <si>
    <t>Todos os custos de serviços deverão especificar a quantidade de homens-hora e métrica adequada, racional. Para desenvolvimento de software a métrica utilizada deve ser “análise de pontos de função” (IFPUG)</t>
  </si>
  <si>
    <t xml:space="preserve">O Proponente deve apresentar a equipe proposta para cada uma das linhas de serviço, solicitadas nesta RFP, relacionando em sua proposta, a hierarquia de cada equipe, incluindo os cargos (analistas júnior, pleno e sênior; coordenador, gerente de contas, coordenador de Metodologia – PMO, etc.) e suas descrições, assim como as quantidades de recursos a serem alocadas em cada nível hierárquico, de cada linha de serviço.  </t>
  </si>
  <si>
    <t>Para efeito de avaliação, espera-se que o Proponente indique quais as premissas que foram utilizadas para o dimensionamento da equipe, em termos de perfis e quantidades</t>
  </si>
  <si>
    <t>ID RQ</t>
  </si>
  <si>
    <t>RQ001</t>
  </si>
  <si>
    <t>RQ002</t>
  </si>
  <si>
    <t>RQ003</t>
  </si>
  <si>
    <t>RQ004</t>
  </si>
  <si>
    <t>RQ005</t>
  </si>
  <si>
    <t>RQ006</t>
  </si>
  <si>
    <t>RQ007</t>
  </si>
  <si>
    <t>RQ008</t>
  </si>
  <si>
    <t>RQ009</t>
  </si>
  <si>
    <t>RQ010</t>
  </si>
  <si>
    <t>RQ011</t>
  </si>
  <si>
    <t>RQ012</t>
  </si>
  <si>
    <t>RQ013</t>
  </si>
  <si>
    <t>RQ014</t>
  </si>
  <si>
    <t>RQ015</t>
  </si>
  <si>
    <t>RQ016</t>
  </si>
  <si>
    <t>RQ017</t>
  </si>
  <si>
    <t>RQ018</t>
  </si>
  <si>
    <t>RQ019</t>
  </si>
  <si>
    <t>RQ020</t>
  </si>
  <si>
    <t>RQ021</t>
  </si>
  <si>
    <t>RQ022</t>
  </si>
  <si>
    <t>RQ023</t>
  </si>
  <si>
    <t>RQ024</t>
  </si>
  <si>
    <t>RQ025</t>
  </si>
  <si>
    <t>RQ026</t>
  </si>
  <si>
    <t>RQ027</t>
  </si>
  <si>
    <t>RQ028</t>
  </si>
  <si>
    <t>RQ029</t>
  </si>
  <si>
    <t>RQ030</t>
  </si>
  <si>
    <t>RQ031</t>
  </si>
  <si>
    <t>RQ032</t>
  </si>
  <si>
    <t>RQ033</t>
  </si>
  <si>
    <t>RQ034</t>
  </si>
  <si>
    <t>RQ035</t>
  </si>
  <si>
    <t>RQ036</t>
  </si>
  <si>
    <t>RQ037</t>
  </si>
  <si>
    <t>RQ038</t>
  </si>
  <si>
    <t>RQ039</t>
  </si>
  <si>
    <t>RQ040</t>
  </si>
  <si>
    <t>RQ041</t>
  </si>
  <si>
    <t>RQ042</t>
  </si>
  <si>
    <t>RQ043</t>
  </si>
  <si>
    <t>RQ044</t>
  </si>
  <si>
    <t>RQ045</t>
  </si>
  <si>
    <t>RQ046</t>
  </si>
  <si>
    <t>RQ047</t>
  </si>
  <si>
    <t>RQ048</t>
  </si>
  <si>
    <t>RQ049</t>
  </si>
  <si>
    <t>Requisitos da RFP</t>
  </si>
  <si>
    <t>Premissas, Considerações e Restrições</t>
  </si>
  <si>
    <t>Análise da Arquitetura Lógica da Oi, revendo questões como, por exemplo:
[1] Camadas de serviços (Business Services, Enablement Services, Proxy Services, Data Services, etc.).
[2] Criação de novos barramentos (além do Barramento Corporativo principal), federação de barramento de serviços.
[3] Frameworks de Integração, de Serviços e de Tratamento de Erros (erros técnicos, erros funcionais, reenvio de mensagens, alertas, monitoração de erros, etc.).
[4] Controle de tráfego de mensagens (número de mensagens concorrentes na invocação do serviço, número máximo de mensagens no destino, etc.).
o Garantia de entrega de mensagens (semáforos, recibo de entrega, persistência de mensagens, etc.).
[5] Outras recomendações para melhoria da Arquitetura Lógica da Oi, baseando-se nas melhores práticas de mercado.</t>
  </si>
  <si>
    <t>Elaboração de proposta de um modelo de gestão de Reference Data, que:
[1] Possibilite acompanhar, relacionar e gerir domínio de dados entre aplicações de diferentes centros de solução.
[2] Permita que a solução de integração, em tempo de execução, transforme um valor de uma aplicação para o valor entendido por outra aplicação, consultando um repositório específico para tal.
[3] Garanta que a solução de Reference Data está alinhada com a evolução do Modelo Canônico.
[4] Definição dos processos de levantamento dos valores utilizados para o DE-PARA de informações.</t>
  </si>
  <si>
    <t>Organização da equipe:
[1] Quantidade de profissionais alocados pelo Proponente;
[2] FTE dos profissionais alocados pelo Proponente;
[3] CV destes profissionais;
[4] Detalhamento da função destes profissionais neste projeto;
[5] Quantidade de profissionais da Oi;
[6] Alocação dos recursos (Oi e Proponente) no cronograma e o percentual de disponibilidade;
[7] Quantidade de recursos do Proponente com experiência em processos de tecnologia da informação e processos de telecomunicações.</t>
  </si>
  <si>
    <t xml:space="preserve">Em resposta a esta RFP, o Proponente deverá apresentar sua experiência na implementação e implantação de Governança SOA, Canônico e Reference Data, incluindo as seguintes informações:
[1] Nome da Instituição
[2] País
[3] Data do contrato
[4] Duração do Projeto
[5] Objetivos do Projeto
[6] Segmentos de clientes
</t>
  </si>
  <si>
    <t>Observações</t>
  </si>
  <si>
    <t>Arq Corp</t>
  </si>
  <si>
    <t>Arq Tec</t>
  </si>
  <si>
    <t>Integração</t>
  </si>
  <si>
    <t>[2] Ferramentas para SOA: 
[2.1] Ferramentas da Oracle: Oracle Service Bus (OSB), Oracle Data Service Provider (DSP), Oracle WebLogic Integrator (WLI), Oracle Service Registry (OSR), Oracle Enterprise Repository (OER), Oracle SOA Suite, Oracle BPEL, Oracle BPM, Oracle BPA, Oracle Business Rules, WebLogic e Aqualogic, etc.
[2.2] Ferramentas para gestão de Modelo Canônico de Dados
[2.3] Ferramentas para gestão de Reference Data
[2.4] Outras ferramentas relacionadas aos objetos desta RFP, que possam comprovar a experiência da Proponente na implementação e implantação de soluções SOA.</t>
  </si>
  <si>
    <t>[3] Comprovação de experiência:
[3.1] O Proponente deve anexar pelo menos 10 currículos (curriculum vitae) de seu quadro de funcionários com experiência comprovada na implementação e implantação de soluções desse tipo. No caso do Proponente vencedor, este deve atribuir ao menos 5 desses funcionários no projeto. Caso essa condição não seja satisfeita, a Oi pode revogar o contrato sem sofrer nenhuma penalidade.</t>
  </si>
  <si>
    <t>[1] Conceitos SOA, Canônico e Reference Data: 
[1.1] Demonstrar domínio no conceito e na aplicação prática de SOA 
[1.2] Demonstrar domínio nas tecnologias que são trazidas junto com esse paradigma arquitetural tais como: XML, Web Services, WS*, Federação de barramentos
[1.3] Outros pontos para melhor atender e propor melhorias e padrões de uso para as ferramentas e tecnologias envolvidas.</t>
  </si>
  <si>
    <t>Dúvidas e comentários</t>
  </si>
  <si>
    <t>#</t>
  </si>
  <si>
    <t>[C] Sendo a Accenture parceira Diamond da Oracle e tendo escrito que tem mais de 50.000 proficionais capacitados, por que a maioria dos currículos apresentados são de pessoas com experiência em CRM?</t>
  </si>
  <si>
    <t>[C] Colocam o conhecimento do ambiente de Integração e SOA da Oi como um ponto forte.</t>
  </si>
  <si>
    <t>[D] Como não será criado um mecanismo automático para migrar os serviços existentes, como isso será feito e por quem?</t>
  </si>
  <si>
    <t>[D] Não está claro como será feito o versionamento do serviço</t>
  </si>
  <si>
    <t>Requisito</t>
  </si>
  <si>
    <t>RQ050</t>
  </si>
  <si>
    <t>RQ051</t>
  </si>
  <si>
    <t>NA</t>
  </si>
  <si>
    <t>RQ030
RQ036</t>
  </si>
  <si>
    <t>[C] As entidades restringem-se apenas a 25 entidades relacionadas apenas ao CRM</t>
  </si>
  <si>
    <t>Fornecedor</t>
  </si>
  <si>
    <t>Accenture</t>
  </si>
  <si>
    <t>RQ052</t>
  </si>
  <si>
    <t>Presença na Oi</t>
  </si>
  <si>
    <t>RQ053</t>
  </si>
  <si>
    <t>Histórico na Oi</t>
  </si>
  <si>
    <t>RQ054</t>
  </si>
  <si>
    <t>Presença no mercado brasileiro</t>
  </si>
  <si>
    <t>RQ055</t>
  </si>
  <si>
    <t>Experiência e conhecimento (certificado) em TMForum no currículo</t>
  </si>
  <si>
    <t>RQ056</t>
  </si>
  <si>
    <t>Experiência e conhecimento (certificado) em SID no currículo</t>
  </si>
  <si>
    <t>RQ057</t>
  </si>
  <si>
    <t>Experiência e conhecimento (certificado) em TOGAF no currículo</t>
  </si>
  <si>
    <t>RQ058</t>
  </si>
  <si>
    <t>Tempo de existência da empresa</t>
  </si>
  <si>
    <t>RQ059</t>
  </si>
  <si>
    <t>Histórico no mercado de Telecom</t>
  </si>
  <si>
    <t>RQ060</t>
  </si>
  <si>
    <t>Quantidade de consultores apresentados dentre os currículos</t>
  </si>
  <si>
    <t>Resposta Fornecedor</t>
  </si>
  <si>
    <t>Canônico e Ref. Data</t>
  </si>
  <si>
    <t>CPqD</t>
  </si>
  <si>
    <t>[C] Apresenta o framework Sensedia SOA Toolkit como base para a execução dos trabalhos.</t>
  </si>
  <si>
    <t>[C] Possui um Portal de Governança</t>
  </si>
  <si>
    <t>[C] Prazo estimado: 6 meses (projeto) + 6 meses (acompanhamento)</t>
  </si>
  <si>
    <t>[C] Prazo estimado: 3 meses (projeto) + 6 meses (acompanhamento)</t>
  </si>
  <si>
    <t>[D] Como será feita a migração dos assets existentes no repositório atual? Será executado manualmente pela Fábrica?</t>
  </si>
  <si>
    <t>[D] O Ciclo de Vida de implantação será revisado até o Segundo Nível 2. Quantos e quais são os níveis?</t>
  </si>
  <si>
    <t>[D] Como fica o relacionamento entre as entidades?</t>
  </si>
  <si>
    <t>[D] Como será feita a análise de impacto?</t>
  </si>
  <si>
    <t>[D] Qual a atuação de vocês no case da PT?</t>
  </si>
  <si>
    <t>[C] Sensedia foi retirado do Quadrante da Gartner devido ao tamanho: "Sensedia has been growing consistently since the last Magic Quadrant, but its current size does not grant inclusion in this Magic Quadrant, per the published criteria." (Fonte: Gartner - Magic Quadrant for SOA Governance Technologies - Published: 17 October 2011)</t>
  </si>
  <si>
    <t>N/A</t>
  </si>
  <si>
    <t>IBM</t>
  </si>
  <si>
    <t>Aitec</t>
  </si>
  <si>
    <t>[Integração] Fora da TI-OI</t>
  </si>
  <si>
    <t>[C] Há uma premissa em que o repositório de metadados deve ser compatível com o barramento. O barramento já existe (OSB, SOA Suite), assim como o repositório de metadados (OER). Caso fornecedor proponha a utilização de um outro repositório de metadados, é de responsabilidade dele escolher algo compatível.</t>
  </si>
  <si>
    <t>Ponto</t>
  </si>
  <si>
    <t>[D] Em todas atividades de levantamento da situação atual, gaps e monitoramentos, dentre outras, o fornecedor solicita uma documentação a ser enviada pela Oi. É premissa que essa documentação exista para que a atividade seja executada? Caso não haja documentação relacionada ao requisito, como será a abordagem para obtenção das informações solicitadas/necessárias para a execução da atividade?</t>
  </si>
  <si>
    <t>O que você entende de Governança SOA, Canônico e Ref Data?</t>
  </si>
  <si>
    <t>Arquitetura de Serviços
[GovSOA]
Primeiro case: Bradesco Seguros
Resp. Núcleo SOA: Vivo/Telefonica, TIM, 
Modelo de Setup: matriz responsabilidades
[Canônico]
Telefonica: SID
Outro cliente: Criação de modelo de acordo com o negócio
Arquitetura padrão/Boas práticas pra modelagem de canônico
[Ref Data]
Lookups, mecanismos de de-para, domínios de informações, valores estáticos, dinâmicos, etc
Ferramenta da Progress para Ref Data
[Maior case]
SERASA, Vivo/Telefonica</t>
  </si>
  <si>
    <t>Mais arquiteturais, segurança, testes de serviços, etc</t>
  </si>
  <si>
    <t>Sizing: previsto o roadmap de crescimento da infraestrutura
Criação de mecanismos de segurança lógico e físico
Case: WS Security na mensagem e não no canal
Perimeter Guard 
- Data Power (IBM?)
- Usar o barramento para implementa o mecanismo MD5, WS Security
Legados que não suportam: mecanismo customizado, criado caso a caso, conforme análise</t>
  </si>
  <si>
    <t>Legado: mínimo de alterações/impacto no Legado, deixando a "criação" dos canônicos no barramento.
String posicional: fatiar e montar o canônico.
Transformações mais pesadas podem ser resolvidas em federações de Barramento, para melhoria em performance.</t>
  </si>
  <si>
    <t>Canônico deve ser criado e modelado com base em negócio</t>
  </si>
  <si>
    <t>Qual a complexidade?</t>
  </si>
  <si>
    <t>Complexidade: Alta
Planilha de levantamento dos serviços
- Critérios de avaliação em cima dos contratos, o que faz, como está a interface, etc.</t>
  </si>
  <si>
    <t>Cronograma</t>
  </si>
  <si>
    <t>1 focado em gestão; 1,5 em operação
Revisão do cronograma, por causa dos 31 projetos estruturantes</t>
  </si>
  <si>
    <t>Todo</t>
  </si>
  <si>
    <t>[Gov SOA]
- Governance veio desde a época do EAI (experiência grande) - TIBCO BW
- Centenas de serviços 
- Gerir a evolução dos serviços
[Canônico]
- Surgiu com os projetos estruturantes
- Comitê centralizado para tratar das entidades corporativas
[Ref Data]
- Desde os mainframes (algumas décadas)
- Centralizado; tradução parametrizada</t>
  </si>
  <si>
    <t>Quem são os responsáveis pelo Canônico?</t>
  </si>
  <si>
    <t>Gov e Canônico - Arquitetura
Ref Data - Área cliente para cadastrar/configurar/alterar</t>
  </si>
  <si>
    <t>Entidades chegam com os projetos estruturantes (de acordo com a necessidade dos projetos)</t>
  </si>
  <si>
    <t>Quais as entidades já mapeadas?</t>
  </si>
  <si>
    <t>Mapeados praticamente todos os ABES do SID</t>
  </si>
  <si>
    <t>Como são levantadas as entidades?</t>
  </si>
  <si>
    <t>[Monitoração] 
Logs, acesso aos logs, performance, SLAs, atualização, autenticação + Ferramentas
[Tratatamento de Erros] 
Entendem que é um dos pontos fundamentais para o sucesso. Response/Ack é obrigatório. Todo sistema devolve o que aconteceu com a operação.
Erros técnicos, erros funcionais, classificação, etc.</t>
  </si>
  <si>
    <t>Autenticação e autorização dos serviços: proxies agents
"Cifrada" pra fora do Barramento
Barramento isolado para entrar e sair do ambiente.</t>
  </si>
  <si>
    <t>Premissa</t>
  </si>
  <si>
    <t>A Oi deve entregar documentação necessária...
- Entendemos que é a mais recente, e a que a Oi tiver em seu ambiente atual.</t>
  </si>
  <si>
    <t>AIA</t>
  </si>
  <si>
    <t>Experiência em duas Telcos</t>
  </si>
  <si>
    <t>Ref Data</t>
  </si>
  <si>
    <t>Ferramentas de mercado:
- Oracle MDM
- TIBCO (Qual ???)
- Customizado: tabelas em BD, serviços, traduções
4 a 6 milhões de transações por dia (ferramenta in house)</t>
  </si>
  <si>
    <t>Indra</t>
  </si>
  <si>
    <t>Conceitos</t>
  </si>
  <si>
    <t>[Plano]
- Metodologia, experiência, checklists, para levantar o AS-IS e os gaps entre o AS-IS e o TO-BE</t>
  </si>
  <si>
    <t>Plano de trabalho</t>
  </si>
  <si>
    <t>[Gov | Canônico]
- Faz parte do modelo de Governança
[Ref Data]
- Tradutor de domínio
- Aplicativo + banco de dados</t>
  </si>
  <si>
    <t>OWSM</t>
  </si>
  <si>
    <t>Arquitetura Conceitual Indra</t>
  </si>
  <si>
    <t>Segurança</t>
  </si>
  <si>
    <t>Arquitetura Logica</t>
  </si>
  <si>
    <t>Conceitos Gov SOA, Canônico, Ref Data</t>
  </si>
  <si>
    <t>[Gov SOA]
-
[Canônico]
-
[Ref Data]
-</t>
  </si>
  <si>
    <t>Suporte da Índia</t>
  </si>
  <si>
    <t>Só o que temos disponível</t>
  </si>
  <si>
    <t>SOMA</t>
  </si>
  <si>
    <t>Todos os assets são usados apenas para o projeto, sendo de uso da IBM. Após a conclusão, os assets são "retirados".</t>
  </si>
  <si>
    <t>Arquitetura Lógica/Física</t>
  </si>
  <si>
    <t>CSC</t>
  </si>
  <si>
    <t>Discursou bem sobre o assunto</t>
  </si>
  <si>
    <t>CPqD/Sensedia</t>
  </si>
  <si>
    <t>Braxis</t>
  </si>
  <si>
    <t>Everis</t>
  </si>
  <si>
    <t>Oracle</t>
  </si>
  <si>
    <t>Nota da Reunião</t>
  </si>
  <si>
    <t>Geral</t>
  </si>
  <si>
    <t>Ranking</t>
  </si>
  <si>
    <t>Valfre</t>
  </si>
  <si>
    <t>Rodrigo</t>
  </si>
  <si>
    <t>Leonard</t>
  </si>
  <si>
    <t>Elon</t>
  </si>
  <si>
    <t>Ana</t>
  </si>
  <si>
    <t>Reinaldo</t>
  </si>
  <si>
    <t>TODO/PTSI</t>
  </si>
  <si>
    <t>Parecer Geral</t>
  </si>
  <si>
    <t>Oi enviará atualização referente ao Projeto Piloto. Após a correção das propostas, esse ponto será avaliado.</t>
  </si>
  <si>
    <t>O proponente deve detalhar esse item na sua proposta, deixando claro que será feita uma especificação de segurança, descrevendo os itens que estão listados na proposta.</t>
  </si>
  <si>
    <t>N</t>
  </si>
  <si>
    <t>O proponente deve detalhar esse item na sua proposta, deixando claro a abordagem que será utilizada para realizar essa atividade.</t>
  </si>
  <si>
    <t>G</t>
  </si>
  <si>
    <t>Média</t>
  </si>
  <si>
    <t>S</t>
  </si>
  <si>
    <t>P</t>
  </si>
  <si>
    <t>Status</t>
  </si>
  <si>
    <t>Nota Geral</t>
  </si>
  <si>
    <t>Peso</t>
  </si>
  <si>
    <t>Ponderado</t>
  </si>
  <si>
    <t>T</t>
  </si>
  <si>
    <t>Nota Ponderada</t>
  </si>
  <si>
    <t>Nota Ponderada:</t>
  </si>
  <si>
    <t>Nota Geral:</t>
  </si>
  <si>
    <t>Nota da Geral</t>
  </si>
  <si>
    <t>Média Ponderada</t>
  </si>
  <si>
    <t>Aceito?</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</si>
</sst>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2"/>
      <name val="Tahoma"/>
      <family val="2"/>
    </font>
    <font>
      <b/>
      <sz val="10"/>
      <name val="Tahoma"/>
      <family val="2"/>
    </font>
    <font>
      <sz val="8"/>
      <name val="Arial"/>
      <family val="2"/>
    </font>
    <font>
      <sz val="10"/>
      <name val="Tahoma"/>
      <family val="2"/>
    </font>
    <font>
      <sz val="8"/>
      <name val="Arial"/>
      <family val="2"/>
    </font>
    <font>
      <sz val="10"/>
      <color theme="1"/>
      <name val="Arial"/>
      <family val="2"/>
    </font>
    <font>
      <sz val="9"/>
      <color indexed="81"/>
      <name val="Tahoma"/>
      <family val="2"/>
    </font>
    <font>
      <b/>
      <sz val="9"/>
      <color indexed="81"/>
      <name val="Tahoma"/>
      <family val="2"/>
    </font>
    <font>
      <b/>
      <sz val="10"/>
      <name val="Arial"/>
      <family val="2"/>
    </font>
    <font>
      <sz val="9"/>
      <color indexed="81"/>
      <name val="Tahoma"/>
      <charset val="1"/>
    </font>
    <font>
      <b/>
      <sz val="9"/>
      <color indexed="81"/>
      <name val="Tahoma"/>
      <charset val="1"/>
    </font>
    <font>
      <b/>
      <sz val="11"/>
      <name val="Calibri"/>
      <family val="2"/>
      <scheme val="minor"/>
    </font>
    <font>
      <sz val="11"/>
      <name val="Calibri"/>
      <family val="2"/>
      <scheme val="minor"/>
    </font>
    <font>
      <b/>
      <sz val="11"/>
      <name val="Arial"/>
      <family val="2"/>
    </font>
  </fonts>
  <fills count="4">
    <fill>
      <patternFill patternType="none"/>
    </fill>
    <fill>
      <patternFill patternType="gray125"/>
    </fill>
    <fill>
      <patternFill patternType="solid">
        <fgColor theme="0"/>
        <bgColor indexed="64"/>
      </patternFill>
    </fill>
    <fill>
      <patternFill patternType="solid">
        <fgColor theme="0" tint="-0.249977111117893"/>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auto="1"/>
      </left>
      <right style="dotted">
        <color auto="1"/>
      </right>
      <top style="thin">
        <color auto="1"/>
      </top>
      <bottom style="dotted">
        <color auto="1"/>
      </bottom>
      <diagonal/>
    </border>
    <border>
      <left style="dotted">
        <color auto="1"/>
      </left>
      <right style="dotted">
        <color auto="1"/>
      </right>
      <top style="thin">
        <color auto="1"/>
      </top>
      <bottom style="dotted">
        <color auto="1"/>
      </bottom>
      <diagonal/>
    </border>
    <border>
      <left style="dotted">
        <color auto="1"/>
      </left>
      <right style="thin">
        <color auto="1"/>
      </right>
      <top style="thin">
        <color auto="1"/>
      </top>
      <bottom style="dotted">
        <color auto="1"/>
      </bottom>
      <diagonal/>
    </border>
    <border>
      <left style="thin">
        <color auto="1"/>
      </left>
      <right style="dotted">
        <color auto="1"/>
      </right>
      <top style="dotted">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style="thin">
        <color auto="1"/>
      </right>
      <top style="dotted">
        <color auto="1"/>
      </top>
      <bottom style="dotted">
        <color auto="1"/>
      </bottom>
      <diagonal/>
    </border>
    <border>
      <left style="thin">
        <color auto="1"/>
      </left>
      <right style="dotted">
        <color auto="1"/>
      </right>
      <top style="dotted">
        <color auto="1"/>
      </top>
      <bottom style="thin">
        <color auto="1"/>
      </bottom>
      <diagonal/>
    </border>
    <border>
      <left style="dotted">
        <color auto="1"/>
      </left>
      <right style="dotted">
        <color auto="1"/>
      </right>
      <top style="dotted">
        <color auto="1"/>
      </top>
      <bottom style="thin">
        <color auto="1"/>
      </bottom>
      <diagonal/>
    </border>
    <border>
      <left style="dotted">
        <color auto="1"/>
      </left>
      <right style="thin">
        <color auto="1"/>
      </right>
      <top style="dotted">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right style="hair">
        <color auto="1"/>
      </right>
      <top style="thin">
        <color auto="1"/>
      </top>
      <bottom style="hair">
        <color auto="1"/>
      </bottom>
      <diagonal/>
    </border>
    <border>
      <left/>
      <right style="hair">
        <color auto="1"/>
      </right>
      <top style="hair">
        <color auto="1"/>
      </top>
      <bottom style="hair">
        <color auto="1"/>
      </bottom>
      <diagonal/>
    </border>
    <border>
      <left/>
      <right style="hair">
        <color auto="1"/>
      </right>
      <top style="hair">
        <color auto="1"/>
      </top>
      <bottom style="thin">
        <color auto="1"/>
      </bottom>
      <diagonal/>
    </border>
  </borders>
  <cellStyleXfs count="4">
    <xf numFmtId="0" fontId="0" fillId="0" borderId="0"/>
    <xf numFmtId="0" fontId="3" fillId="0" borderId="0"/>
    <xf numFmtId="0" fontId="4" fillId="0" borderId="0"/>
    <xf numFmtId="0" fontId="2" fillId="0" borderId="0"/>
  </cellStyleXfs>
  <cellXfs count="139">
    <xf numFmtId="0" fontId="0" fillId="0" borderId="0" xfId="0"/>
    <xf numFmtId="0" fontId="4" fillId="2" borderId="0" xfId="0" applyFont="1" applyFill="1" applyAlignment="1">
      <alignment horizontal="center" vertical="center"/>
    </xf>
    <xf numFmtId="0" fontId="13" fillId="0" borderId="0" xfId="0" applyFont="1"/>
    <xf numFmtId="0" fontId="13" fillId="0" borderId="0" xfId="0" applyFont="1" applyAlignment="1">
      <alignment wrapText="1"/>
    </xf>
    <xf numFmtId="0" fontId="4" fillId="0" borderId="0" xfId="0" applyFont="1"/>
    <xf numFmtId="0" fontId="0" fillId="2" borderId="0" xfId="0" applyFill="1" applyAlignment="1">
      <alignment vertical="center" wrapText="1"/>
    </xf>
    <xf numFmtId="0" fontId="4" fillId="2" borderId="0" xfId="0" applyFont="1" applyFill="1" applyAlignment="1">
      <alignment horizontal="center" vertical="center" wrapText="1"/>
    </xf>
    <xf numFmtId="0" fontId="0" fillId="2" borderId="0" xfId="0" applyFill="1" applyAlignment="1">
      <alignment horizontal="center" vertical="center" wrapText="1"/>
    </xf>
    <xf numFmtId="0" fontId="4" fillId="2" borderId="0" xfId="0" applyFont="1" applyFill="1" applyAlignment="1">
      <alignment vertical="center" wrapText="1"/>
    </xf>
    <xf numFmtId="0" fontId="0" fillId="2" borderId="0" xfId="0" applyFill="1" applyAlignment="1">
      <alignment vertical="center"/>
    </xf>
    <xf numFmtId="0" fontId="0" fillId="2" borderId="0" xfId="0" applyFill="1" applyAlignment="1">
      <alignment horizontal="center" vertical="center"/>
    </xf>
    <xf numFmtId="0" fontId="5" fillId="2" borderId="0" xfId="0" applyFont="1" applyFill="1" applyBorder="1" applyAlignment="1">
      <alignment horizontal="center" vertical="center"/>
    </xf>
    <xf numFmtId="0" fontId="8" fillId="0" borderId="3" xfId="0" applyFont="1" applyFill="1" applyBorder="1" applyAlignment="1">
      <alignment vertical="center" wrapText="1"/>
    </xf>
    <xf numFmtId="0" fontId="8" fillId="0" borderId="2" xfId="0" applyFont="1" applyFill="1" applyBorder="1" applyAlignment="1">
      <alignment horizontal="center" vertical="center" wrapText="1"/>
    </xf>
    <xf numFmtId="0" fontId="0" fillId="0" borderId="0" xfId="0" applyAlignment="1">
      <alignment vertical="center" wrapText="1"/>
    </xf>
    <xf numFmtId="0" fontId="13" fillId="0" borderId="0" xfId="0" applyFont="1" applyAlignment="1">
      <alignment vertical="center" wrapText="1"/>
    </xf>
    <xf numFmtId="0" fontId="13" fillId="0" borderId="0" xfId="0" applyFont="1" applyAlignment="1">
      <alignment horizontal="center" vertical="center" wrapText="1"/>
    </xf>
    <xf numFmtId="0" fontId="0" fillId="0" borderId="0" xfId="0" applyAlignment="1">
      <alignment horizontal="center" vertical="center" wrapText="1"/>
    </xf>
    <xf numFmtId="0" fontId="4" fillId="0" borderId="0" xfId="0" applyFont="1" applyAlignment="1">
      <alignment vertical="center" wrapText="1"/>
    </xf>
    <xf numFmtId="0" fontId="4" fillId="0" borderId="0" xfId="0" applyFont="1" applyAlignment="1">
      <alignment horizontal="center" vertical="center" wrapText="1"/>
    </xf>
    <xf numFmtId="22" fontId="0" fillId="0" borderId="0" xfId="0" applyNumberFormat="1"/>
    <xf numFmtId="0" fontId="10" fillId="0" borderId="0" xfId="0" applyFont="1" applyBorder="1" applyAlignment="1">
      <alignment horizontal="center" vertical="center" wrapText="1"/>
    </xf>
    <xf numFmtId="0" fontId="4" fillId="0" borderId="0" xfId="0" applyFont="1" applyBorder="1" applyAlignment="1">
      <alignment horizontal="center" vertical="center" wrapText="1"/>
    </xf>
    <xf numFmtId="0" fontId="10" fillId="0" borderId="1" xfId="0" applyFont="1" applyFill="1" applyBorder="1" applyAlignment="1">
      <alignment horizontal="center" vertical="center" wrapText="1"/>
    </xf>
    <xf numFmtId="0" fontId="4" fillId="0" borderId="0" xfId="0" applyFont="1" applyFill="1" applyAlignment="1">
      <alignment vertical="center" wrapText="1"/>
    </xf>
    <xf numFmtId="0" fontId="8" fillId="0" borderId="1" xfId="0" applyFont="1" applyFill="1" applyBorder="1" applyAlignment="1">
      <alignment horizontal="left" vertical="center" wrapText="1"/>
    </xf>
    <xf numFmtId="0" fontId="10" fillId="0" borderId="1" xfId="0" applyFont="1" applyFill="1" applyBorder="1" applyAlignment="1">
      <alignment vertical="center" wrapText="1"/>
    </xf>
    <xf numFmtId="0" fontId="10" fillId="0" borderId="2" xfId="0" applyFont="1" applyFill="1" applyBorder="1" applyAlignment="1">
      <alignment horizontal="center" vertical="center" wrapText="1"/>
    </xf>
    <xf numFmtId="0" fontId="0" fillId="0" borderId="0" xfId="0" applyFill="1" applyAlignment="1">
      <alignment vertical="center" wrapText="1"/>
    </xf>
    <xf numFmtId="0" fontId="13" fillId="2" borderId="0" xfId="0" applyFont="1" applyFill="1" applyAlignment="1">
      <alignment horizontal="center" vertical="center"/>
    </xf>
    <xf numFmtId="0" fontId="0" fillId="2" borderId="1" xfId="0" applyFill="1" applyBorder="1" applyAlignment="1">
      <alignment horizontal="center" vertical="center" wrapText="1"/>
    </xf>
    <xf numFmtId="0" fontId="13" fillId="0" borderId="0" xfId="0" applyFont="1" applyAlignment="1">
      <alignment horizontal="left" vertical="center" wrapText="1"/>
    </xf>
    <xf numFmtId="0" fontId="4" fillId="0" borderId="0" xfId="0" applyFont="1" applyAlignment="1">
      <alignment horizontal="left" vertical="center" wrapText="1"/>
    </xf>
    <xf numFmtId="0" fontId="4" fillId="0" borderId="0" xfId="0" applyFont="1" applyBorder="1" applyAlignment="1">
      <alignment horizontal="left" vertical="center" wrapText="1"/>
    </xf>
    <xf numFmtId="0" fontId="0" fillId="0" borderId="0" xfId="0" applyAlignment="1">
      <alignment horizontal="left" vertical="center" wrapText="1"/>
    </xf>
    <xf numFmtId="0" fontId="17" fillId="0" borderId="7" xfId="0" applyFont="1" applyBorder="1" applyAlignment="1">
      <alignment horizontal="center" vertical="center" wrapText="1"/>
    </xf>
    <xf numFmtId="0" fontId="17" fillId="0" borderId="8" xfId="0" applyFont="1" applyBorder="1" applyAlignment="1">
      <alignment vertical="center" wrapText="1"/>
    </xf>
    <xf numFmtId="0" fontId="17" fillId="0" borderId="8" xfId="0" applyFont="1" applyBorder="1" applyAlignment="1">
      <alignment horizontal="center" vertical="center" wrapText="1"/>
    </xf>
    <xf numFmtId="2" fontId="17" fillId="0" borderId="8" xfId="0" applyNumberFormat="1" applyFont="1" applyBorder="1" applyAlignment="1">
      <alignment horizontal="center" vertical="center" wrapText="1"/>
    </xf>
    <xf numFmtId="0" fontId="17" fillId="0" borderId="10" xfId="0" applyFont="1" applyBorder="1" applyAlignment="1">
      <alignment horizontal="center" vertical="center" wrapText="1"/>
    </xf>
    <xf numFmtId="0" fontId="17" fillId="0" borderId="11" xfId="0" applyFont="1" applyBorder="1" applyAlignment="1">
      <alignment vertical="center" wrapText="1"/>
    </xf>
    <xf numFmtId="2" fontId="0" fillId="2" borderId="1" xfId="0" applyNumberFormat="1" applyFill="1" applyBorder="1" applyAlignment="1">
      <alignment horizontal="center" vertical="center" wrapText="1"/>
    </xf>
    <xf numFmtId="0" fontId="0" fillId="0" borderId="0" xfId="0" applyFill="1" applyAlignment="1">
      <alignment horizontal="center" vertical="center" wrapText="1"/>
    </xf>
    <xf numFmtId="2" fontId="0" fillId="2" borderId="0" xfId="0" applyNumberFormat="1" applyFill="1" applyBorder="1" applyAlignment="1">
      <alignment horizontal="center" vertical="center" wrapText="1"/>
    </xf>
    <xf numFmtId="0" fontId="17" fillId="0" borderId="9" xfId="0" applyFont="1" applyBorder="1" applyAlignment="1">
      <alignment horizontal="center" vertical="center" wrapText="1"/>
    </xf>
    <xf numFmtId="2" fontId="17" fillId="0" borderId="11" xfId="0" applyNumberFormat="1" applyFont="1" applyBorder="1" applyAlignment="1">
      <alignment horizontal="center" vertical="center" wrapText="1"/>
    </xf>
    <xf numFmtId="0" fontId="17" fillId="0" borderId="11" xfId="0" applyFont="1" applyBorder="1" applyAlignment="1">
      <alignment horizontal="center" vertical="center" wrapText="1"/>
    </xf>
    <xf numFmtId="0" fontId="17" fillId="0" borderId="12" xfId="0" applyFont="1" applyBorder="1" applyAlignment="1">
      <alignment horizontal="center" vertical="center" wrapText="1"/>
    </xf>
    <xf numFmtId="0" fontId="16" fillId="3" borderId="4" xfId="0" applyFont="1" applyFill="1" applyBorder="1" applyAlignment="1">
      <alignment horizontal="center" vertical="center" wrapText="1"/>
    </xf>
    <xf numFmtId="0" fontId="16" fillId="3" borderId="5" xfId="0" applyFont="1" applyFill="1" applyBorder="1" applyAlignment="1">
      <alignment horizontal="center" vertical="center" wrapText="1"/>
    </xf>
    <xf numFmtId="0" fontId="16" fillId="3" borderId="6" xfId="0" applyFont="1" applyFill="1" applyBorder="1" applyAlignment="1">
      <alignment horizontal="center" vertical="center" wrapText="1"/>
    </xf>
    <xf numFmtId="2" fontId="18" fillId="2" borderId="0" xfId="0" applyNumberFormat="1" applyFont="1" applyFill="1" applyAlignment="1">
      <alignment horizontal="center" vertical="center"/>
    </xf>
    <xf numFmtId="0" fontId="0" fillId="2" borderId="0" xfId="0" applyNumberFormat="1" applyFill="1" applyAlignment="1">
      <alignment horizontal="center" vertical="center"/>
    </xf>
    <xf numFmtId="0" fontId="5" fillId="2" borderId="0" xfId="0" applyNumberFormat="1" applyFont="1" applyFill="1" applyBorder="1" applyAlignment="1">
      <alignment horizontal="center" vertical="center"/>
    </xf>
    <xf numFmtId="0" fontId="10" fillId="0" borderId="2" xfId="0" applyNumberFormat="1" applyFont="1" applyFill="1" applyBorder="1" applyAlignment="1">
      <alignment horizontal="center" vertical="center" wrapText="1"/>
    </xf>
    <xf numFmtId="0" fontId="0" fillId="2" borderId="0" xfId="0" applyNumberFormat="1" applyFill="1" applyAlignment="1">
      <alignment horizontal="center" vertical="center" wrapText="1"/>
    </xf>
    <xf numFmtId="0" fontId="6" fillId="3" borderId="4"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3" borderId="5" xfId="0" applyNumberFormat="1" applyFont="1" applyFill="1" applyBorder="1" applyAlignment="1">
      <alignment horizontal="center" vertical="center" wrapText="1"/>
    </xf>
    <xf numFmtId="0" fontId="6" fillId="3" borderId="6" xfId="0" applyFont="1" applyFill="1" applyBorder="1" applyAlignment="1">
      <alignment horizontal="center" vertical="center" wrapText="1"/>
    </xf>
    <xf numFmtId="0" fontId="10" fillId="0" borderId="7" xfId="0" applyFont="1" applyBorder="1" applyAlignment="1">
      <alignment horizontal="center" vertical="center" wrapText="1"/>
    </xf>
    <xf numFmtId="0" fontId="8" fillId="2" borderId="8" xfId="0" applyFont="1" applyFill="1" applyBorder="1" applyAlignment="1">
      <alignment horizontal="left" vertical="center" wrapText="1"/>
    </xf>
    <xf numFmtId="0" fontId="10" fillId="0" borderId="8" xfId="0" applyFont="1" applyBorder="1" applyAlignment="1">
      <alignment horizontal="center" vertical="center" wrapText="1"/>
    </xf>
    <xf numFmtId="0" fontId="10" fillId="0" borderId="8" xfId="0" applyFont="1" applyBorder="1" applyAlignment="1">
      <alignment horizontal="left" vertical="center" wrapText="1"/>
    </xf>
    <xf numFmtId="0" fontId="10" fillId="0" borderId="8" xfId="0" applyNumberFormat="1" applyFont="1" applyFill="1" applyBorder="1" applyAlignment="1">
      <alignment horizontal="center" vertical="center" wrapText="1"/>
    </xf>
    <xf numFmtId="0" fontId="8" fillId="0" borderId="8" xfId="0" applyFont="1" applyFill="1" applyBorder="1" applyAlignment="1">
      <alignment horizontal="center" vertical="center" wrapText="1"/>
    </xf>
    <xf numFmtId="0" fontId="8" fillId="0" borderId="8" xfId="0" applyFont="1" applyFill="1" applyBorder="1" applyAlignment="1">
      <alignment vertical="center" wrapText="1"/>
    </xf>
    <xf numFmtId="2" fontId="0" fillId="2" borderId="9" xfId="0" applyNumberFormat="1" applyFill="1" applyBorder="1" applyAlignment="1">
      <alignment horizontal="center" vertical="center" wrapText="1"/>
    </xf>
    <xf numFmtId="0" fontId="10" fillId="0" borderId="8" xfId="0" applyFont="1" applyBorder="1" applyAlignment="1">
      <alignment vertical="center" wrapText="1"/>
    </xf>
    <xf numFmtId="0" fontId="10" fillId="0" borderId="7" xfId="0" applyFont="1" applyFill="1" applyBorder="1" applyAlignment="1">
      <alignment horizontal="center" vertical="center" wrapText="1"/>
    </xf>
    <xf numFmtId="0" fontId="8" fillId="0" borderId="8" xfId="0" applyFont="1" applyFill="1" applyBorder="1" applyAlignment="1">
      <alignment horizontal="left" vertical="center" wrapText="1"/>
    </xf>
    <xf numFmtId="0" fontId="10" fillId="0" borderId="8" xfId="0" applyFont="1" applyFill="1" applyBorder="1" applyAlignment="1">
      <alignment horizontal="center" vertical="center" wrapText="1"/>
    </xf>
    <xf numFmtId="0" fontId="10" fillId="0" borderId="8" xfId="0" applyFont="1" applyFill="1" applyBorder="1" applyAlignment="1">
      <alignment vertical="center" wrapText="1"/>
    </xf>
    <xf numFmtId="0" fontId="10" fillId="0" borderId="10" xfId="0" applyFont="1" applyBorder="1" applyAlignment="1">
      <alignment horizontal="center" vertical="center" wrapText="1"/>
    </xf>
    <xf numFmtId="0" fontId="8" fillId="2" borderId="11" xfId="0" applyFont="1" applyFill="1" applyBorder="1" applyAlignment="1">
      <alignment horizontal="left" vertical="center" wrapText="1"/>
    </xf>
    <xf numFmtId="0" fontId="10" fillId="0" borderId="11" xfId="0" applyFont="1" applyFill="1" applyBorder="1" applyAlignment="1">
      <alignment horizontal="center" vertical="center" wrapText="1"/>
    </xf>
    <xf numFmtId="0" fontId="10" fillId="0" borderId="11" xfId="0" applyFont="1" applyBorder="1" applyAlignment="1">
      <alignment vertical="center" wrapText="1"/>
    </xf>
    <xf numFmtId="0" fontId="10" fillId="0" borderId="11" xfId="0" applyNumberFormat="1" applyFont="1" applyFill="1" applyBorder="1" applyAlignment="1">
      <alignment horizontal="center" vertical="center" wrapText="1"/>
    </xf>
    <xf numFmtId="0" fontId="8" fillId="0" borderId="11" xfId="0" applyFont="1" applyFill="1" applyBorder="1" applyAlignment="1">
      <alignment horizontal="center" vertical="center" wrapText="1"/>
    </xf>
    <xf numFmtId="0" fontId="8" fillId="0" borderId="11" xfId="0" applyFont="1" applyFill="1" applyBorder="1" applyAlignment="1">
      <alignment vertical="center" wrapText="1"/>
    </xf>
    <xf numFmtId="2" fontId="0" fillId="2" borderId="12" xfId="0" applyNumberFormat="1" applyFill="1" applyBorder="1" applyAlignment="1">
      <alignment horizontal="center" vertical="center" wrapText="1"/>
    </xf>
    <xf numFmtId="0" fontId="0" fillId="2" borderId="7" xfId="0" applyFill="1" applyBorder="1" applyAlignment="1">
      <alignment horizontal="center" vertical="center" wrapText="1"/>
    </xf>
    <xf numFmtId="0" fontId="0" fillId="2" borderId="8" xfId="0" applyFill="1" applyBorder="1" applyAlignment="1">
      <alignment horizontal="center" vertical="center" wrapText="1"/>
    </xf>
    <xf numFmtId="0" fontId="0" fillId="2" borderId="9" xfId="0" applyFill="1" applyBorder="1" applyAlignment="1">
      <alignment horizontal="center" vertical="center" wrapText="1"/>
    </xf>
    <xf numFmtId="2" fontId="0" fillId="2" borderId="8" xfId="0" applyNumberFormat="1" applyFill="1" applyBorder="1" applyAlignment="1">
      <alignment horizontal="center" vertical="center" wrapText="1"/>
    </xf>
    <xf numFmtId="0" fontId="0" fillId="2" borderId="10" xfId="0" applyFill="1" applyBorder="1" applyAlignment="1">
      <alignment horizontal="center" vertical="center" wrapText="1"/>
    </xf>
    <xf numFmtId="0" fontId="0" fillId="2" borderId="11" xfId="0" applyFill="1" applyBorder="1" applyAlignment="1">
      <alignment horizontal="center" vertical="center" wrapText="1"/>
    </xf>
    <xf numFmtId="2" fontId="0" fillId="2" borderId="11" xfId="0" applyNumberFormat="1" applyFill="1" applyBorder="1" applyAlignment="1">
      <alignment horizontal="center" vertical="center" wrapText="1"/>
    </xf>
    <xf numFmtId="0" fontId="0" fillId="2" borderId="12" xfId="0" applyFill="1" applyBorder="1" applyAlignment="1">
      <alignment horizontal="center" vertical="center" wrapText="1"/>
    </xf>
    <xf numFmtId="0" fontId="13" fillId="3" borderId="4"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13" fillId="3" borderId="6" xfId="0" applyFont="1" applyFill="1" applyBorder="1" applyAlignment="1">
      <alignment horizontal="center" vertical="center" wrapText="1"/>
    </xf>
    <xf numFmtId="2" fontId="5" fillId="2" borderId="0" xfId="0" applyNumberFormat="1" applyFont="1" applyFill="1" applyBorder="1" applyAlignment="1">
      <alignment horizontal="center" vertical="center"/>
    </xf>
    <xf numFmtId="1" fontId="0" fillId="0" borderId="0" xfId="0" applyNumberFormat="1" applyAlignment="1">
      <alignment vertical="center" wrapText="1"/>
    </xf>
    <xf numFmtId="0" fontId="17" fillId="2" borderId="0" xfId="0" applyFont="1" applyFill="1" applyAlignment="1">
      <alignment vertical="center"/>
    </xf>
    <xf numFmtId="0" fontId="17" fillId="2" borderId="0" xfId="0" applyFont="1" applyFill="1" applyAlignment="1">
      <alignment horizontal="center" vertical="center"/>
    </xf>
    <xf numFmtId="0" fontId="17" fillId="2" borderId="0" xfId="0" applyNumberFormat="1" applyFont="1" applyFill="1" applyAlignment="1">
      <alignment horizontal="center" vertical="center"/>
    </xf>
    <xf numFmtId="0" fontId="16" fillId="2" borderId="0" xfId="0" applyFont="1" applyFill="1" applyAlignment="1">
      <alignment horizontal="center" vertical="center"/>
    </xf>
    <xf numFmtId="0" fontId="16" fillId="2" borderId="0" xfId="0" applyFont="1" applyFill="1" applyBorder="1" applyAlignment="1">
      <alignment horizontal="center" vertical="center"/>
    </xf>
    <xf numFmtId="0" fontId="16" fillId="2" borderId="0" xfId="0" applyNumberFormat="1" applyFont="1" applyFill="1" applyBorder="1" applyAlignment="1">
      <alignment horizontal="center" vertical="center"/>
    </xf>
    <xf numFmtId="0" fontId="17" fillId="2" borderId="0" xfId="0" applyFont="1" applyFill="1" applyAlignment="1">
      <alignment vertical="center" wrapText="1"/>
    </xf>
    <xf numFmtId="0" fontId="16" fillId="3" borderId="5" xfId="0" applyNumberFormat="1" applyFont="1" applyFill="1" applyBorder="1" applyAlignment="1">
      <alignment horizontal="center" vertical="center" wrapText="1"/>
    </xf>
    <xf numFmtId="0" fontId="17" fillId="2" borderId="0" xfId="0" applyFont="1" applyFill="1" applyAlignment="1">
      <alignment horizontal="center" vertical="center" wrapText="1"/>
    </xf>
    <xf numFmtId="0" fontId="1" fillId="0" borderId="7" xfId="0" applyFont="1" applyBorder="1" applyAlignment="1">
      <alignment horizontal="center" vertical="center" wrapText="1"/>
    </xf>
    <xf numFmtId="0" fontId="17" fillId="2" borderId="8" xfId="0" applyFont="1" applyFill="1" applyBorder="1" applyAlignment="1">
      <alignment horizontal="left" vertical="center" wrapText="1"/>
    </xf>
    <xf numFmtId="0" fontId="1" fillId="0" borderId="8" xfId="0" applyFont="1" applyBorder="1" applyAlignment="1">
      <alignment horizontal="center" vertical="center" wrapText="1"/>
    </xf>
    <xf numFmtId="0" fontId="1" fillId="0" borderId="8" xfId="0" applyFont="1" applyBorder="1" applyAlignment="1">
      <alignment horizontal="left" vertical="center" wrapText="1"/>
    </xf>
    <xf numFmtId="0" fontId="1" fillId="0" borderId="8" xfId="0" applyNumberFormat="1" applyFont="1" applyFill="1" applyBorder="1" applyAlignment="1">
      <alignment horizontal="center" vertical="center" wrapText="1"/>
    </xf>
    <xf numFmtId="0" fontId="17" fillId="2" borderId="9" xfId="0" applyFont="1" applyFill="1" applyBorder="1" applyAlignment="1">
      <alignment horizontal="center" vertical="center" wrapText="1"/>
    </xf>
    <xf numFmtId="0" fontId="1" fillId="0" borderId="8" xfId="0" applyFont="1" applyBorder="1" applyAlignment="1">
      <alignment vertical="center" wrapText="1"/>
    </xf>
    <xf numFmtId="0" fontId="17" fillId="0" borderId="0" xfId="0" applyFont="1" applyFill="1" applyAlignment="1">
      <alignment vertical="center" wrapText="1"/>
    </xf>
    <xf numFmtId="0" fontId="1" fillId="0" borderId="7" xfId="0" applyFont="1" applyFill="1" applyBorder="1" applyAlignment="1">
      <alignment horizontal="center" vertical="center" wrapText="1"/>
    </xf>
    <xf numFmtId="0" fontId="17" fillId="0" borderId="8" xfId="0" applyFont="1" applyFill="1" applyBorder="1" applyAlignment="1">
      <alignment horizontal="left" vertical="center" wrapText="1"/>
    </xf>
    <xf numFmtId="0" fontId="1" fillId="0" borderId="8" xfId="0" applyFont="1" applyFill="1" applyBorder="1" applyAlignment="1">
      <alignment horizontal="center" vertical="center" wrapText="1"/>
    </xf>
    <xf numFmtId="0" fontId="1" fillId="0" borderId="8" xfId="0" applyFont="1" applyFill="1" applyBorder="1" applyAlignment="1">
      <alignment vertical="center" wrapText="1"/>
    </xf>
    <xf numFmtId="0" fontId="17" fillId="0" borderId="0" xfId="0" applyFont="1" applyFill="1" applyAlignment="1">
      <alignment horizontal="center" vertical="center" wrapText="1"/>
    </xf>
    <xf numFmtId="0" fontId="1" fillId="0" borderId="10" xfId="0" applyFont="1" applyBorder="1" applyAlignment="1">
      <alignment horizontal="center" vertical="center" wrapText="1"/>
    </xf>
    <xf numFmtId="0" fontId="17" fillId="2" borderId="11" xfId="0" applyFont="1" applyFill="1" applyBorder="1" applyAlignment="1">
      <alignment horizontal="left" vertical="center" wrapText="1"/>
    </xf>
    <xf numFmtId="0" fontId="1" fillId="0" borderId="11" xfId="0" applyFont="1" applyFill="1" applyBorder="1" applyAlignment="1">
      <alignment horizontal="center" vertical="center" wrapText="1"/>
    </xf>
    <xf numFmtId="0" fontId="1" fillId="0" borderId="11" xfId="0" applyFont="1" applyBorder="1" applyAlignment="1">
      <alignment vertical="center" wrapText="1"/>
    </xf>
    <xf numFmtId="0" fontId="1" fillId="0" borderId="11" xfId="0" applyNumberFormat="1" applyFont="1" applyFill="1" applyBorder="1" applyAlignment="1">
      <alignment horizontal="center" vertical="center" wrapText="1"/>
    </xf>
    <xf numFmtId="0" fontId="17" fillId="2" borderId="12" xfId="0" applyFont="1" applyFill="1" applyBorder="1" applyAlignment="1">
      <alignment horizontal="center" vertical="center" wrapText="1"/>
    </xf>
    <xf numFmtId="0" fontId="17" fillId="2" borderId="0" xfId="0" applyNumberFormat="1" applyFont="1" applyFill="1" applyAlignment="1">
      <alignment horizontal="center" vertical="center" wrapText="1"/>
    </xf>
    <xf numFmtId="0" fontId="16" fillId="3" borderId="13" xfId="0" applyFont="1" applyFill="1" applyBorder="1" applyAlignment="1">
      <alignment horizontal="center" vertical="center" wrapText="1"/>
    </xf>
    <xf numFmtId="0" fontId="16" fillId="3" borderId="14" xfId="0" applyFont="1" applyFill="1" applyBorder="1" applyAlignment="1">
      <alignment horizontal="center" vertical="center" wrapText="1"/>
    </xf>
    <xf numFmtId="0" fontId="16" fillId="3" borderId="15" xfId="0" applyFont="1" applyFill="1" applyBorder="1" applyAlignment="1">
      <alignment horizontal="center" vertical="center" wrapText="1"/>
    </xf>
    <xf numFmtId="0" fontId="17" fillId="0" borderId="16" xfId="0" applyFont="1" applyBorder="1" applyAlignment="1">
      <alignment horizontal="center" vertical="center" wrapText="1"/>
    </xf>
    <xf numFmtId="0" fontId="17" fillId="0" borderId="17" xfId="0" applyFont="1" applyBorder="1" applyAlignment="1">
      <alignment horizontal="center" vertical="center" wrapText="1"/>
    </xf>
    <xf numFmtId="2" fontId="17" fillId="0" borderId="18" xfId="0" applyNumberFormat="1" applyFont="1" applyBorder="1" applyAlignment="1">
      <alignment horizontal="center" vertical="center" wrapText="1"/>
    </xf>
    <xf numFmtId="0" fontId="17" fillId="0" borderId="19" xfId="0" applyFont="1" applyBorder="1" applyAlignment="1">
      <alignment horizontal="center" vertical="center" wrapText="1"/>
    </xf>
    <xf numFmtId="0" fontId="17" fillId="0" borderId="20" xfId="0" applyFont="1" applyBorder="1" applyAlignment="1">
      <alignment horizontal="center" vertical="center" wrapText="1"/>
    </xf>
    <xf numFmtId="2" fontId="17" fillId="0" borderId="21" xfId="0" applyNumberFormat="1" applyFont="1" applyBorder="1" applyAlignment="1">
      <alignment horizontal="center" vertical="center" wrapText="1"/>
    </xf>
    <xf numFmtId="2" fontId="0" fillId="0" borderId="0" xfId="0" applyNumberFormat="1" applyAlignment="1">
      <alignment vertical="center" wrapText="1"/>
    </xf>
    <xf numFmtId="0" fontId="16" fillId="3" borderId="22" xfId="0" applyFont="1" applyFill="1" applyBorder="1" applyAlignment="1">
      <alignment horizontal="center" vertical="center" wrapText="1"/>
    </xf>
    <xf numFmtId="2" fontId="17" fillId="0" borderId="23" xfId="0" applyNumberFormat="1" applyFont="1" applyBorder="1" applyAlignment="1">
      <alignment horizontal="center" vertical="center" wrapText="1"/>
    </xf>
    <xf numFmtId="2" fontId="17" fillId="0" borderId="24" xfId="0" applyNumberFormat="1" applyFont="1" applyBorder="1" applyAlignment="1">
      <alignment horizontal="center" vertical="center" wrapText="1"/>
    </xf>
    <xf numFmtId="2" fontId="17" fillId="0" borderId="16" xfId="0" applyNumberFormat="1" applyFont="1" applyBorder="1" applyAlignment="1">
      <alignment horizontal="center" vertical="center" wrapText="1"/>
    </xf>
    <xf numFmtId="2" fontId="17" fillId="0" borderId="19" xfId="0" applyNumberFormat="1" applyFont="1" applyBorder="1" applyAlignment="1">
      <alignment horizontal="center" vertical="center" wrapText="1"/>
    </xf>
    <xf numFmtId="0" fontId="18" fillId="2" borderId="0" xfId="0" applyFont="1" applyFill="1" applyAlignment="1">
      <alignment horizontal="right" vertical="center"/>
    </xf>
  </cellXfs>
  <cellStyles count="4">
    <cellStyle name="Normal" xfId="0" builtinId="0"/>
    <cellStyle name="Normal 2" xfId="1"/>
    <cellStyle name="Normal 2 2" xfId="3"/>
    <cellStyle name="Normal 3" xfId="2"/>
  </cellStyles>
  <dxfs count="94">
    <dxf>
      <alignment horizontal="left"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s>
  <tableStyles count="0" defaultTableStyle="TableStyleMedium9" defaultPivotStyle="PivotStyleLight16"/>
  <colors>
    <mruColors>
      <color rgb="FFFFFF99"/>
      <color rgb="FFA1FD9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0</xdr:rowOff>
    </xdr:from>
    <xdr:to>
      <xdr:col>4</xdr:col>
      <xdr:colOff>180975</xdr:colOff>
      <xdr:row>0</xdr:row>
      <xdr:rowOff>0</xdr:rowOff>
    </xdr:to>
    <xdr:grpSp>
      <xdr:nvGrpSpPr>
        <xdr:cNvPr id="2" name="Group 1"/>
        <xdr:cNvGrpSpPr>
          <a:grpSpLocks/>
        </xdr:cNvGrpSpPr>
      </xdr:nvGrpSpPr>
      <xdr:grpSpPr bwMode="auto">
        <a:xfrm>
          <a:off x="95250" y="0"/>
          <a:ext cx="2476500" cy="0"/>
          <a:chOff x="1752" y="306"/>
          <a:chExt cx="936" cy="540"/>
        </a:xfrm>
      </xdr:grpSpPr>
      <xdr:sp macro="" textlink="">
        <xdr:nvSpPr>
          <xdr:cNvPr id="3" name="Rectangle 2"/>
          <xdr:cNvSpPr>
            <a:spLocks noChangeArrowheads="1"/>
          </xdr:cNvSpPr>
        </xdr:nvSpPr>
        <xdr:spPr bwMode="auto">
          <a:xfrm>
            <a:off x="2208" y="432"/>
            <a:ext cx="384" cy="288"/>
          </a:xfrm>
          <a:prstGeom prst="rect">
            <a:avLst/>
          </a:prstGeom>
          <a:solidFill>
            <a:srgbClr val="FFFFFF"/>
          </a:solidFill>
          <a:ln w="9525">
            <a:noFill/>
            <a:miter lim="800000"/>
            <a:headEnd/>
            <a:tailEnd/>
          </a:ln>
        </xdr:spPr>
      </xdr:sp>
      <xdr:pic>
        <xdr:nvPicPr>
          <xdr:cNvPr id="4" name="Picture 3" descr="logo_tim"/>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1752" y="306"/>
            <a:ext cx="936" cy="540"/>
          </a:xfrm>
          <a:prstGeom prst="rect">
            <a:avLst/>
          </a:prstGeom>
          <a:noFill/>
          <a:ln w="9525">
            <a:noFill/>
            <a:miter lim="800000"/>
            <a:headEnd/>
            <a:tailEnd/>
          </a:ln>
        </xdr:spPr>
      </xdr:pic>
    </xdr:grpSp>
    <xdr:clientData/>
  </xdr:twoCellAnchor>
  <xdr:twoCellAnchor editAs="oneCell">
    <xdr:from>
      <xdr:col>1</xdr:col>
      <xdr:colOff>0</xdr:colOff>
      <xdr:row>1</xdr:row>
      <xdr:rowOff>0</xdr:rowOff>
    </xdr:from>
    <xdr:to>
      <xdr:col>1</xdr:col>
      <xdr:colOff>619125</xdr:colOff>
      <xdr:row>4</xdr:row>
      <xdr:rowOff>47625</xdr:rowOff>
    </xdr:to>
    <xdr:pic>
      <xdr:nvPicPr>
        <xdr:cNvPr id="5" name="Imagem 4" descr="Oi_mass_logo_3_1c"/>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38125" y="161925"/>
          <a:ext cx="619125" cy="616744"/>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95250</xdr:colOff>
      <xdr:row>0</xdr:row>
      <xdr:rowOff>0</xdr:rowOff>
    </xdr:from>
    <xdr:to>
      <xdr:col>4</xdr:col>
      <xdr:colOff>180975</xdr:colOff>
      <xdr:row>0</xdr:row>
      <xdr:rowOff>0</xdr:rowOff>
    </xdr:to>
    <xdr:grpSp>
      <xdr:nvGrpSpPr>
        <xdr:cNvPr id="2" name="Group 1"/>
        <xdr:cNvGrpSpPr>
          <a:grpSpLocks/>
        </xdr:cNvGrpSpPr>
      </xdr:nvGrpSpPr>
      <xdr:grpSpPr bwMode="auto">
        <a:xfrm>
          <a:off x="95250" y="0"/>
          <a:ext cx="2488142" cy="0"/>
          <a:chOff x="1752" y="306"/>
          <a:chExt cx="936" cy="540"/>
        </a:xfrm>
      </xdr:grpSpPr>
      <xdr:sp macro="" textlink="">
        <xdr:nvSpPr>
          <xdr:cNvPr id="3" name="Rectangle 2"/>
          <xdr:cNvSpPr>
            <a:spLocks noChangeArrowheads="1"/>
          </xdr:cNvSpPr>
        </xdr:nvSpPr>
        <xdr:spPr bwMode="auto">
          <a:xfrm>
            <a:off x="2208" y="432"/>
            <a:ext cx="384" cy="288"/>
          </a:xfrm>
          <a:prstGeom prst="rect">
            <a:avLst/>
          </a:prstGeom>
          <a:solidFill>
            <a:srgbClr val="FFFFFF"/>
          </a:solidFill>
          <a:ln w="9525">
            <a:noFill/>
            <a:miter lim="800000"/>
            <a:headEnd/>
            <a:tailEnd/>
          </a:ln>
        </xdr:spPr>
      </xdr:sp>
      <xdr:pic>
        <xdr:nvPicPr>
          <xdr:cNvPr id="4" name="Picture 3" descr="logo_tim"/>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1752" y="306"/>
            <a:ext cx="936" cy="540"/>
          </a:xfrm>
          <a:prstGeom prst="rect">
            <a:avLst/>
          </a:prstGeom>
          <a:noFill/>
          <a:ln w="9525">
            <a:noFill/>
            <a:miter lim="800000"/>
            <a:headEnd/>
            <a:tailEnd/>
          </a:ln>
        </xdr:spPr>
      </xdr:pic>
    </xdr:grpSp>
    <xdr:clientData/>
  </xdr:twoCellAnchor>
  <xdr:twoCellAnchor editAs="oneCell">
    <xdr:from>
      <xdr:col>1</xdr:col>
      <xdr:colOff>0</xdr:colOff>
      <xdr:row>1</xdr:row>
      <xdr:rowOff>0</xdr:rowOff>
    </xdr:from>
    <xdr:to>
      <xdr:col>1</xdr:col>
      <xdr:colOff>619125</xdr:colOff>
      <xdr:row>4</xdr:row>
      <xdr:rowOff>76200</xdr:rowOff>
    </xdr:to>
    <xdr:pic>
      <xdr:nvPicPr>
        <xdr:cNvPr id="5" name="Imagem 4" descr="Oi_mass_logo_3_1c"/>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38125" y="161925"/>
          <a:ext cx="619125" cy="616744"/>
        </a:xfrm>
        <a:prstGeom prst="rect">
          <a:avLst/>
        </a:prstGeom>
        <a:noFill/>
        <a:ln>
          <a:noFill/>
        </a:ln>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95250</xdr:colOff>
      <xdr:row>0</xdr:row>
      <xdr:rowOff>0</xdr:rowOff>
    </xdr:from>
    <xdr:to>
      <xdr:col>4</xdr:col>
      <xdr:colOff>180975</xdr:colOff>
      <xdr:row>0</xdr:row>
      <xdr:rowOff>0</xdr:rowOff>
    </xdr:to>
    <xdr:grpSp>
      <xdr:nvGrpSpPr>
        <xdr:cNvPr id="2" name="Group 1"/>
        <xdr:cNvGrpSpPr>
          <a:grpSpLocks/>
        </xdr:cNvGrpSpPr>
      </xdr:nvGrpSpPr>
      <xdr:grpSpPr bwMode="auto">
        <a:xfrm>
          <a:off x="95250" y="0"/>
          <a:ext cx="2478881" cy="0"/>
          <a:chOff x="1752" y="306"/>
          <a:chExt cx="936" cy="540"/>
        </a:xfrm>
      </xdr:grpSpPr>
      <xdr:sp macro="" textlink="">
        <xdr:nvSpPr>
          <xdr:cNvPr id="3" name="Rectangle 2"/>
          <xdr:cNvSpPr>
            <a:spLocks noChangeArrowheads="1"/>
          </xdr:cNvSpPr>
        </xdr:nvSpPr>
        <xdr:spPr bwMode="auto">
          <a:xfrm>
            <a:off x="2208" y="432"/>
            <a:ext cx="384" cy="288"/>
          </a:xfrm>
          <a:prstGeom prst="rect">
            <a:avLst/>
          </a:prstGeom>
          <a:solidFill>
            <a:srgbClr val="FFFFFF"/>
          </a:solidFill>
          <a:ln w="9525">
            <a:noFill/>
            <a:miter lim="800000"/>
            <a:headEnd/>
            <a:tailEnd/>
          </a:ln>
        </xdr:spPr>
      </xdr:sp>
      <xdr:pic>
        <xdr:nvPicPr>
          <xdr:cNvPr id="4" name="Picture 3" descr="logo_tim"/>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1752" y="306"/>
            <a:ext cx="936" cy="540"/>
          </a:xfrm>
          <a:prstGeom prst="rect">
            <a:avLst/>
          </a:prstGeom>
          <a:noFill/>
          <a:ln w="9525">
            <a:noFill/>
            <a:miter lim="800000"/>
            <a:headEnd/>
            <a:tailEnd/>
          </a:ln>
        </xdr:spPr>
      </xdr:pic>
    </xdr:grpSp>
    <xdr:clientData/>
  </xdr:twoCellAnchor>
  <xdr:twoCellAnchor editAs="oneCell">
    <xdr:from>
      <xdr:col>1</xdr:col>
      <xdr:colOff>0</xdr:colOff>
      <xdr:row>1</xdr:row>
      <xdr:rowOff>0</xdr:rowOff>
    </xdr:from>
    <xdr:to>
      <xdr:col>1</xdr:col>
      <xdr:colOff>619125</xdr:colOff>
      <xdr:row>4</xdr:row>
      <xdr:rowOff>76200</xdr:rowOff>
    </xdr:to>
    <xdr:pic>
      <xdr:nvPicPr>
        <xdr:cNvPr id="5" name="Imagem 4" descr="Oi_mass_logo_3_1c"/>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38125" y="161925"/>
          <a:ext cx="619125" cy="616744"/>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95250</xdr:colOff>
      <xdr:row>0</xdr:row>
      <xdr:rowOff>0</xdr:rowOff>
    </xdr:from>
    <xdr:to>
      <xdr:col>4</xdr:col>
      <xdr:colOff>180975</xdr:colOff>
      <xdr:row>0</xdr:row>
      <xdr:rowOff>0</xdr:rowOff>
    </xdr:to>
    <xdr:grpSp>
      <xdr:nvGrpSpPr>
        <xdr:cNvPr id="2" name="Group 1"/>
        <xdr:cNvGrpSpPr>
          <a:grpSpLocks/>
        </xdr:cNvGrpSpPr>
      </xdr:nvGrpSpPr>
      <xdr:grpSpPr bwMode="auto">
        <a:xfrm>
          <a:off x="95250" y="0"/>
          <a:ext cx="2478881" cy="0"/>
          <a:chOff x="1752" y="306"/>
          <a:chExt cx="936" cy="540"/>
        </a:xfrm>
      </xdr:grpSpPr>
      <xdr:sp macro="" textlink="">
        <xdr:nvSpPr>
          <xdr:cNvPr id="3" name="Rectangle 2"/>
          <xdr:cNvSpPr>
            <a:spLocks noChangeArrowheads="1"/>
          </xdr:cNvSpPr>
        </xdr:nvSpPr>
        <xdr:spPr bwMode="auto">
          <a:xfrm>
            <a:off x="2208" y="432"/>
            <a:ext cx="384" cy="288"/>
          </a:xfrm>
          <a:prstGeom prst="rect">
            <a:avLst/>
          </a:prstGeom>
          <a:solidFill>
            <a:srgbClr val="FFFFFF"/>
          </a:solidFill>
          <a:ln w="9525">
            <a:noFill/>
            <a:miter lim="800000"/>
            <a:headEnd/>
            <a:tailEnd/>
          </a:ln>
        </xdr:spPr>
      </xdr:sp>
      <xdr:pic>
        <xdr:nvPicPr>
          <xdr:cNvPr id="4" name="Picture 3" descr="logo_tim"/>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1752" y="306"/>
            <a:ext cx="936" cy="540"/>
          </a:xfrm>
          <a:prstGeom prst="rect">
            <a:avLst/>
          </a:prstGeom>
          <a:noFill/>
          <a:ln w="9525">
            <a:noFill/>
            <a:miter lim="800000"/>
            <a:headEnd/>
            <a:tailEnd/>
          </a:ln>
        </xdr:spPr>
      </xdr:pic>
    </xdr:grpSp>
    <xdr:clientData/>
  </xdr:twoCellAnchor>
  <xdr:twoCellAnchor editAs="oneCell">
    <xdr:from>
      <xdr:col>1</xdr:col>
      <xdr:colOff>0</xdr:colOff>
      <xdr:row>1</xdr:row>
      <xdr:rowOff>0</xdr:rowOff>
    </xdr:from>
    <xdr:to>
      <xdr:col>1</xdr:col>
      <xdr:colOff>619125</xdr:colOff>
      <xdr:row>4</xdr:row>
      <xdr:rowOff>77902</xdr:rowOff>
    </xdr:to>
    <xdr:pic>
      <xdr:nvPicPr>
        <xdr:cNvPr id="5" name="Imagem 4" descr="Oi_mass_logo_3_1c"/>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04825" y="161925"/>
          <a:ext cx="619125" cy="616744"/>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95250</xdr:colOff>
      <xdr:row>0</xdr:row>
      <xdr:rowOff>0</xdr:rowOff>
    </xdr:from>
    <xdr:to>
      <xdr:col>4</xdr:col>
      <xdr:colOff>180975</xdr:colOff>
      <xdr:row>0</xdr:row>
      <xdr:rowOff>0</xdr:rowOff>
    </xdr:to>
    <xdr:grpSp>
      <xdr:nvGrpSpPr>
        <xdr:cNvPr id="2" name="Group 1"/>
        <xdr:cNvGrpSpPr>
          <a:grpSpLocks/>
        </xdr:cNvGrpSpPr>
      </xdr:nvGrpSpPr>
      <xdr:grpSpPr bwMode="auto">
        <a:xfrm>
          <a:off x="95250" y="0"/>
          <a:ext cx="2488142" cy="0"/>
          <a:chOff x="1752" y="306"/>
          <a:chExt cx="936" cy="540"/>
        </a:xfrm>
      </xdr:grpSpPr>
      <xdr:sp macro="" textlink="">
        <xdr:nvSpPr>
          <xdr:cNvPr id="3" name="Rectangle 2"/>
          <xdr:cNvSpPr>
            <a:spLocks noChangeArrowheads="1"/>
          </xdr:cNvSpPr>
        </xdr:nvSpPr>
        <xdr:spPr bwMode="auto">
          <a:xfrm>
            <a:off x="2208" y="432"/>
            <a:ext cx="384" cy="288"/>
          </a:xfrm>
          <a:prstGeom prst="rect">
            <a:avLst/>
          </a:prstGeom>
          <a:solidFill>
            <a:srgbClr val="FFFFFF"/>
          </a:solidFill>
          <a:ln w="9525">
            <a:noFill/>
            <a:miter lim="800000"/>
            <a:headEnd/>
            <a:tailEnd/>
          </a:ln>
        </xdr:spPr>
      </xdr:sp>
      <xdr:pic>
        <xdr:nvPicPr>
          <xdr:cNvPr id="4" name="Picture 3" descr="logo_tim"/>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1752" y="306"/>
            <a:ext cx="936" cy="540"/>
          </a:xfrm>
          <a:prstGeom prst="rect">
            <a:avLst/>
          </a:prstGeom>
          <a:noFill/>
          <a:ln w="9525">
            <a:noFill/>
            <a:miter lim="800000"/>
            <a:headEnd/>
            <a:tailEnd/>
          </a:ln>
        </xdr:spPr>
      </xdr:pic>
    </xdr:grpSp>
    <xdr:clientData/>
  </xdr:twoCellAnchor>
  <xdr:twoCellAnchor editAs="oneCell">
    <xdr:from>
      <xdr:col>1</xdr:col>
      <xdr:colOff>0</xdr:colOff>
      <xdr:row>1</xdr:row>
      <xdr:rowOff>0</xdr:rowOff>
    </xdr:from>
    <xdr:to>
      <xdr:col>1</xdr:col>
      <xdr:colOff>619125</xdr:colOff>
      <xdr:row>4</xdr:row>
      <xdr:rowOff>76200</xdr:rowOff>
    </xdr:to>
    <xdr:pic>
      <xdr:nvPicPr>
        <xdr:cNvPr id="5" name="Imagem 4" descr="Oi_mass_logo_3_1c"/>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04825" y="161925"/>
          <a:ext cx="619125" cy="616744"/>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95250</xdr:colOff>
      <xdr:row>0</xdr:row>
      <xdr:rowOff>0</xdr:rowOff>
    </xdr:from>
    <xdr:to>
      <xdr:col>3</xdr:col>
      <xdr:colOff>180975</xdr:colOff>
      <xdr:row>0</xdr:row>
      <xdr:rowOff>0</xdr:rowOff>
    </xdr:to>
    <xdr:grpSp>
      <xdr:nvGrpSpPr>
        <xdr:cNvPr id="2" name="Group 1"/>
        <xdr:cNvGrpSpPr>
          <a:grpSpLocks/>
        </xdr:cNvGrpSpPr>
      </xdr:nvGrpSpPr>
      <xdr:grpSpPr bwMode="auto">
        <a:xfrm>
          <a:off x="95250" y="0"/>
          <a:ext cx="1048808" cy="0"/>
          <a:chOff x="1752" y="306"/>
          <a:chExt cx="936" cy="540"/>
        </a:xfrm>
      </xdr:grpSpPr>
      <xdr:sp macro="" textlink="">
        <xdr:nvSpPr>
          <xdr:cNvPr id="3" name="Rectangle 2"/>
          <xdr:cNvSpPr>
            <a:spLocks noChangeArrowheads="1"/>
          </xdr:cNvSpPr>
        </xdr:nvSpPr>
        <xdr:spPr bwMode="auto">
          <a:xfrm>
            <a:off x="2208" y="432"/>
            <a:ext cx="384" cy="288"/>
          </a:xfrm>
          <a:prstGeom prst="rect">
            <a:avLst/>
          </a:prstGeom>
          <a:solidFill>
            <a:srgbClr val="FFFFFF"/>
          </a:solidFill>
          <a:ln w="9525">
            <a:noFill/>
            <a:miter lim="800000"/>
            <a:headEnd/>
            <a:tailEnd/>
          </a:ln>
        </xdr:spPr>
      </xdr:sp>
      <xdr:pic>
        <xdr:nvPicPr>
          <xdr:cNvPr id="4" name="Picture 3" descr="logo_tim"/>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1752" y="306"/>
            <a:ext cx="936" cy="540"/>
          </a:xfrm>
          <a:prstGeom prst="rect">
            <a:avLst/>
          </a:prstGeom>
          <a:noFill/>
          <a:ln w="9525">
            <a:noFill/>
            <a:miter lim="800000"/>
            <a:headEnd/>
            <a:tailEnd/>
          </a:ln>
        </xdr:spPr>
      </xdr:pic>
    </xdr:grpSp>
    <xdr:clientData/>
  </xdr:twoCellAnchor>
  <xdr:twoCellAnchor editAs="oneCell">
    <xdr:from>
      <xdr:col>1</xdr:col>
      <xdr:colOff>0</xdr:colOff>
      <xdr:row>1</xdr:row>
      <xdr:rowOff>0</xdr:rowOff>
    </xdr:from>
    <xdr:to>
      <xdr:col>1</xdr:col>
      <xdr:colOff>619125</xdr:colOff>
      <xdr:row>4</xdr:row>
      <xdr:rowOff>76200</xdr:rowOff>
    </xdr:to>
    <xdr:pic>
      <xdr:nvPicPr>
        <xdr:cNvPr id="5" name="Imagem 4" descr="Oi_mass_logo_3_1c"/>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04825" y="161925"/>
          <a:ext cx="619125" cy="616744"/>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95250</xdr:colOff>
      <xdr:row>0</xdr:row>
      <xdr:rowOff>0</xdr:rowOff>
    </xdr:from>
    <xdr:to>
      <xdr:col>4</xdr:col>
      <xdr:colOff>180975</xdr:colOff>
      <xdr:row>0</xdr:row>
      <xdr:rowOff>0</xdr:rowOff>
    </xdr:to>
    <xdr:grpSp>
      <xdr:nvGrpSpPr>
        <xdr:cNvPr id="2" name="Group 1"/>
        <xdr:cNvGrpSpPr>
          <a:grpSpLocks/>
        </xdr:cNvGrpSpPr>
      </xdr:nvGrpSpPr>
      <xdr:grpSpPr bwMode="auto">
        <a:xfrm>
          <a:off x="95250" y="0"/>
          <a:ext cx="2488142" cy="0"/>
          <a:chOff x="1752" y="306"/>
          <a:chExt cx="936" cy="540"/>
        </a:xfrm>
      </xdr:grpSpPr>
      <xdr:sp macro="" textlink="">
        <xdr:nvSpPr>
          <xdr:cNvPr id="3" name="Rectangle 2"/>
          <xdr:cNvSpPr>
            <a:spLocks noChangeArrowheads="1"/>
          </xdr:cNvSpPr>
        </xdr:nvSpPr>
        <xdr:spPr bwMode="auto">
          <a:xfrm>
            <a:off x="2208" y="432"/>
            <a:ext cx="384" cy="288"/>
          </a:xfrm>
          <a:prstGeom prst="rect">
            <a:avLst/>
          </a:prstGeom>
          <a:solidFill>
            <a:srgbClr val="FFFFFF"/>
          </a:solidFill>
          <a:ln w="9525">
            <a:noFill/>
            <a:miter lim="800000"/>
            <a:headEnd/>
            <a:tailEnd/>
          </a:ln>
        </xdr:spPr>
      </xdr:sp>
      <xdr:pic>
        <xdr:nvPicPr>
          <xdr:cNvPr id="4" name="Picture 3" descr="logo_tim"/>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1752" y="306"/>
            <a:ext cx="936" cy="540"/>
          </a:xfrm>
          <a:prstGeom prst="rect">
            <a:avLst/>
          </a:prstGeom>
          <a:noFill/>
          <a:ln w="9525">
            <a:noFill/>
            <a:miter lim="800000"/>
            <a:headEnd/>
            <a:tailEnd/>
          </a:ln>
        </xdr:spPr>
      </xdr:pic>
    </xdr:grpSp>
    <xdr:clientData/>
  </xdr:twoCellAnchor>
  <xdr:twoCellAnchor editAs="oneCell">
    <xdr:from>
      <xdr:col>1</xdr:col>
      <xdr:colOff>0</xdr:colOff>
      <xdr:row>1</xdr:row>
      <xdr:rowOff>0</xdr:rowOff>
    </xdr:from>
    <xdr:to>
      <xdr:col>1</xdr:col>
      <xdr:colOff>619125</xdr:colOff>
      <xdr:row>4</xdr:row>
      <xdr:rowOff>76200</xdr:rowOff>
    </xdr:to>
    <xdr:pic>
      <xdr:nvPicPr>
        <xdr:cNvPr id="5" name="Imagem 4" descr="Oi_mass_logo_3_1c"/>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04825" y="161925"/>
          <a:ext cx="619125" cy="616744"/>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95250</xdr:colOff>
      <xdr:row>0</xdr:row>
      <xdr:rowOff>0</xdr:rowOff>
    </xdr:from>
    <xdr:to>
      <xdr:col>4</xdr:col>
      <xdr:colOff>180975</xdr:colOff>
      <xdr:row>0</xdr:row>
      <xdr:rowOff>0</xdr:rowOff>
    </xdr:to>
    <xdr:grpSp>
      <xdr:nvGrpSpPr>
        <xdr:cNvPr id="1025" name="Group 1"/>
        <xdr:cNvGrpSpPr>
          <a:grpSpLocks/>
        </xdr:cNvGrpSpPr>
      </xdr:nvGrpSpPr>
      <xdr:grpSpPr bwMode="auto">
        <a:xfrm>
          <a:off x="95250" y="0"/>
          <a:ext cx="2478881" cy="0"/>
          <a:chOff x="1752" y="306"/>
          <a:chExt cx="936" cy="540"/>
        </a:xfrm>
      </xdr:grpSpPr>
      <xdr:sp macro="" textlink="">
        <xdr:nvSpPr>
          <xdr:cNvPr id="1027" name="Rectangle 2"/>
          <xdr:cNvSpPr>
            <a:spLocks noChangeArrowheads="1"/>
          </xdr:cNvSpPr>
        </xdr:nvSpPr>
        <xdr:spPr bwMode="auto">
          <a:xfrm>
            <a:off x="2208" y="432"/>
            <a:ext cx="384" cy="288"/>
          </a:xfrm>
          <a:prstGeom prst="rect">
            <a:avLst/>
          </a:prstGeom>
          <a:solidFill>
            <a:srgbClr val="FFFFFF"/>
          </a:solidFill>
          <a:ln w="9525">
            <a:noFill/>
            <a:miter lim="800000"/>
            <a:headEnd/>
            <a:tailEnd/>
          </a:ln>
        </xdr:spPr>
      </xdr:sp>
      <xdr:pic>
        <xdr:nvPicPr>
          <xdr:cNvPr id="1028" name="Picture 3" descr="logo_tim"/>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1752" y="306"/>
            <a:ext cx="936" cy="540"/>
          </a:xfrm>
          <a:prstGeom prst="rect">
            <a:avLst/>
          </a:prstGeom>
          <a:noFill/>
          <a:ln w="9525">
            <a:noFill/>
            <a:miter lim="800000"/>
            <a:headEnd/>
            <a:tailEnd/>
          </a:ln>
        </xdr:spPr>
      </xdr:pic>
    </xdr:grpSp>
    <xdr:clientData/>
  </xdr:twoCellAnchor>
  <xdr:twoCellAnchor editAs="oneCell">
    <xdr:from>
      <xdr:col>1</xdr:col>
      <xdr:colOff>0</xdr:colOff>
      <xdr:row>1</xdr:row>
      <xdr:rowOff>0</xdr:rowOff>
    </xdr:from>
    <xdr:to>
      <xdr:col>1</xdr:col>
      <xdr:colOff>619125</xdr:colOff>
      <xdr:row>4</xdr:row>
      <xdr:rowOff>76200</xdr:rowOff>
    </xdr:to>
    <xdr:pic>
      <xdr:nvPicPr>
        <xdr:cNvPr id="5" name="Imagem 4" descr="Oi_mass_logo_3_1c"/>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04825" y="161925"/>
          <a:ext cx="619125" cy="619125"/>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95250</xdr:colOff>
      <xdr:row>0</xdr:row>
      <xdr:rowOff>0</xdr:rowOff>
    </xdr:from>
    <xdr:to>
      <xdr:col>4</xdr:col>
      <xdr:colOff>180975</xdr:colOff>
      <xdr:row>0</xdr:row>
      <xdr:rowOff>0</xdr:rowOff>
    </xdr:to>
    <xdr:grpSp>
      <xdr:nvGrpSpPr>
        <xdr:cNvPr id="2" name="Group 1"/>
        <xdr:cNvGrpSpPr>
          <a:grpSpLocks/>
        </xdr:cNvGrpSpPr>
      </xdr:nvGrpSpPr>
      <xdr:grpSpPr bwMode="auto">
        <a:xfrm>
          <a:off x="95250" y="0"/>
          <a:ext cx="2488142" cy="0"/>
          <a:chOff x="1752" y="306"/>
          <a:chExt cx="936" cy="540"/>
        </a:xfrm>
      </xdr:grpSpPr>
      <xdr:sp macro="" textlink="">
        <xdr:nvSpPr>
          <xdr:cNvPr id="3" name="Rectangle 2"/>
          <xdr:cNvSpPr>
            <a:spLocks noChangeArrowheads="1"/>
          </xdr:cNvSpPr>
        </xdr:nvSpPr>
        <xdr:spPr bwMode="auto">
          <a:xfrm>
            <a:off x="2208" y="432"/>
            <a:ext cx="384" cy="288"/>
          </a:xfrm>
          <a:prstGeom prst="rect">
            <a:avLst/>
          </a:prstGeom>
          <a:solidFill>
            <a:srgbClr val="FFFFFF"/>
          </a:solidFill>
          <a:ln w="9525">
            <a:noFill/>
            <a:miter lim="800000"/>
            <a:headEnd/>
            <a:tailEnd/>
          </a:ln>
        </xdr:spPr>
      </xdr:sp>
      <xdr:pic>
        <xdr:nvPicPr>
          <xdr:cNvPr id="4" name="Picture 3" descr="logo_tim"/>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1752" y="306"/>
            <a:ext cx="936" cy="540"/>
          </a:xfrm>
          <a:prstGeom prst="rect">
            <a:avLst/>
          </a:prstGeom>
          <a:noFill/>
          <a:ln w="9525">
            <a:noFill/>
            <a:miter lim="800000"/>
            <a:headEnd/>
            <a:tailEnd/>
          </a:ln>
        </xdr:spPr>
      </xdr:pic>
    </xdr:grpSp>
    <xdr:clientData/>
  </xdr:twoCellAnchor>
  <xdr:twoCellAnchor editAs="oneCell">
    <xdr:from>
      <xdr:col>1</xdr:col>
      <xdr:colOff>0</xdr:colOff>
      <xdr:row>1</xdr:row>
      <xdr:rowOff>0</xdr:rowOff>
    </xdr:from>
    <xdr:to>
      <xdr:col>1</xdr:col>
      <xdr:colOff>619125</xdr:colOff>
      <xdr:row>4</xdr:row>
      <xdr:rowOff>76200</xdr:rowOff>
    </xdr:to>
    <xdr:pic>
      <xdr:nvPicPr>
        <xdr:cNvPr id="5" name="Imagem 4" descr="Oi_mass_logo_3_1c"/>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38125" y="161925"/>
          <a:ext cx="619125" cy="616744"/>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95250</xdr:colOff>
      <xdr:row>0</xdr:row>
      <xdr:rowOff>0</xdr:rowOff>
    </xdr:from>
    <xdr:to>
      <xdr:col>4</xdr:col>
      <xdr:colOff>180975</xdr:colOff>
      <xdr:row>0</xdr:row>
      <xdr:rowOff>0</xdr:rowOff>
    </xdr:to>
    <xdr:grpSp>
      <xdr:nvGrpSpPr>
        <xdr:cNvPr id="2" name="Group 1"/>
        <xdr:cNvGrpSpPr>
          <a:grpSpLocks/>
        </xdr:cNvGrpSpPr>
      </xdr:nvGrpSpPr>
      <xdr:grpSpPr bwMode="auto">
        <a:xfrm>
          <a:off x="95250" y="0"/>
          <a:ext cx="2488142" cy="0"/>
          <a:chOff x="1752" y="306"/>
          <a:chExt cx="936" cy="540"/>
        </a:xfrm>
      </xdr:grpSpPr>
      <xdr:sp macro="" textlink="">
        <xdr:nvSpPr>
          <xdr:cNvPr id="3" name="Rectangle 2"/>
          <xdr:cNvSpPr>
            <a:spLocks noChangeArrowheads="1"/>
          </xdr:cNvSpPr>
        </xdr:nvSpPr>
        <xdr:spPr bwMode="auto">
          <a:xfrm>
            <a:off x="2208" y="432"/>
            <a:ext cx="384" cy="288"/>
          </a:xfrm>
          <a:prstGeom prst="rect">
            <a:avLst/>
          </a:prstGeom>
          <a:solidFill>
            <a:srgbClr val="FFFFFF"/>
          </a:solidFill>
          <a:ln w="9525">
            <a:noFill/>
            <a:miter lim="800000"/>
            <a:headEnd/>
            <a:tailEnd/>
          </a:ln>
        </xdr:spPr>
      </xdr:sp>
      <xdr:pic>
        <xdr:nvPicPr>
          <xdr:cNvPr id="4" name="Picture 3" descr="logo_tim"/>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1752" y="306"/>
            <a:ext cx="936" cy="540"/>
          </a:xfrm>
          <a:prstGeom prst="rect">
            <a:avLst/>
          </a:prstGeom>
          <a:noFill/>
          <a:ln w="9525">
            <a:noFill/>
            <a:miter lim="800000"/>
            <a:headEnd/>
            <a:tailEnd/>
          </a:ln>
        </xdr:spPr>
      </xdr:pic>
    </xdr:grpSp>
    <xdr:clientData/>
  </xdr:twoCellAnchor>
  <xdr:twoCellAnchor editAs="oneCell">
    <xdr:from>
      <xdr:col>1</xdr:col>
      <xdr:colOff>0</xdr:colOff>
      <xdr:row>1</xdr:row>
      <xdr:rowOff>0</xdr:rowOff>
    </xdr:from>
    <xdr:to>
      <xdr:col>1</xdr:col>
      <xdr:colOff>619125</xdr:colOff>
      <xdr:row>4</xdr:row>
      <xdr:rowOff>76200</xdr:rowOff>
    </xdr:to>
    <xdr:pic>
      <xdr:nvPicPr>
        <xdr:cNvPr id="5" name="Imagem 4" descr="Oi_mass_logo_3_1c"/>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38125" y="161925"/>
          <a:ext cx="619125" cy="616744"/>
        </a:xfrm>
        <a:prstGeom prst="rect">
          <a:avLst/>
        </a:prstGeom>
        <a:noFill/>
        <a:ln>
          <a:noFill/>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95250</xdr:colOff>
      <xdr:row>0</xdr:row>
      <xdr:rowOff>0</xdr:rowOff>
    </xdr:from>
    <xdr:to>
      <xdr:col>4</xdr:col>
      <xdr:colOff>180975</xdr:colOff>
      <xdr:row>0</xdr:row>
      <xdr:rowOff>0</xdr:rowOff>
    </xdr:to>
    <xdr:grpSp>
      <xdr:nvGrpSpPr>
        <xdr:cNvPr id="2" name="Group 1"/>
        <xdr:cNvGrpSpPr>
          <a:grpSpLocks/>
        </xdr:cNvGrpSpPr>
      </xdr:nvGrpSpPr>
      <xdr:grpSpPr bwMode="auto">
        <a:xfrm>
          <a:off x="95250" y="0"/>
          <a:ext cx="2488142" cy="0"/>
          <a:chOff x="1752" y="306"/>
          <a:chExt cx="936" cy="540"/>
        </a:xfrm>
      </xdr:grpSpPr>
      <xdr:sp macro="" textlink="">
        <xdr:nvSpPr>
          <xdr:cNvPr id="3" name="Rectangle 2"/>
          <xdr:cNvSpPr>
            <a:spLocks noChangeArrowheads="1"/>
          </xdr:cNvSpPr>
        </xdr:nvSpPr>
        <xdr:spPr bwMode="auto">
          <a:xfrm>
            <a:off x="2208" y="432"/>
            <a:ext cx="384" cy="288"/>
          </a:xfrm>
          <a:prstGeom prst="rect">
            <a:avLst/>
          </a:prstGeom>
          <a:solidFill>
            <a:srgbClr val="FFFFFF"/>
          </a:solidFill>
          <a:ln w="9525">
            <a:noFill/>
            <a:miter lim="800000"/>
            <a:headEnd/>
            <a:tailEnd/>
          </a:ln>
        </xdr:spPr>
      </xdr:sp>
      <xdr:pic>
        <xdr:nvPicPr>
          <xdr:cNvPr id="4" name="Picture 3" descr="logo_tim"/>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1752" y="306"/>
            <a:ext cx="936" cy="540"/>
          </a:xfrm>
          <a:prstGeom prst="rect">
            <a:avLst/>
          </a:prstGeom>
          <a:noFill/>
          <a:ln w="9525">
            <a:noFill/>
            <a:miter lim="800000"/>
            <a:headEnd/>
            <a:tailEnd/>
          </a:ln>
        </xdr:spPr>
      </xdr:pic>
    </xdr:grpSp>
    <xdr:clientData/>
  </xdr:twoCellAnchor>
  <xdr:twoCellAnchor editAs="oneCell">
    <xdr:from>
      <xdr:col>1</xdr:col>
      <xdr:colOff>0</xdr:colOff>
      <xdr:row>1</xdr:row>
      <xdr:rowOff>0</xdr:rowOff>
    </xdr:from>
    <xdr:to>
      <xdr:col>1</xdr:col>
      <xdr:colOff>619125</xdr:colOff>
      <xdr:row>4</xdr:row>
      <xdr:rowOff>76200</xdr:rowOff>
    </xdr:to>
    <xdr:pic>
      <xdr:nvPicPr>
        <xdr:cNvPr id="5" name="Imagem 4" descr="Oi_mass_logo_3_1c"/>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38125" y="161925"/>
          <a:ext cx="619125" cy="616744"/>
        </a:xfrm>
        <a:prstGeom prst="rect">
          <a:avLst/>
        </a:prstGeom>
        <a:noFill/>
        <a:ln>
          <a:noFill/>
        </a:ln>
      </xdr:spPr>
    </xdr:pic>
    <xdr:clientData/>
  </xdr:twoCellAnchor>
</xdr:wsDr>
</file>

<file path=xl/tables/table1.xml><?xml version="1.0" encoding="utf-8"?>
<table xmlns="http://schemas.openxmlformats.org/spreadsheetml/2006/main" id="1" name="Tabela1" displayName="Tabela1" ref="A1:E48" totalsRowShown="0" headerRowDxfId="6" dataDxfId="5">
  <autoFilter ref="A1:E48"/>
  <sortState ref="A2:E102">
    <sortCondition ref="B2:B102"/>
  </sortState>
  <tableColumns count="5">
    <tableColumn id="1" name="#" dataDxfId="4"/>
    <tableColumn id="3" name="Fornecedor" dataDxfId="3"/>
    <tableColumn id="2" name="Requisito" dataDxfId="2"/>
    <tableColumn id="4" name="Dúvidas e comentários" dataDxfId="1"/>
    <tableColumn id="5" name="Resposta Fornecedor" dataDxfId="0"/>
  </tableColumns>
  <tableStyleInfo name="TableStyleMedium9"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9.bin"/><Relationship Id="rId4"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10.bin"/><Relationship Id="rId4"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11.bin"/><Relationship Id="rId4" Type="http://schemas.openxmlformats.org/officeDocument/2006/relationships/comments" Target="../comments9.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2.bin"/><Relationship Id="rId4" Type="http://schemas.openxmlformats.org/officeDocument/2006/relationships/comments" Target="../comments10.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13.bin"/><Relationship Id="rId4" Type="http://schemas.openxmlformats.org/officeDocument/2006/relationships/comments" Target="../comments11.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8"/>
  <sheetViews>
    <sheetView workbookViewId="0">
      <selection activeCell="C9" sqref="C9"/>
    </sheetView>
  </sheetViews>
  <sheetFormatPr defaultRowHeight="12.75" x14ac:dyDescent="0.2"/>
  <cols>
    <col min="1" max="1" width="19.28515625" bestFit="1" customWidth="1"/>
    <col min="3" max="3" width="33.7109375" customWidth="1"/>
  </cols>
  <sheetData>
    <row r="3" spans="1:3" s="2" customFormat="1" ht="25.5" x14ac:dyDescent="0.2">
      <c r="A3" s="2" t="s">
        <v>5</v>
      </c>
      <c r="C3" s="3" t="s">
        <v>11</v>
      </c>
    </row>
    <row r="4" spans="1:3" x14ac:dyDescent="0.2">
      <c r="A4" t="s">
        <v>0</v>
      </c>
      <c r="C4" s="4" t="s">
        <v>12</v>
      </c>
    </row>
    <row r="5" spans="1:3" x14ac:dyDescent="0.2">
      <c r="A5" t="s">
        <v>1</v>
      </c>
      <c r="C5" s="4" t="s">
        <v>13</v>
      </c>
    </row>
    <row r="6" spans="1:3" x14ac:dyDescent="0.2">
      <c r="A6" t="s">
        <v>2</v>
      </c>
      <c r="C6" s="4" t="s">
        <v>14</v>
      </c>
    </row>
    <row r="7" spans="1:3" x14ac:dyDescent="0.2">
      <c r="A7" t="s">
        <v>3</v>
      </c>
    </row>
    <row r="8" spans="1:3" x14ac:dyDescent="0.2">
      <c r="A8" t="s">
        <v>4</v>
      </c>
    </row>
  </sheetData>
  <phoneticPr fontId="9" type="noConversion"/>
  <dataValidations count="1">
    <dataValidation type="list" allowBlank="1" showInputMessage="1" showErrorMessage="1" sqref="A4">
      <formula1>$A$4:$A$8</formula1>
    </dataValidation>
  </dataValidations>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CV66"/>
  <sheetViews>
    <sheetView zoomScale="90" zoomScaleNormal="90" workbookViewId="0">
      <pane xSplit="3" ySplit="6" topLeftCell="D7" activePane="bottomRight" state="frozenSplit"/>
      <selection pane="topRight" activeCell="D1" sqref="D1"/>
      <selection pane="bottomLeft" activeCell="A7" sqref="A7"/>
      <selection pane="bottomRight" activeCell="D7" sqref="D7"/>
    </sheetView>
  </sheetViews>
  <sheetFormatPr defaultRowHeight="12.75" x14ac:dyDescent="0.2"/>
  <cols>
    <col min="1" max="1" width="3.5703125" style="5" customWidth="1"/>
    <col min="2" max="2" width="10.7109375" style="6" customWidth="1"/>
    <col min="3" max="3" width="12.140625" style="7" hidden="1" customWidth="1"/>
    <col min="4" max="4" width="21.5703125" style="7" customWidth="1"/>
    <col min="5" max="5" width="74.7109375" style="5" customWidth="1"/>
    <col min="6" max="6" width="5.42578125" style="5" customWidth="1"/>
    <col min="7" max="9" width="13.28515625" style="7" customWidth="1"/>
    <col min="10" max="10" width="12.140625" style="7" customWidth="1"/>
    <col min="11" max="11" width="55.85546875" style="5" customWidth="1"/>
    <col min="12" max="12" width="10.85546875" style="5" customWidth="1"/>
    <col min="13" max="13" width="9.140625" style="5"/>
    <col min="14" max="16" width="8.140625" style="7" bestFit="1" customWidth="1"/>
    <col min="17" max="17" width="8.42578125" style="7" bestFit="1" customWidth="1"/>
    <col min="18" max="18" width="13.140625" style="7" bestFit="1" customWidth="1"/>
    <col min="19" max="19" width="4.7109375" style="5" customWidth="1"/>
    <col min="20" max="20" width="12" style="7" bestFit="1" customWidth="1"/>
    <col min="21" max="21" width="17.7109375" style="7" bestFit="1" customWidth="1"/>
    <col min="22" max="99" width="9.140625" style="5"/>
    <col min="100" max="100" width="0" style="5" hidden="1" customWidth="1"/>
    <col min="101" max="16384" width="9.140625" style="5"/>
  </cols>
  <sheetData>
    <row r="1" spans="1:100" s="9" customFormat="1" x14ac:dyDescent="0.2">
      <c r="B1" s="1"/>
      <c r="C1" s="10"/>
      <c r="D1" s="10"/>
      <c r="G1" s="10"/>
      <c r="H1" s="10"/>
      <c r="I1" s="10"/>
      <c r="J1" s="10"/>
      <c r="N1" s="10"/>
      <c r="O1" s="10"/>
      <c r="P1" s="10"/>
      <c r="Q1" s="10"/>
      <c r="R1" s="10"/>
      <c r="T1" s="10"/>
      <c r="U1" s="10"/>
    </row>
    <row r="2" spans="1:100" s="9" customFormat="1" x14ac:dyDescent="0.2">
      <c r="B2" s="1"/>
      <c r="C2" s="10"/>
      <c r="D2" s="29"/>
      <c r="G2" s="29"/>
      <c r="H2" s="10"/>
      <c r="I2" s="10"/>
      <c r="J2" s="29"/>
      <c r="N2" s="10"/>
      <c r="O2" s="10"/>
      <c r="P2" s="10"/>
      <c r="Q2" s="10"/>
      <c r="R2" s="10"/>
      <c r="T2" s="10"/>
      <c r="U2" s="10"/>
      <c r="CV2" s="9" t="s">
        <v>6</v>
      </c>
    </row>
    <row r="3" spans="1:100" s="9" customFormat="1" ht="15" x14ac:dyDescent="0.2">
      <c r="B3" s="1"/>
      <c r="C3" s="10"/>
      <c r="D3" s="10"/>
      <c r="E3" s="11" t="s">
        <v>114</v>
      </c>
      <c r="F3" s="11"/>
      <c r="G3" s="11" t="s">
        <v>253</v>
      </c>
      <c r="H3" s="92">
        <f>SUM($L7:$L66)</f>
        <v>111.66666666666664</v>
      </c>
      <c r="I3" s="10"/>
      <c r="J3" s="10"/>
      <c r="L3" s="10"/>
      <c r="N3" s="10"/>
      <c r="O3" s="10"/>
      <c r="P3" s="10"/>
      <c r="Q3" s="10"/>
      <c r="R3" s="10"/>
      <c r="T3" s="10"/>
      <c r="U3" s="10"/>
      <c r="CV3" s="9" t="s">
        <v>7</v>
      </c>
    </row>
    <row r="4" spans="1:100" s="9" customFormat="1" ht="15" x14ac:dyDescent="0.2">
      <c r="B4" s="1"/>
      <c r="C4" s="10"/>
      <c r="D4" s="11"/>
      <c r="I4" s="11"/>
      <c r="J4" s="11"/>
      <c r="K4" s="11"/>
      <c r="L4" s="10"/>
      <c r="N4" s="138" t="s">
        <v>252</v>
      </c>
      <c r="O4" s="138"/>
      <c r="P4" s="138"/>
      <c r="Q4" s="51">
        <f>SUM(U7:U66)</f>
        <v>543</v>
      </c>
      <c r="R4" s="10"/>
      <c r="T4" s="10"/>
      <c r="U4" s="10"/>
    </row>
    <row r="5" spans="1:100" s="9" customFormat="1" x14ac:dyDescent="0.2">
      <c r="B5" s="1"/>
      <c r="C5" s="10"/>
      <c r="D5" s="10"/>
      <c r="L5" s="10"/>
      <c r="N5" s="10"/>
      <c r="O5" s="10"/>
      <c r="P5" s="10"/>
      <c r="R5" s="10"/>
      <c r="T5" s="10"/>
      <c r="U5" s="10"/>
    </row>
    <row r="6" spans="1:100" ht="25.5" x14ac:dyDescent="0.2">
      <c r="B6" s="56" t="s">
        <v>64</v>
      </c>
      <c r="C6" s="57" t="s">
        <v>8</v>
      </c>
      <c r="D6" s="57" t="s">
        <v>10</v>
      </c>
      <c r="E6" s="57" t="s">
        <v>9</v>
      </c>
      <c r="F6" s="58"/>
      <c r="G6" s="57" t="s">
        <v>121</v>
      </c>
      <c r="H6" s="57" t="s">
        <v>122</v>
      </c>
      <c r="I6" s="57" t="s">
        <v>123</v>
      </c>
      <c r="J6" s="57" t="s">
        <v>237</v>
      </c>
      <c r="K6" s="57" t="s">
        <v>120</v>
      </c>
      <c r="L6" s="59" t="s">
        <v>177</v>
      </c>
      <c r="N6" s="89" t="s">
        <v>240</v>
      </c>
      <c r="O6" s="90" t="s">
        <v>244</v>
      </c>
      <c r="P6" s="90" t="s">
        <v>245</v>
      </c>
      <c r="Q6" s="90" t="s">
        <v>242</v>
      </c>
      <c r="R6" s="91" t="s">
        <v>246</v>
      </c>
      <c r="T6" s="89" t="s">
        <v>248</v>
      </c>
      <c r="U6" s="91" t="s">
        <v>249</v>
      </c>
    </row>
    <row r="7" spans="1:100" ht="25.5" x14ac:dyDescent="0.2">
      <c r="A7" s="8"/>
      <c r="B7" s="60" t="s">
        <v>65</v>
      </c>
      <c r="C7" s="61"/>
      <c r="D7" s="62" t="s">
        <v>55</v>
      </c>
      <c r="E7" s="63" t="s">
        <v>15</v>
      </c>
      <c r="F7" s="64" t="str">
        <f>Requisitos!F7</f>
        <v>S</v>
      </c>
      <c r="G7" s="65" t="s">
        <v>12</v>
      </c>
      <c r="H7" s="65" t="s">
        <v>172</v>
      </c>
      <c r="I7" s="65" t="s">
        <v>14</v>
      </c>
      <c r="J7" s="65"/>
      <c r="K7" s="66"/>
      <c r="L7" s="67">
        <f>((IF(G7="Sim",3,IF(G7="Parcialmente",1,IF(G7="Não",-1,0))))+(IF(H7="Sim",3,IF(H7="Parcialmente",1,IF(H7="Não",-1,0)))) + (IF(I7="Sim",3,IF(I7="Parcialmente",1,IF(I7="Não",-1,0)))))/3</f>
        <v>1.3333333333333333</v>
      </c>
      <c r="N7" s="81">
        <f>COUNTIF($G7:$I7,"Não")</f>
        <v>0</v>
      </c>
      <c r="O7" s="82">
        <f>COUNTIF($G7:$I7,"Sim")</f>
        <v>1</v>
      </c>
      <c r="P7" s="82">
        <f>COUNTIF($G7:$I7,"Parcialmente")</f>
        <v>1</v>
      </c>
      <c r="Q7" s="84">
        <f>IF(AND((N7&gt;O7),(N7&gt;P7)),-1*N7,IF(AND((O7&gt;N7),(O7&gt;P7)),3*O7,IF(AND((P7&gt;N7),(P7&gt;O7)),1*P7,(-(N7*0.4))+(O7*3)+(-(P7*0.2)))))</f>
        <v>2.8</v>
      </c>
      <c r="R7" s="83" t="str">
        <f t="shared" ref="R7:R66" si="0">IF(Q7=0,"Discutir","Ok")</f>
        <v>Ok</v>
      </c>
      <c r="T7" s="81">
        <f>Requisitos!G7</f>
        <v>1</v>
      </c>
      <c r="U7" s="67">
        <f>T7*Q7</f>
        <v>2.8</v>
      </c>
    </row>
    <row r="8" spans="1:100" ht="178.5" x14ac:dyDescent="0.2">
      <c r="A8" s="8"/>
      <c r="B8" s="60" t="s">
        <v>66</v>
      </c>
      <c r="C8" s="61"/>
      <c r="D8" s="62" t="s">
        <v>55</v>
      </c>
      <c r="E8" s="68" t="s">
        <v>116</v>
      </c>
      <c r="F8" s="64" t="str">
        <f>Requisitos!F8</f>
        <v>S</v>
      </c>
      <c r="G8" s="65" t="s">
        <v>12</v>
      </c>
      <c r="H8" s="65" t="s">
        <v>172</v>
      </c>
      <c r="I8" s="65" t="s">
        <v>12</v>
      </c>
      <c r="J8" s="65"/>
      <c r="K8" s="66"/>
      <c r="L8" s="67">
        <f t="shared" ref="L8:L66" si="1">((IF(G8="Sim",3,IF(G8="Parcialmente",1,IF(G8="Não",-1,0))))+(IF(H8="Sim",3,IF(H8="Parcialmente",1,IF(H8="Não",-1,0)))) + (IF(I8="Sim",3,IF(I8="Parcialmente",1,IF(I8="Não",-1,0)))))/3</f>
        <v>2</v>
      </c>
      <c r="N8" s="81">
        <f t="shared" ref="N8:N66" si="2">COUNTIF($G8:$I8,"Não")</f>
        <v>0</v>
      </c>
      <c r="O8" s="82">
        <f t="shared" ref="O8:O66" si="3">COUNTIF($G8:$I8,"Sim")</f>
        <v>2</v>
      </c>
      <c r="P8" s="82">
        <f t="shared" ref="P8:P66" si="4">COUNTIF($G8:$I8,"Parcialmente")</f>
        <v>0</v>
      </c>
      <c r="Q8" s="84">
        <f t="shared" ref="Q8:Q66" si="5">IF(AND((N8&gt;O8),(N8&gt;P8)),-1*N8,IF(AND((O8&gt;N8),(O8&gt;P8)),3*O8,IF(AND((P8&gt;N8),(P8&gt;O8)),1*P8,(-(N8*0.4))+(O8*3)+(-(P8*0.2)))))</f>
        <v>6</v>
      </c>
      <c r="R8" s="83" t="str">
        <f t="shared" si="0"/>
        <v>Ok</v>
      </c>
      <c r="T8" s="81">
        <f>Requisitos!G8</f>
        <v>2</v>
      </c>
      <c r="U8" s="67">
        <f t="shared" ref="U8:U66" si="6">T8*Q8</f>
        <v>12</v>
      </c>
    </row>
    <row r="9" spans="1:100" ht="38.25" x14ac:dyDescent="0.2">
      <c r="A9" s="8"/>
      <c r="B9" s="60" t="s">
        <v>67</v>
      </c>
      <c r="C9" s="61"/>
      <c r="D9" s="62" t="s">
        <v>55</v>
      </c>
      <c r="E9" s="68" t="s">
        <v>16</v>
      </c>
      <c r="F9" s="64" t="str">
        <f>Requisitos!F9</f>
        <v>T</v>
      </c>
      <c r="G9" s="65" t="s">
        <v>12</v>
      </c>
      <c r="H9" s="65" t="s">
        <v>12</v>
      </c>
      <c r="I9" s="65" t="s">
        <v>12</v>
      </c>
      <c r="J9" s="65" t="s">
        <v>12</v>
      </c>
      <c r="K9" s="66" t="s">
        <v>239</v>
      </c>
      <c r="L9" s="67">
        <f t="shared" si="1"/>
        <v>3</v>
      </c>
      <c r="N9" s="81">
        <f t="shared" si="2"/>
        <v>0</v>
      </c>
      <c r="O9" s="82">
        <f t="shared" si="3"/>
        <v>3</v>
      </c>
      <c r="P9" s="82">
        <f t="shared" si="4"/>
        <v>0</v>
      </c>
      <c r="Q9" s="84">
        <f t="shared" si="5"/>
        <v>9</v>
      </c>
      <c r="R9" s="83" t="str">
        <f t="shared" si="0"/>
        <v>Ok</v>
      </c>
      <c r="T9" s="81">
        <f>Requisitos!G9</f>
        <v>2</v>
      </c>
      <c r="U9" s="67">
        <f t="shared" si="6"/>
        <v>18</v>
      </c>
    </row>
    <row r="10" spans="1:100" ht="25.5" x14ac:dyDescent="0.2">
      <c r="A10" s="8"/>
      <c r="B10" s="60" t="s">
        <v>68</v>
      </c>
      <c r="C10" s="61"/>
      <c r="D10" s="62" t="s">
        <v>56</v>
      </c>
      <c r="E10" s="68" t="s">
        <v>17</v>
      </c>
      <c r="F10" s="64" t="str">
        <f>Requisitos!F10</f>
        <v>S</v>
      </c>
      <c r="G10" s="65" t="s">
        <v>12</v>
      </c>
      <c r="H10" s="65" t="s">
        <v>172</v>
      </c>
      <c r="I10" s="65" t="s">
        <v>14</v>
      </c>
      <c r="J10" s="65"/>
      <c r="K10" s="66"/>
      <c r="L10" s="67">
        <f t="shared" si="1"/>
        <v>1.3333333333333333</v>
      </c>
      <c r="N10" s="81">
        <f t="shared" si="2"/>
        <v>0</v>
      </c>
      <c r="O10" s="82">
        <f t="shared" si="3"/>
        <v>1</v>
      </c>
      <c r="P10" s="82">
        <f t="shared" si="4"/>
        <v>1</v>
      </c>
      <c r="Q10" s="84">
        <f t="shared" si="5"/>
        <v>2.8</v>
      </c>
      <c r="R10" s="83" t="str">
        <f t="shared" si="0"/>
        <v>Ok</v>
      </c>
      <c r="T10" s="81">
        <f>Requisitos!G10</f>
        <v>2</v>
      </c>
      <c r="U10" s="67">
        <f t="shared" si="6"/>
        <v>5.6</v>
      </c>
    </row>
    <row r="11" spans="1:100" ht="25.5" x14ac:dyDescent="0.2">
      <c r="A11" s="8"/>
      <c r="B11" s="60" t="s">
        <v>69</v>
      </c>
      <c r="C11" s="61"/>
      <c r="D11" s="62" t="s">
        <v>57</v>
      </c>
      <c r="E11" s="68" t="s">
        <v>18</v>
      </c>
      <c r="F11" s="64" t="str">
        <f>Requisitos!F11</f>
        <v>S</v>
      </c>
      <c r="G11" s="65" t="s">
        <v>14</v>
      </c>
      <c r="H11" s="65" t="s">
        <v>172</v>
      </c>
      <c r="I11" s="65" t="s">
        <v>12</v>
      </c>
      <c r="J11" s="65"/>
      <c r="K11" s="66"/>
      <c r="L11" s="67">
        <f t="shared" si="1"/>
        <v>1.3333333333333333</v>
      </c>
      <c r="N11" s="81">
        <f t="shared" si="2"/>
        <v>0</v>
      </c>
      <c r="O11" s="82">
        <f t="shared" si="3"/>
        <v>1</v>
      </c>
      <c r="P11" s="82">
        <f t="shared" si="4"/>
        <v>1</v>
      </c>
      <c r="Q11" s="84">
        <f t="shared" si="5"/>
        <v>2.8</v>
      </c>
      <c r="R11" s="83" t="str">
        <f t="shared" si="0"/>
        <v>Ok</v>
      </c>
      <c r="T11" s="81">
        <f>Requisitos!G11</f>
        <v>1</v>
      </c>
      <c r="U11" s="67">
        <f t="shared" si="6"/>
        <v>2.8</v>
      </c>
    </row>
    <row r="12" spans="1:100" ht="25.5" x14ac:dyDescent="0.2">
      <c r="A12" s="8"/>
      <c r="B12" s="60" t="s">
        <v>70</v>
      </c>
      <c r="C12" s="61"/>
      <c r="D12" s="62" t="s">
        <v>57</v>
      </c>
      <c r="E12" s="68" t="s">
        <v>19</v>
      </c>
      <c r="F12" s="64" t="str">
        <f>Requisitos!F12</f>
        <v>S</v>
      </c>
      <c r="G12" s="65" t="s">
        <v>14</v>
      </c>
      <c r="H12" s="65" t="s">
        <v>172</v>
      </c>
      <c r="I12" s="65" t="s">
        <v>14</v>
      </c>
      <c r="J12" s="65"/>
      <c r="K12" s="66"/>
      <c r="L12" s="67">
        <f t="shared" si="1"/>
        <v>0.66666666666666663</v>
      </c>
      <c r="N12" s="81">
        <f t="shared" si="2"/>
        <v>0</v>
      </c>
      <c r="O12" s="82">
        <f t="shared" si="3"/>
        <v>0</v>
      </c>
      <c r="P12" s="82">
        <f t="shared" si="4"/>
        <v>2</v>
      </c>
      <c r="Q12" s="84">
        <f t="shared" si="5"/>
        <v>2</v>
      </c>
      <c r="R12" s="83" t="str">
        <f t="shared" si="0"/>
        <v>Ok</v>
      </c>
      <c r="T12" s="81">
        <f>Requisitos!G12</f>
        <v>1</v>
      </c>
      <c r="U12" s="67">
        <f t="shared" si="6"/>
        <v>2</v>
      </c>
    </row>
    <row r="13" spans="1:100" ht="38.25" x14ac:dyDescent="0.2">
      <c r="A13" s="8"/>
      <c r="B13" s="60" t="s">
        <v>71</v>
      </c>
      <c r="C13" s="61"/>
      <c r="D13" s="62" t="s">
        <v>57</v>
      </c>
      <c r="E13" s="68" t="s">
        <v>20</v>
      </c>
      <c r="F13" s="64" t="str">
        <f>Requisitos!F13</f>
        <v>S</v>
      </c>
      <c r="G13" s="65" t="s">
        <v>12</v>
      </c>
      <c r="H13" s="65" t="s">
        <v>12</v>
      </c>
      <c r="I13" s="65" t="s">
        <v>12</v>
      </c>
      <c r="J13" s="65" t="s">
        <v>13</v>
      </c>
      <c r="K13" s="66" t="s">
        <v>241</v>
      </c>
      <c r="L13" s="67">
        <f t="shared" si="1"/>
        <v>3</v>
      </c>
      <c r="N13" s="81">
        <f t="shared" si="2"/>
        <v>0</v>
      </c>
      <c r="O13" s="82">
        <f t="shared" si="3"/>
        <v>3</v>
      </c>
      <c r="P13" s="82">
        <f t="shared" si="4"/>
        <v>0</v>
      </c>
      <c r="Q13" s="84">
        <f t="shared" si="5"/>
        <v>9</v>
      </c>
      <c r="R13" s="83" t="str">
        <f t="shared" si="0"/>
        <v>Ok</v>
      </c>
      <c r="T13" s="81">
        <f>Requisitos!G13</f>
        <v>2</v>
      </c>
      <c r="U13" s="67">
        <f t="shared" si="6"/>
        <v>18</v>
      </c>
    </row>
    <row r="14" spans="1:100" ht="25.5" x14ac:dyDescent="0.2">
      <c r="A14" s="8"/>
      <c r="B14" s="60" t="s">
        <v>72</v>
      </c>
      <c r="C14" s="61"/>
      <c r="D14" s="62" t="s">
        <v>57</v>
      </c>
      <c r="E14" s="68" t="s">
        <v>21</v>
      </c>
      <c r="F14" s="64" t="str">
        <f>Requisitos!F14</f>
        <v>S</v>
      </c>
      <c r="G14" s="65" t="s">
        <v>14</v>
      </c>
      <c r="H14" s="65" t="s">
        <v>12</v>
      </c>
      <c r="I14" s="65" t="s">
        <v>12</v>
      </c>
      <c r="J14" s="65"/>
      <c r="K14" s="66"/>
      <c r="L14" s="67">
        <f t="shared" si="1"/>
        <v>2.3333333333333335</v>
      </c>
      <c r="N14" s="81">
        <f t="shared" si="2"/>
        <v>0</v>
      </c>
      <c r="O14" s="82">
        <f t="shared" si="3"/>
        <v>2</v>
      </c>
      <c r="P14" s="82">
        <f t="shared" si="4"/>
        <v>1</v>
      </c>
      <c r="Q14" s="84">
        <f t="shared" si="5"/>
        <v>6</v>
      </c>
      <c r="R14" s="83" t="str">
        <f t="shared" si="0"/>
        <v>Ok</v>
      </c>
      <c r="T14" s="81">
        <f>Requisitos!G14</f>
        <v>1</v>
      </c>
      <c r="U14" s="67">
        <f t="shared" si="6"/>
        <v>6</v>
      </c>
    </row>
    <row r="15" spans="1:100" ht="38.25" x14ac:dyDescent="0.2">
      <c r="A15" s="8"/>
      <c r="B15" s="60" t="s">
        <v>73</v>
      </c>
      <c r="C15" s="61"/>
      <c r="D15" s="62" t="s">
        <v>55</v>
      </c>
      <c r="E15" s="68" t="s">
        <v>22</v>
      </c>
      <c r="F15" s="64" t="str">
        <f>Requisitos!F15</f>
        <v>S</v>
      </c>
      <c r="G15" s="65" t="s">
        <v>12</v>
      </c>
      <c r="H15" s="65" t="s">
        <v>12</v>
      </c>
      <c r="I15" s="65" t="s">
        <v>12</v>
      </c>
      <c r="J15" s="65" t="s">
        <v>13</v>
      </c>
      <c r="K15" s="66" t="s">
        <v>241</v>
      </c>
      <c r="L15" s="67">
        <f t="shared" si="1"/>
        <v>3</v>
      </c>
      <c r="N15" s="81">
        <f t="shared" si="2"/>
        <v>0</v>
      </c>
      <c r="O15" s="82">
        <f t="shared" si="3"/>
        <v>3</v>
      </c>
      <c r="P15" s="82">
        <f t="shared" si="4"/>
        <v>0</v>
      </c>
      <c r="Q15" s="84">
        <f t="shared" si="5"/>
        <v>9</v>
      </c>
      <c r="R15" s="83" t="str">
        <f t="shared" si="0"/>
        <v>Ok</v>
      </c>
      <c r="T15" s="81">
        <f>Requisitos!G15</f>
        <v>2</v>
      </c>
      <c r="U15" s="67">
        <f t="shared" si="6"/>
        <v>18</v>
      </c>
    </row>
    <row r="16" spans="1:100" ht="25.5" x14ac:dyDescent="0.2">
      <c r="A16" s="8"/>
      <c r="B16" s="60" t="s">
        <v>74</v>
      </c>
      <c r="C16" s="61"/>
      <c r="D16" s="62" t="s">
        <v>55</v>
      </c>
      <c r="E16" s="68" t="s">
        <v>23</v>
      </c>
      <c r="F16" s="64" t="str">
        <f>Requisitos!F16</f>
        <v>S</v>
      </c>
      <c r="G16" s="65" t="s">
        <v>14</v>
      </c>
      <c r="H16" s="65" t="s">
        <v>12</v>
      </c>
      <c r="I16" s="65" t="s">
        <v>14</v>
      </c>
      <c r="J16" s="65"/>
      <c r="K16" s="66"/>
      <c r="L16" s="67">
        <f t="shared" si="1"/>
        <v>1.6666666666666667</v>
      </c>
      <c r="N16" s="81">
        <f t="shared" si="2"/>
        <v>0</v>
      </c>
      <c r="O16" s="82">
        <f t="shared" si="3"/>
        <v>1</v>
      </c>
      <c r="P16" s="82">
        <f t="shared" si="4"/>
        <v>2</v>
      </c>
      <c r="Q16" s="84">
        <f t="shared" si="5"/>
        <v>2</v>
      </c>
      <c r="R16" s="83" t="str">
        <f t="shared" si="0"/>
        <v>Ok</v>
      </c>
      <c r="T16" s="81">
        <f>Requisitos!G16</f>
        <v>2</v>
      </c>
      <c r="U16" s="67">
        <f t="shared" si="6"/>
        <v>4</v>
      </c>
    </row>
    <row r="17" spans="1:21" ht="25.5" x14ac:dyDescent="0.2">
      <c r="A17" s="8"/>
      <c r="B17" s="60" t="s">
        <v>75</v>
      </c>
      <c r="C17" s="61"/>
      <c r="D17" s="62" t="s">
        <v>58</v>
      </c>
      <c r="E17" s="68" t="s">
        <v>24</v>
      </c>
      <c r="F17" s="64" t="str">
        <f>Requisitos!F17</f>
        <v>S</v>
      </c>
      <c r="G17" s="65" t="s">
        <v>12</v>
      </c>
      <c r="H17" s="65" t="s">
        <v>172</v>
      </c>
      <c r="I17" s="65" t="s">
        <v>14</v>
      </c>
      <c r="J17" s="65"/>
      <c r="K17" s="66"/>
      <c r="L17" s="67">
        <f t="shared" si="1"/>
        <v>1.3333333333333333</v>
      </c>
      <c r="N17" s="81">
        <f t="shared" si="2"/>
        <v>0</v>
      </c>
      <c r="O17" s="82">
        <f t="shared" si="3"/>
        <v>1</v>
      </c>
      <c r="P17" s="82">
        <f t="shared" si="4"/>
        <v>1</v>
      </c>
      <c r="Q17" s="84">
        <f t="shared" si="5"/>
        <v>2.8</v>
      </c>
      <c r="R17" s="83" t="str">
        <f t="shared" si="0"/>
        <v>Ok</v>
      </c>
      <c r="T17" s="81">
        <f>Requisitos!G17</f>
        <v>3</v>
      </c>
      <c r="U17" s="67">
        <f t="shared" si="6"/>
        <v>8.3999999999999986</v>
      </c>
    </row>
    <row r="18" spans="1:21" ht="38.25" x14ac:dyDescent="0.2">
      <c r="A18" s="8"/>
      <c r="B18" s="60" t="s">
        <v>76</v>
      </c>
      <c r="C18" s="61"/>
      <c r="D18" s="62" t="s">
        <v>58</v>
      </c>
      <c r="E18" s="68" t="s">
        <v>25</v>
      </c>
      <c r="F18" s="64" t="str">
        <f>Requisitos!F18</f>
        <v>S</v>
      </c>
      <c r="G18" s="65" t="s">
        <v>12</v>
      </c>
      <c r="H18" s="65" t="s">
        <v>172</v>
      </c>
      <c r="I18" s="65" t="s">
        <v>14</v>
      </c>
      <c r="J18" s="65"/>
      <c r="K18" s="66"/>
      <c r="L18" s="67">
        <f t="shared" si="1"/>
        <v>1.3333333333333333</v>
      </c>
      <c r="N18" s="81">
        <f t="shared" si="2"/>
        <v>0</v>
      </c>
      <c r="O18" s="82">
        <f t="shared" si="3"/>
        <v>1</v>
      </c>
      <c r="P18" s="82">
        <f t="shared" si="4"/>
        <v>1</v>
      </c>
      <c r="Q18" s="84">
        <f t="shared" si="5"/>
        <v>2.8</v>
      </c>
      <c r="R18" s="83" t="str">
        <f t="shared" si="0"/>
        <v>Ok</v>
      </c>
      <c r="T18" s="81">
        <f>Requisitos!G18</f>
        <v>2</v>
      </c>
      <c r="U18" s="67">
        <f t="shared" si="6"/>
        <v>5.6</v>
      </c>
    </row>
    <row r="19" spans="1:21" ht="25.5" x14ac:dyDescent="0.2">
      <c r="A19" s="8"/>
      <c r="B19" s="60" t="s">
        <v>77</v>
      </c>
      <c r="C19" s="61"/>
      <c r="D19" s="62" t="s">
        <v>58</v>
      </c>
      <c r="E19" s="68" t="s">
        <v>26</v>
      </c>
      <c r="F19" s="64" t="str">
        <f>Requisitos!F19</f>
        <v>S</v>
      </c>
      <c r="G19" s="65" t="s">
        <v>12</v>
      </c>
      <c r="H19" s="65" t="s">
        <v>172</v>
      </c>
      <c r="I19" s="65" t="s">
        <v>12</v>
      </c>
      <c r="J19" s="65"/>
      <c r="K19" s="66"/>
      <c r="L19" s="67">
        <f t="shared" si="1"/>
        <v>2</v>
      </c>
      <c r="N19" s="81">
        <f t="shared" si="2"/>
        <v>0</v>
      </c>
      <c r="O19" s="82">
        <f t="shared" si="3"/>
        <v>2</v>
      </c>
      <c r="P19" s="82">
        <f t="shared" si="4"/>
        <v>0</v>
      </c>
      <c r="Q19" s="84">
        <f t="shared" si="5"/>
        <v>6</v>
      </c>
      <c r="R19" s="83" t="str">
        <f t="shared" si="0"/>
        <v>Ok</v>
      </c>
      <c r="T19" s="81">
        <f>Requisitos!G19</f>
        <v>2</v>
      </c>
      <c r="U19" s="67">
        <f t="shared" si="6"/>
        <v>12</v>
      </c>
    </row>
    <row r="20" spans="1:21" ht="140.25" x14ac:dyDescent="0.2">
      <c r="A20" s="8"/>
      <c r="B20" s="60" t="s">
        <v>78</v>
      </c>
      <c r="C20" s="61"/>
      <c r="D20" s="62" t="s">
        <v>59</v>
      </c>
      <c r="E20" s="68" t="s">
        <v>117</v>
      </c>
      <c r="F20" s="64" t="str">
        <f>Requisitos!F20</f>
        <v>S</v>
      </c>
      <c r="G20" s="65" t="s">
        <v>14</v>
      </c>
      <c r="H20" s="65" t="s">
        <v>172</v>
      </c>
      <c r="I20" s="65" t="s">
        <v>14</v>
      </c>
      <c r="J20" s="65"/>
      <c r="K20" s="66"/>
      <c r="L20" s="67">
        <f t="shared" si="1"/>
        <v>0.66666666666666663</v>
      </c>
      <c r="N20" s="81">
        <f t="shared" si="2"/>
        <v>0</v>
      </c>
      <c r="O20" s="82">
        <f t="shared" si="3"/>
        <v>0</v>
      </c>
      <c r="P20" s="82">
        <f t="shared" si="4"/>
        <v>2</v>
      </c>
      <c r="Q20" s="84">
        <f t="shared" si="5"/>
        <v>2</v>
      </c>
      <c r="R20" s="83" t="str">
        <f t="shared" si="0"/>
        <v>Ok</v>
      </c>
      <c r="T20" s="81">
        <f>Requisitos!G20</f>
        <v>2</v>
      </c>
      <c r="U20" s="67">
        <f t="shared" si="6"/>
        <v>4</v>
      </c>
    </row>
    <row r="21" spans="1:21" ht="51" x14ac:dyDescent="0.2">
      <c r="A21" s="8"/>
      <c r="B21" s="60" t="s">
        <v>79</v>
      </c>
      <c r="C21" s="61"/>
      <c r="D21" s="62" t="s">
        <v>59</v>
      </c>
      <c r="E21" s="68" t="s">
        <v>27</v>
      </c>
      <c r="F21" s="64" t="str">
        <f>Requisitos!F21</f>
        <v>S</v>
      </c>
      <c r="G21" s="65" t="s">
        <v>14</v>
      </c>
      <c r="H21" s="65" t="s">
        <v>12</v>
      </c>
      <c r="I21" s="65" t="s">
        <v>12</v>
      </c>
      <c r="J21" s="65"/>
      <c r="K21" s="66"/>
      <c r="L21" s="67">
        <f t="shared" si="1"/>
        <v>2.3333333333333335</v>
      </c>
      <c r="N21" s="81">
        <f t="shared" si="2"/>
        <v>0</v>
      </c>
      <c r="O21" s="82">
        <f t="shared" si="3"/>
        <v>2</v>
      </c>
      <c r="P21" s="82">
        <f t="shared" si="4"/>
        <v>1</v>
      </c>
      <c r="Q21" s="84">
        <f t="shared" si="5"/>
        <v>6</v>
      </c>
      <c r="R21" s="83" t="str">
        <f t="shared" si="0"/>
        <v>Ok</v>
      </c>
      <c r="T21" s="81">
        <f>Requisitos!G21</f>
        <v>2</v>
      </c>
      <c r="U21" s="67">
        <f t="shared" si="6"/>
        <v>12</v>
      </c>
    </row>
    <row r="22" spans="1:21" ht="25.5" x14ac:dyDescent="0.2">
      <c r="A22" s="8"/>
      <c r="B22" s="60" t="s">
        <v>80</v>
      </c>
      <c r="C22" s="61"/>
      <c r="D22" s="62" t="s">
        <v>57</v>
      </c>
      <c r="E22" s="68" t="s">
        <v>28</v>
      </c>
      <c r="F22" s="64" t="str">
        <f>Requisitos!F22</f>
        <v>S</v>
      </c>
      <c r="G22" s="65" t="s">
        <v>14</v>
      </c>
      <c r="H22" s="65" t="s">
        <v>172</v>
      </c>
      <c r="I22" s="65" t="s">
        <v>12</v>
      </c>
      <c r="J22" s="65"/>
      <c r="K22" s="66"/>
      <c r="L22" s="67">
        <f t="shared" si="1"/>
        <v>1.3333333333333333</v>
      </c>
      <c r="N22" s="81">
        <f t="shared" si="2"/>
        <v>0</v>
      </c>
      <c r="O22" s="82">
        <f t="shared" si="3"/>
        <v>1</v>
      </c>
      <c r="P22" s="82">
        <f t="shared" si="4"/>
        <v>1</v>
      </c>
      <c r="Q22" s="84">
        <f t="shared" si="5"/>
        <v>2.8</v>
      </c>
      <c r="R22" s="83" t="str">
        <f t="shared" si="0"/>
        <v>Ok</v>
      </c>
      <c r="T22" s="81">
        <f>Requisitos!G22</f>
        <v>1</v>
      </c>
      <c r="U22" s="67">
        <f t="shared" si="6"/>
        <v>2.8</v>
      </c>
    </row>
    <row r="23" spans="1:21" ht="25.5" x14ac:dyDescent="0.2">
      <c r="A23" s="8"/>
      <c r="B23" s="60" t="s">
        <v>81</v>
      </c>
      <c r="C23" s="61"/>
      <c r="D23" s="62" t="s">
        <v>57</v>
      </c>
      <c r="E23" s="68" t="s">
        <v>29</v>
      </c>
      <c r="F23" s="64" t="str">
        <f>Requisitos!F23</f>
        <v>S</v>
      </c>
      <c r="G23" s="65" t="s">
        <v>14</v>
      </c>
      <c r="H23" s="65" t="s">
        <v>172</v>
      </c>
      <c r="I23" s="65" t="s">
        <v>12</v>
      </c>
      <c r="J23" s="65"/>
      <c r="K23" s="66"/>
      <c r="L23" s="67">
        <f t="shared" si="1"/>
        <v>1.3333333333333333</v>
      </c>
      <c r="N23" s="81">
        <f t="shared" si="2"/>
        <v>0</v>
      </c>
      <c r="O23" s="82">
        <f t="shared" si="3"/>
        <v>1</v>
      </c>
      <c r="P23" s="82">
        <f t="shared" si="4"/>
        <v>1</v>
      </c>
      <c r="Q23" s="84">
        <f t="shared" si="5"/>
        <v>2.8</v>
      </c>
      <c r="R23" s="83" t="str">
        <f t="shared" si="0"/>
        <v>Ok</v>
      </c>
      <c r="T23" s="81">
        <f>Requisitos!G23</f>
        <v>1</v>
      </c>
      <c r="U23" s="67">
        <f t="shared" si="6"/>
        <v>2.8</v>
      </c>
    </row>
    <row r="24" spans="1:21" ht="38.25" x14ac:dyDescent="0.2">
      <c r="A24" s="8"/>
      <c r="B24" s="60" t="s">
        <v>82</v>
      </c>
      <c r="C24" s="61"/>
      <c r="D24" s="62" t="s">
        <v>57</v>
      </c>
      <c r="E24" s="68" t="s">
        <v>30</v>
      </c>
      <c r="F24" s="64" t="str">
        <f>Requisitos!F24</f>
        <v>S</v>
      </c>
      <c r="G24" s="65" t="s">
        <v>14</v>
      </c>
      <c r="H24" s="65" t="s">
        <v>172</v>
      </c>
      <c r="I24" s="65" t="s">
        <v>14</v>
      </c>
      <c r="J24" s="65"/>
      <c r="K24" s="66"/>
      <c r="L24" s="67">
        <f t="shared" si="1"/>
        <v>0.66666666666666663</v>
      </c>
      <c r="N24" s="81">
        <f t="shared" si="2"/>
        <v>0</v>
      </c>
      <c r="O24" s="82">
        <f t="shared" si="3"/>
        <v>0</v>
      </c>
      <c r="P24" s="82">
        <f t="shared" si="4"/>
        <v>2</v>
      </c>
      <c r="Q24" s="84">
        <f t="shared" si="5"/>
        <v>2</v>
      </c>
      <c r="R24" s="83" t="str">
        <f t="shared" si="0"/>
        <v>Ok</v>
      </c>
      <c r="T24" s="81">
        <f>Requisitos!G24</f>
        <v>1</v>
      </c>
      <c r="U24" s="67">
        <f t="shared" si="6"/>
        <v>2</v>
      </c>
    </row>
    <row r="25" spans="1:21" ht="25.5" x14ac:dyDescent="0.2">
      <c r="A25" s="8"/>
      <c r="B25" s="60" t="s">
        <v>83</v>
      </c>
      <c r="C25" s="61"/>
      <c r="D25" s="62" t="s">
        <v>57</v>
      </c>
      <c r="E25" s="68" t="s">
        <v>31</v>
      </c>
      <c r="F25" s="64" t="str">
        <f>Requisitos!F25</f>
        <v>S</v>
      </c>
      <c r="G25" s="65" t="s">
        <v>14</v>
      </c>
      <c r="H25" s="65" t="s">
        <v>172</v>
      </c>
      <c r="I25" s="65" t="s">
        <v>12</v>
      </c>
      <c r="J25" s="65"/>
      <c r="K25" s="66"/>
      <c r="L25" s="67">
        <f t="shared" si="1"/>
        <v>1.3333333333333333</v>
      </c>
      <c r="N25" s="81">
        <f t="shared" si="2"/>
        <v>0</v>
      </c>
      <c r="O25" s="82">
        <f t="shared" si="3"/>
        <v>1</v>
      </c>
      <c r="P25" s="82">
        <f t="shared" si="4"/>
        <v>1</v>
      </c>
      <c r="Q25" s="84">
        <f t="shared" si="5"/>
        <v>2.8</v>
      </c>
      <c r="R25" s="83" t="str">
        <f t="shared" si="0"/>
        <v>Ok</v>
      </c>
      <c r="T25" s="81">
        <f>Requisitos!G25</f>
        <v>1</v>
      </c>
      <c r="U25" s="67">
        <f t="shared" si="6"/>
        <v>2.8</v>
      </c>
    </row>
    <row r="26" spans="1:21" ht="38.25" x14ac:dyDescent="0.2">
      <c r="A26" s="8"/>
      <c r="B26" s="60" t="s">
        <v>84</v>
      </c>
      <c r="C26" s="61"/>
      <c r="D26" s="62" t="s">
        <v>57</v>
      </c>
      <c r="E26" s="68" t="s">
        <v>32</v>
      </c>
      <c r="F26" s="64" t="str">
        <f>Requisitos!F26</f>
        <v>S</v>
      </c>
      <c r="G26" s="65" t="s">
        <v>14</v>
      </c>
      <c r="H26" s="65" t="s">
        <v>12</v>
      </c>
      <c r="I26" s="65" t="s">
        <v>12</v>
      </c>
      <c r="J26" s="65"/>
      <c r="K26" s="66"/>
      <c r="L26" s="67">
        <f t="shared" si="1"/>
        <v>2.3333333333333335</v>
      </c>
      <c r="N26" s="81">
        <f t="shared" si="2"/>
        <v>0</v>
      </c>
      <c r="O26" s="82">
        <f t="shared" si="3"/>
        <v>2</v>
      </c>
      <c r="P26" s="82">
        <f t="shared" si="4"/>
        <v>1</v>
      </c>
      <c r="Q26" s="84">
        <f t="shared" si="5"/>
        <v>6</v>
      </c>
      <c r="R26" s="83" t="str">
        <f t="shared" si="0"/>
        <v>Ok</v>
      </c>
      <c r="T26" s="81">
        <f>Requisitos!G26</f>
        <v>2</v>
      </c>
      <c r="U26" s="67">
        <f t="shared" si="6"/>
        <v>12</v>
      </c>
    </row>
    <row r="27" spans="1:21" ht="63.75" x14ac:dyDescent="0.2">
      <c r="A27" s="8"/>
      <c r="B27" s="60" t="s">
        <v>85</v>
      </c>
      <c r="C27" s="61"/>
      <c r="D27" s="62" t="s">
        <v>57</v>
      </c>
      <c r="E27" s="68" t="s">
        <v>33</v>
      </c>
      <c r="F27" s="64" t="str">
        <f>Requisitos!F27</f>
        <v>S</v>
      </c>
      <c r="G27" s="65" t="s">
        <v>14</v>
      </c>
      <c r="H27" s="65" t="s">
        <v>172</v>
      </c>
      <c r="I27" s="65" t="s">
        <v>12</v>
      </c>
      <c r="J27" s="65"/>
      <c r="K27" s="66"/>
      <c r="L27" s="67">
        <f t="shared" si="1"/>
        <v>1.3333333333333333</v>
      </c>
      <c r="N27" s="81">
        <f t="shared" si="2"/>
        <v>0</v>
      </c>
      <c r="O27" s="82">
        <f t="shared" si="3"/>
        <v>1</v>
      </c>
      <c r="P27" s="82">
        <f t="shared" si="4"/>
        <v>1</v>
      </c>
      <c r="Q27" s="84">
        <f t="shared" si="5"/>
        <v>2.8</v>
      </c>
      <c r="R27" s="83" t="str">
        <f t="shared" si="0"/>
        <v>Ok</v>
      </c>
      <c r="T27" s="81">
        <f>Requisitos!G27</f>
        <v>2</v>
      </c>
      <c r="U27" s="67">
        <f t="shared" si="6"/>
        <v>5.6</v>
      </c>
    </row>
    <row r="28" spans="1:21" ht="38.25" x14ac:dyDescent="0.2">
      <c r="A28" s="8"/>
      <c r="B28" s="60" t="s">
        <v>86</v>
      </c>
      <c r="C28" s="61"/>
      <c r="D28" s="62" t="s">
        <v>57</v>
      </c>
      <c r="E28" s="68" t="s">
        <v>34</v>
      </c>
      <c r="F28" s="64" t="str">
        <f>Requisitos!F28</f>
        <v>S</v>
      </c>
      <c r="G28" s="65" t="s">
        <v>14</v>
      </c>
      <c r="H28" s="65" t="s">
        <v>14</v>
      </c>
      <c r="I28" s="65" t="s">
        <v>12</v>
      </c>
      <c r="J28" s="65"/>
      <c r="K28" s="66"/>
      <c r="L28" s="67">
        <f t="shared" si="1"/>
        <v>1.6666666666666667</v>
      </c>
      <c r="N28" s="81">
        <f t="shared" si="2"/>
        <v>0</v>
      </c>
      <c r="O28" s="82">
        <f t="shared" si="3"/>
        <v>1</v>
      </c>
      <c r="P28" s="82">
        <f t="shared" si="4"/>
        <v>2</v>
      </c>
      <c r="Q28" s="84">
        <f t="shared" si="5"/>
        <v>2</v>
      </c>
      <c r="R28" s="83" t="str">
        <f t="shared" si="0"/>
        <v>Ok</v>
      </c>
      <c r="T28" s="81">
        <f>Requisitos!G28</f>
        <v>1</v>
      </c>
      <c r="U28" s="67">
        <f t="shared" si="6"/>
        <v>2</v>
      </c>
    </row>
    <row r="29" spans="1:21" ht="38.25" x14ac:dyDescent="0.2">
      <c r="A29" s="8"/>
      <c r="B29" s="60" t="s">
        <v>87</v>
      </c>
      <c r="C29" s="61"/>
      <c r="D29" s="62" t="s">
        <v>57</v>
      </c>
      <c r="E29" s="68" t="s">
        <v>35</v>
      </c>
      <c r="F29" s="64" t="str">
        <f>Requisitos!F29</f>
        <v>T</v>
      </c>
      <c r="G29" s="65" t="s">
        <v>14</v>
      </c>
      <c r="H29" s="65" t="s">
        <v>172</v>
      </c>
      <c r="I29" s="65" t="s">
        <v>12</v>
      </c>
      <c r="J29" s="65" t="s">
        <v>13</v>
      </c>
      <c r="K29" s="66" t="s">
        <v>241</v>
      </c>
      <c r="L29" s="67">
        <f t="shared" si="1"/>
        <v>1.3333333333333333</v>
      </c>
      <c r="N29" s="81">
        <f t="shared" si="2"/>
        <v>0</v>
      </c>
      <c r="O29" s="82">
        <f t="shared" si="3"/>
        <v>1</v>
      </c>
      <c r="P29" s="82">
        <f t="shared" si="4"/>
        <v>1</v>
      </c>
      <c r="Q29" s="84">
        <f t="shared" si="5"/>
        <v>2.8</v>
      </c>
      <c r="R29" s="83" t="str">
        <f t="shared" si="0"/>
        <v>Ok</v>
      </c>
      <c r="T29" s="81">
        <f>Requisitos!G29</f>
        <v>3</v>
      </c>
      <c r="U29" s="67">
        <f t="shared" si="6"/>
        <v>8.3999999999999986</v>
      </c>
    </row>
    <row r="30" spans="1:21" ht="38.25" x14ac:dyDescent="0.2">
      <c r="A30" s="8"/>
      <c r="B30" s="60" t="s">
        <v>88</v>
      </c>
      <c r="C30" s="61"/>
      <c r="D30" s="62" t="s">
        <v>55</v>
      </c>
      <c r="E30" s="68" t="s">
        <v>36</v>
      </c>
      <c r="F30" s="64" t="str">
        <f>Requisitos!F30</f>
        <v>S</v>
      </c>
      <c r="G30" s="65" t="s">
        <v>12</v>
      </c>
      <c r="H30" s="65" t="s">
        <v>172</v>
      </c>
      <c r="I30" s="65" t="s">
        <v>12</v>
      </c>
      <c r="J30" s="65"/>
      <c r="K30" s="66"/>
      <c r="L30" s="67">
        <f t="shared" si="1"/>
        <v>2</v>
      </c>
      <c r="N30" s="81">
        <f t="shared" si="2"/>
        <v>0</v>
      </c>
      <c r="O30" s="82">
        <f t="shared" si="3"/>
        <v>2</v>
      </c>
      <c r="P30" s="82">
        <f t="shared" si="4"/>
        <v>0</v>
      </c>
      <c r="Q30" s="84">
        <f t="shared" si="5"/>
        <v>6</v>
      </c>
      <c r="R30" s="83" t="str">
        <f t="shared" si="0"/>
        <v>Ok</v>
      </c>
      <c r="T30" s="81">
        <f>Requisitos!G30</f>
        <v>3</v>
      </c>
      <c r="U30" s="67">
        <f t="shared" si="6"/>
        <v>18</v>
      </c>
    </row>
    <row r="31" spans="1:21" ht="25.5" x14ac:dyDescent="0.2">
      <c r="A31" s="8"/>
      <c r="B31" s="60" t="s">
        <v>89</v>
      </c>
      <c r="C31" s="61"/>
      <c r="D31" s="62" t="s">
        <v>58</v>
      </c>
      <c r="E31" s="68" t="s">
        <v>37</v>
      </c>
      <c r="F31" s="64" t="str">
        <f>Requisitos!F31</f>
        <v>S</v>
      </c>
      <c r="G31" s="65" t="s">
        <v>12</v>
      </c>
      <c r="H31" s="65" t="s">
        <v>172</v>
      </c>
      <c r="I31" s="65" t="s">
        <v>12</v>
      </c>
      <c r="J31" s="65"/>
      <c r="K31" s="66"/>
      <c r="L31" s="67">
        <f t="shared" si="1"/>
        <v>2</v>
      </c>
      <c r="N31" s="81">
        <f t="shared" si="2"/>
        <v>0</v>
      </c>
      <c r="O31" s="82">
        <f t="shared" si="3"/>
        <v>2</v>
      </c>
      <c r="P31" s="82">
        <f t="shared" si="4"/>
        <v>0</v>
      </c>
      <c r="Q31" s="84">
        <f t="shared" si="5"/>
        <v>6</v>
      </c>
      <c r="R31" s="83" t="str">
        <f t="shared" si="0"/>
        <v>Ok</v>
      </c>
      <c r="T31" s="81">
        <f>Requisitos!G31</f>
        <v>2</v>
      </c>
      <c r="U31" s="67">
        <f t="shared" si="6"/>
        <v>12</v>
      </c>
    </row>
    <row r="32" spans="1:21" x14ac:dyDescent="0.2">
      <c r="A32" s="8"/>
      <c r="B32" s="60" t="s">
        <v>90</v>
      </c>
      <c r="C32" s="61"/>
      <c r="D32" s="62" t="s">
        <v>58</v>
      </c>
      <c r="E32" s="68" t="s">
        <v>38</v>
      </c>
      <c r="F32" s="64" t="str">
        <f>Requisitos!F32</f>
        <v>S</v>
      </c>
      <c r="G32" s="65" t="s">
        <v>12</v>
      </c>
      <c r="H32" s="65" t="s">
        <v>172</v>
      </c>
      <c r="I32" s="65" t="s">
        <v>12</v>
      </c>
      <c r="J32" s="65"/>
      <c r="K32" s="66"/>
      <c r="L32" s="67">
        <f t="shared" si="1"/>
        <v>2</v>
      </c>
      <c r="N32" s="81">
        <f t="shared" si="2"/>
        <v>0</v>
      </c>
      <c r="O32" s="82">
        <f t="shared" si="3"/>
        <v>2</v>
      </c>
      <c r="P32" s="82">
        <f t="shared" si="4"/>
        <v>0</v>
      </c>
      <c r="Q32" s="84">
        <f t="shared" si="5"/>
        <v>6</v>
      </c>
      <c r="R32" s="83" t="str">
        <f t="shared" si="0"/>
        <v>Ok</v>
      </c>
      <c r="T32" s="81">
        <f>Requisitos!G32</f>
        <v>2</v>
      </c>
      <c r="U32" s="67">
        <f t="shared" si="6"/>
        <v>12</v>
      </c>
    </row>
    <row r="33" spans="1:21" ht="25.5" x14ac:dyDescent="0.2">
      <c r="A33" s="8"/>
      <c r="B33" s="60" t="s">
        <v>91</v>
      </c>
      <c r="C33" s="61"/>
      <c r="D33" s="62" t="s">
        <v>59</v>
      </c>
      <c r="E33" s="68" t="s">
        <v>39</v>
      </c>
      <c r="F33" s="64" t="str">
        <f>Requisitos!F33</f>
        <v>S</v>
      </c>
      <c r="G33" s="65" t="s">
        <v>14</v>
      </c>
      <c r="H33" s="65" t="s">
        <v>172</v>
      </c>
      <c r="I33" s="65" t="s">
        <v>12</v>
      </c>
      <c r="J33" s="65"/>
      <c r="K33" s="66"/>
      <c r="L33" s="67">
        <f t="shared" si="1"/>
        <v>1.3333333333333333</v>
      </c>
      <c r="N33" s="81">
        <f t="shared" si="2"/>
        <v>0</v>
      </c>
      <c r="O33" s="82">
        <f t="shared" si="3"/>
        <v>1</v>
      </c>
      <c r="P33" s="82">
        <f t="shared" si="4"/>
        <v>1</v>
      </c>
      <c r="Q33" s="84">
        <f t="shared" si="5"/>
        <v>2.8</v>
      </c>
      <c r="R33" s="83" t="str">
        <f t="shared" si="0"/>
        <v>Ok</v>
      </c>
      <c r="T33" s="81">
        <f>Requisitos!G33</f>
        <v>2</v>
      </c>
      <c r="U33" s="67">
        <f t="shared" si="6"/>
        <v>5.6</v>
      </c>
    </row>
    <row r="34" spans="1:21" x14ac:dyDescent="0.2">
      <c r="A34" s="8"/>
      <c r="B34" s="60" t="s">
        <v>92</v>
      </c>
      <c r="C34" s="61"/>
      <c r="D34" s="62" t="s">
        <v>59</v>
      </c>
      <c r="E34" s="68" t="s">
        <v>40</v>
      </c>
      <c r="F34" s="64" t="str">
        <f>Requisitos!F34</f>
        <v>S</v>
      </c>
      <c r="G34" s="65" t="s">
        <v>14</v>
      </c>
      <c r="H34" s="65" t="s">
        <v>172</v>
      </c>
      <c r="I34" s="65" t="s">
        <v>12</v>
      </c>
      <c r="J34" s="65"/>
      <c r="K34" s="66"/>
      <c r="L34" s="67">
        <f t="shared" si="1"/>
        <v>1.3333333333333333</v>
      </c>
      <c r="N34" s="81">
        <f t="shared" si="2"/>
        <v>0</v>
      </c>
      <c r="O34" s="82">
        <f t="shared" si="3"/>
        <v>1</v>
      </c>
      <c r="P34" s="82">
        <f t="shared" si="4"/>
        <v>1</v>
      </c>
      <c r="Q34" s="84">
        <f t="shared" si="5"/>
        <v>2.8</v>
      </c>
      <c r="R34" s="83" t="str">
        <f t="shared" si="0"/>
        <v>Ok</v>
      </c>
      <c r="T34" s="81">
        <f>Requisitos!G34</f>
        <v>2</v>
      </c>
      <c r="U34" s="67">
        <f t="shared" si="6"/>
        <v>5.6</v>
      </c>
    </row>
    <row r="35" spans="1:21" ht="38.25" x14ac:dyDescent="0.2">
      <c r="A35" s="8"/>
      <c r="B35" s="60" t="s">
        <v>93</v>
      </c>
      <c r="C35" s="61"/>
      <c r="D35" s="62" t="s">
        <v>55</v>
      </c>
      <c r="E35" s="68" t="s">
        <v>41</v>
      </c>
      <c r="F35" s="64" t="str">
        <f>Requisitos!F35</f>
        <v>T</v>
      </c>
      <c r="G35" s="65" t="s">
        <v>12</v>
      </c>
      <c r="H35" s="65" t="s">
        <v>172</v>
      </c>
      <c r="I35" s="65" t="s">
        <v>12</v>
      </c>
      <c r="J35" s="65" t="s">
        <v>12</v>
      </c>
      <c r="K35" s="66" t="s">
        <v>241</v>
      </c>
      <c r="L35" s="67">
        <f t="shared" si="1"/>
        <v>2</v>
      </c>
      <c r="N35" s="81">
        <f t="shared" si="2"/>
        <v>0</v>
      </c>
      <c r="O35" s="82">
        <f t="shared" si="3"/>
        <v>2</v>
      </c>
      <c r="P35" s="82">
        <f t="shared" si="4"/>
        <v>0</v>
      </c>
      <c r="Q35" s="84">
        <f t="shared" si="5"/>
        <v>6</v>
      </c>
      <c r="R35" s="83" t="str">
        <f t="shared" si="0"/>
        <v>Ok</v>
      </c>
      <c r="T35" s="81">
        <f>Requisitos!G35</f>
        <v>3</v>
      </c>
      <c r="U35" s="67">
        <f t="shared" si="6"/>
        <v>18</v>
      </c>
    </row>
    <row r="36" spans="1:21" ht="51" x14ac:dyDescent="0.2">
      <c r="A36" s="8"/>
      <c r="B36" s="60" t="s">
        <v>94</v>
      </c>
      <c r="C36" s="61"/>
      <c r="D36" s="62" t="s">
        <v>55</v>
      </c>
      <c r="E36" s="68" t="s">
        <v>42</v>
      </c>
      <c r="F36" s="64" t="str">
        <f>Requisitos!F36</f>
        <v>S</v>
      </c>
      <c r="G36" s="65" t="s">
        <v>12</v>
      </c>
      <c r="H36" s="65" t="s">
        <v>14</v>
      </c>
      <c r="I36" s="65" t="s">
        <v>12</v>
      </c>
      <c r="J36" s="65" t="s">
        <v>13</v>
      </c>
      <c r="K36" s="66" t="s">
        <v>241</v>
      </c>
      <c r="L36" s="67">
        <f t="shared" si="1"/>
        <v>2.3333333333333335</v>
      </c>
      <c r="N36" s="81">
        <f t="shared" si="2"/>
        <v>0</v>
      </c>
      <c r="O36" s="82">
        <f t="shared" si="3"/>
        <v>2</v>
      </c>
      <c r="P36" s="82">
        <f t="shared" si="4"/>
        <v>1</v>
      </c>
      <c r="Q36" s="84">
        <f t="shared" si="5"/>
        <v>6</v>
      </c>
      <c r="R36" s="83" t="str">
        <f t="shared" si="0"/>
        <v>Ok</v>
      </c>
      <c r="T36" s="81">
        <f>Requisitos!G36</f>
        <v>1</v>
      </c>
      <c r="U36" s="67">
        <f t="shared" si="6"/>
        <v>6</v>
      </c>
    </row>
    <row r="37" spans="1:21" ht="51" x14ac:dyDescent="0.2">
      <c r="A37" s="8"/>
      <c r="B37" s="60" t="s">
        <v>95</v>
      </c>
      <c r="C37" s="61"/>
      <c r="D37" s="62" t="s">
        <v>55</v>
      </c>
      <c r="E37" s="68" t="s">
        <v>43</v>
      </c>
      <c r="F37" s="64" t="str">
        <f>Requisitos!F37</f>
        <v>S</v>
      </c>
      <c r="G37" s="65" t="s">
        <v>12</v>
      </c>
      <c r="H37" s="65" t="s">
        <v>12</v>
      </c>
      <c r="I37" s="65" t="s">
        <v>12</v>
      </c>
      <c r="J37" s="65"/>
      <c r="K37" s="66"/>
      <c r="L37" s="67">
        <f t="shared" si="1"/>
        <v>3</v>
      </c>
      <c r="N37" s="81">
        <f t="shared" si="2"/>
        <v>0</v>
      </c>
      <c r="O37" s="82">
        <f t="shared" si="3"/>
        <v>3</v>
      </c>
      <c r="P37" s="82">
        <f t="shared" si="4"/>
        <v>0</v>
      </c>
      <c r="Q37" s="84">
        <f t="shared" si="5"/>
        <v>9</v>
      </c>
      <c r="R37" s="83" t="str">
        <f t="shared" si="0"/>
        <v>Ok</v>
      </c>
      <c r="T37" s="81">
        <f>Requisitos!G37</f>
        <v>1</v>
      </c>
      <c r="U37" s="67">
        <f t="shared" si="6"/>
        <v>9</v>
      </c>
    </row>
    <row r="38" spans="1:21" ht="38.25" x14ac:dyDescent="0.2">
      <c r="A38" s="8"/>
      <c r="B38" s="60" t="s">
        <v>96</v>
      </c>
      <c r="C38" s="61"/>
      <c r="D38" s="62" t="s">
        <v>57</v>
      </c>
      <c r="E38" s="68" t="s">
        <v>44</v>
      </c>
      <c r="F38" s="64" t="str">
        <f>Requisitos!F38</f>
        <v>S</v>
      </c>
      <c r="G38" s="65" t="s">
        <v>14</v>
      </c>
      <c r="H38" s="65" t="s">
        <v>172</v>
      </c>
      <c r="I38" s="65" t="s">
        <v>12</v>
      </c>
      <c r="J38" s="65"/>
      <c r="K38" s="66"/>
      <c r="L38" s="67">
        <f t="shared" si="1"/>
        <v>1.3333333333333333</v>
      </c>
      <c r="N38" s="81">
        <f t="shared" si="2"/>
        <v>0</v>
      </c>
      <c r="O38" s="82">
        <f t="shared" si="3"/>
        <v>1</v>
      </c>
      <c r="P38" s="82">
        <f t="shared" si="4"/>
        <v>1</v>
      </c>
      <c r="Q38" s="84">
        <f t="shared" si="5"/>
        <v>2.8</v>
      </c>
      <c r="R38" s="83" t="str">
        <f t="shared" si="0"/>
        <v>Ok</v>
      </c>
      <c r="T38" s="81">
        <f>Requisitos!G38</f>
        <v>3</v>
      </c>
      <c r="U38" s="67">
        <f t="shared" si="6"/>
        <v>8.3999999999999986</v>
      </c>
    </row>
    <row r="39" spans="1:21" ht="25.5" x14ac:dyDescent="0.2">
      <c r="A39" s="8"/>
      <c r="B39" s="60" t="s">
        <v>97</v>
      </c>
      <c r="C39" s="61"/>
      <c r="D39" s="62" t="s">
        <v>55</v>
      </c>
      <c r="E39" s="68" t="s">
        <v>45</v>
      </c>
      <c r="F39" s="64" t="str">
        <f>Requisitos!F39</f>
        <v>S</v>
      </c>
      <c r="G39" s="65" t="s">
        <v>12</v>
      </c>
      <c r="H39" s="65" t="s">
        <v>172</v>
      </c>
      <c r="I39" s="65" t="s">
        <v>12</v>
      </c>
      <c r="J39" s="65"/>
      <c r="K39" s="66"/>
      <c r="L39" s="67">
        <f t="shared" si="1"/>
        <v>2</v>
      </c>
      <c r="N39" s="81">
        <f t="shared" si="2"/>
        <v>0</v>
      </c>
      <c r="O39" s="82">
        <f t="shared" si="3"/>
        <v>2</v>
      </c>
      <c r="P39" s="82">
        <f t="shared" si="4"/>
        <v>0</v>
      </c>
      <c r="Q39" s="84">
        <f t="shared" si="5"/>
        <v>6</v>
      </c>
      <c r="R39" s="83" t="str">
        <f t="shared" si="0"/>
        <v>Ok</v>
      </c>
      <c r="T39" s="81">
        <f>Requisitos!G39</f>
        <v>2</v>
      </c>
      <c r="U39" s="67">
        <f t="shared" si="6"/>
        <v>12</v>
      </c>
    </row>
    <row r="40" spans="1:21" ht="25.5" x14ac:dyDescent="0.2">
      <c r="A40" s="8"/>
      <c r="B40" s="60" t="s">
        <v>98</v>
      </c>
      <c r="C40" s="61"/>
      <c r="D40" s="62" t="s">
        <v>55</v>
      </c>
      <c r="E40" s="68" t="s">
        <v>46</v>
      </c>
      <c r="F40" s="64" t="str">
        <f>Requisitos!F40</f>
        <v>S</v>
      </c>
      <c r="G40" s="65" t="s">
        <v>12</v>
      </c>
      <c r="H40" s="65" t="s">
        <v>172</v>
      </c>
      <c r="I40" s="65" t="s">
        <v>12</v>
      </c>
      <c r="J40" s="65"/>
      <c r="K40" s="66"/>
      <c r="L40" s="67">
        <f t="shared" si="1"/>
        <v>2</v>
      </c>
      <c r="N40" s="81">
        <f t="shared" si="2"/>
        <v>0</v>
      </c>
      <c r="O40" s="82">
        <f t="shared" si="3"/>
        <v>2</v>
      </c>
      <c r="P40" s="82">
        <f t="shared" si="4"/>
        <v>0</v>
      </c>
      <c r="Q40" s="84">
        <f t="shared" si="5"/>
        <v>6</v>
      </c>
      <c r="R40" s="83" t="str">
        <f t="shared" si="0"/>
        <v>Ok</v>
      </c>
      <c r="T40" s="81">
        <f>Requisitos!G40</f>
        <v>2</v>
      </c>
      <c r="U40" s="67">
        <f t="shared" si="6"/>
        <v>12</v>
      </c>
    </row>
    <row r="41" spans="1:21" ht="25.5" x14ac:dyDescent="0.2">
      <c r="A41" s="8"/>
      <c r="B41" s="60" t="s">
        <v>99</v>
      </c>
      <c r="C41" s="61"/>
      <c r="D41" s="62" t="s">
        <v>55</v>
      </c>
      <c r="E41" s="68" t="s">
        <v>47</v>
      </c>
      <c r="F41" s="64" t="str">
        <f>Requisitos!F41</f>
        <v>S</v>
      </c>
      <c r="G41" s="65" t="s">
        <v>12</v>
      </c>
      <c r="H41" s="65" t="s">
        <v>172</v>
      </c>
      <c r="I41" s="65" t="s">
        <v>12</v>
      </c>
      <c r="J41" s="65"/>
      <c r="K41" s="66"/>
      <c r="L41" s="67">
        <f t="shared" si="1"/>
        <v>2</v>
      </c>
      <c r="N41" s="81">
        <f t="shared" si="2"/>
        <v>0</v>
      </c>
      <c r="O41" s="82">
        <f t="shared" si="3"/>
        <v>2</v>
      </c>
      <c r="P41" s="82">
        <f t="shared" si="4"/>
        <v>0</v>
      </c>
      <c r="Q41" s="84">
        <f t="shared" si="5"/>
        <v>6</v>
      </c>
      <c r="R41" s="83" t="str">
        <f t="shared" si="0"/>
        <v>Ok</v>
      </c>
      <c r="T41" s="81">
        <f>Requisitos!G41</f>
        <v>1</v>
      </c>
      <c r="U41" s="67">
        <f t="shared" si="6"/>
        <v>6</v>
      </c>
    </row>
    <row r="42" spans="1:21" ht="38.25" x14ac:dyDescent="0.2">
      <c r="A42" s="8"/>
      <c r="B42" s="60" t="s">
        <v>100</v>
      </c>
      <c r="C42" s="61"/>
      <c r="D42" s="62" t="s">
        <v>55</v>
      </c>
      <c r="E42" s="68" t="s">
        <v>48</v>
      </c>
      <c r="F42" s="64" t="str">
        <f>Requisitos!F42</f>
        <v>S</v>
      </c>
      <c r="G42" s="65" t="s">
        <v>12</v>
      </c>
      <c r="H42" s="65" t="s">
        <v>172</v>
      </c>
      <c r="I42" s="65" t="s">
        <v>12</v>
      </c>
      <c r="J42" s="65"/>
      <c r="K42" s="66"/>
      <c r="L42" s="67">
        <f t="shared" si="1"/>
        <v>2</v>
      </c>
      <c r="N42" s="81">
        <f t="shared" si="2"/>
        <v>0</v>
      </c>
      <c r="O42" s="82">
        <f t="shared" si="3"/>
        <v>2</v>
      </c>
      <c r="P42" s="82">
        <f t="shared" si="4"/>
        <v>0</v>
      </c>
      <c r="Q42" s="84">
        <f t="shared" si="5"/>
        <v>6</v>
      </c>
      <c r="R42" s="83" t="str">
        <f t="shared" si="0"/>
        <v>Ok</v>
      </c>
      <c r="T42" s="81">
        <f>Requisitos!G42</f>
        <v>1</v>
      </c>
      <c r="U42" s="67">
        <f t="shared" si="6"/>
        <v>6</v>
      </c>
    </row>
    <row r="43" spans="1:21" ht="25.5" x14ac:dyDescent="0.2">
      <c r="A43" s="8"/>
      <c r="B43" s="60" t="s">
        <v>101</v>
      </c>
      <c r="C43" s="61"/>
      <c r="D43" s="62" t="s">
        <v>55</v>
      </c>
      <c r="E43" s="68" t="s">
        <v>49</v>
      </c>
      <c r="F43" s="64" t="str">
        <f>Requisitos!F43</f>
        <v>S</v>
      </c>
      <c r="G43" s="65" t="s">
        <v>12</v>
      </c>
      <c r="H43" s="65" t="s">
        <v>172</v>
      </c>
      <c r="I43" s="65" t="s">
        <v>12</v>
      </c>
      <c r="J43" s="65"/>
      <c r="K43" s="66"/>
      <c r="L43" s="67">
        <f t="shared" si="1"/>
        <v>2</v>
      </c>
      <c r="N43" s="81">
        <f t="shared" si="2"/>
        <v>0</v>
      </c>
      <c r="O43" s="82">
        <f t="shared" si="3"/>
        <v>2</v>
      </c>
      <c r="P43" s="82">
        <f t="shared" si="4"/>
        <v>0</v>
      </c>
      <c r="Q43" s="84">
        <f t="shared" si="5"/>
        <v>6</v>
      </c>
      <c r="R43" s="83" t="str">
        <f t="shared" si="0"/>
        <v>Ok</v>
      </c>
      <c r="T43" s="81">
        <f>Requisitos!G43</f>
        <v>1</v>
      </c>
      <c r="U43" s="67">
        <f t="shared" si="6"/>
        <v>6</v>
      </c>
    </row>
    <row r="44" spans="1:21" ht="38.25" x14ac:dyDescent="0.2">
      <c r="A44" s="8"/>
      <c r="B44" s="60" t="s">
        <v>102</v>
      </c>
      <c r="C44" s="61"/>
      <c r="D44" s="62" t="s">
        <v>55</v>
      </c>
      <c r="E44" s="68" t="s">
        <v>50</v>
      </c>
      <c r="F44" s="64" t="str">
        <f>Requisitos!F44</f>
        <v>S</v>
      </c>
      <c r="G44" s="65" t="s">
        <v>12</v>
      </c>
      <c r="H44" s="65" t="s">
        <v>172</v>
      </c>
      <c r="I44" s="65" t="s">
        <v>12</v>
      </c>
      <c r="J44" s="65"/>
      <c r="K44" s="66"/>
      <c r="L44" s="67">
        <f t="shared" si="1"/>
        <v>2</v>
      </c>
      <c r="N44" s="81">
        <f t="shared" si="2"/>
        <v>0</v>
      </c>
      <c r="O44" s="82">
        <f t="shared" si="3"/>
        <v>2</v>
      </c>
      <c r="P44" s="82">
        <f t="shared" si="4"/>
        <v>0</v>
      </c>
      <c r="Q44" s="84">
        <f t="shared" si="5"/>
        <v>6</v>
      </c>
      <c r="R44" s="83" t="str">
        <f t="shared" si="0"/>
        <v>Ok</v>
      </c>
      <c r="T44" s="81">
        <f>Requisitos!G44</f>
        <v>1</v>
      </c>
      <c r="U44" s="67">
        <f t="shared" si="6"/>
        <v>6</v>
      </c>
    </row>
    <row r="45" spans="1:21" ht="63.75" x14ac:dyDescent="0.2">
      <c r="A45" s="8"/>
      <c r="B45" s="60" t="s">
        <v>103</v>
      </c>
      <c r="C45" s="61"/>
      <c r="D45" s="62" t="s">
        <v>55</v>
      </c>
      <c r="E45" s="68" t="s">
        <v>51</v>
      </c>
      <c r="F45" s="64" t="str">
        <f>Requisitos!F45</f>
        <v>S</v>
      </c>
      <c r="G45" s="65" t="s">
        <v>12</v>
      </c>
      <c r="H45" s="65" t="s">
        <v>172</v>
      </c>
      <c r="I45" s="65" t="s">
        <v>12</v>
      </c>
      <c r="J45" s="65" t="s">
        <v>13</v>
      </c>
      <c r="K45" s="66" t="s">
        <v>241</v>
      </c>
      <c r="L45" s="67">
        <f t="shared" si="1"/>
        <v>2</v>
      </c>
      <c r="N45" s="81">
        <f t="shared" si="2"/>
        <v>0</v>
      </c>
      <c r="O45" s="82">
        <f t="shared" si="3"/>
        <v>2</v>
      </c>
      <c r="P45" s="82">
        <f t="shared" si="4"/>
        <v>0</v>
      </c>
      <c r="Q45" s="84">
        <f t="shared" si="5"/>
        <v>6</v>
      </c>
      <c r="R45" s="83" t="str">
        <f t="shared" si="0"/>
        <v>Ok</v>
      </c>
      <c r="T45" s="81">
        <f>Requisitos!G45</f>
        <v>1</v>
      </c>
      <c r="U45" s="67">
        <f t="shared" si="6"/>
        <v>6</v>
      </c>
    </row>
    <row r="46" spans="1:21" ht="25.5" x14ac:dyDescent="0.2">
      <c r="A46" s="8"/>
      <c r="B46" s="60" t="s">
        <v>104</v>
      </c>
      <c r="C46" s="61"/>
      <c r="D46" s="62" t="s">
        <v>55</v>
      </c>
      <c r="E46" s="68" t="s">
        <v>52</v>
      </c>
      <c r="F46" s="64" t="str">
        <f>Requisitos!F46</f>
        <v>S</v>
      </c>
      <c r="G46" s="65" t="s">
        <v>12</v>
      </c>
      <c r="H46" s="65" t="s">
        <v>172</v>
      </c>
      <c r="I46" s="65" t="s">
        <v>12</v>
      </c>
      <c r="J46" s="65"/>
      <c r="K46" s="66"/>
      <c r="L46" s="67">
        <f t="shared" si="1"/>
        <v>2</v>
      </c>
      <c r="N46" s="81">
        <f t="shared" si="2"/>
        <v>0</v>
      </c>
      <c r="O46" s="82">
        <f t="shared" si="3"/>
        <v>2</v>
      </c>
      <c r="P46" s="82">
        <f t="shared" si="4"/>
        <v>0</v>
      </c>
      <c r="Q46" s="84">
        <f t="shared" si="5"/>
        <v>6</v>
      </c>
      <c r="R46" s="83" t="str">
        <f t="shared" si="0"/>
        <v>Ok</v>
      </c>
      <c r="T46" s="81">
        <f>Requisitos!G46</f>
        <v>1</v>
      </c>
      <c r="U46" s="67">
        <f t="shared" si="6"/>
        <v>6</v>
      </c>
    </row>
    <row r="47" spans="1:21" ht="38.25" x14ac:dyDescent="0.2">
      <c r="A47" s="8"/>
      <c r="B47" s="60" t="s">
        <v>105</v>
      </c>
      <c r="C47" s="61"/>
      <c r="D47" s="62" t="s">
        <v>55</v>
      </c>
      <c r="E47" s="68" t="s">
        <v>53</v>
      </c>
      <c r="F47" s="64" t="str">
        <f>Requisitos!F47</f>
        <v>S</v>
      </c>
      <c r="G47" s="65" t="s">
        <v>12</v>
      </c>
      <c r="H47" s="65" t="s">
        <v>12</v>
      </c>
      <c r="I47" s="65" t="s">
        <v>12</v>
      </c>
      <c r="J47" s="65" t="s">
        <v>13</v>
      </c>
      <c r="K47" s="66" t="s">
        <v>241</v>
      </c>
      <c r="L47" s="67">
        <f t="shared" si="1"/>
        <v>3</v>
      </c>
      <c r="N47" s="81">
        <f t="shared" si="2"/>
        <v>0</v>
      </c>
      <c r="O47" s="82">
        <f t="shared" si="3"/>
        <v>3</v>
      </c>
      <c r="P47" s="82">
        <f t="shared" si="4"/>
        <v>0</v>
      </c>
      <c r="Q47" s="84">
        <f t="shared" si="5"/>
        <v>9</v>
      </c>
      <c r="R47" s="83" t="str">
        <f t="shared" si="0"/>
        <v>Ok</v>
      </c>
      <c r="T47" s="81">
        <f>Requisitos!G47</f>
        <v>1</v>
      </c>
      <c r="U47" s="67">
        <f t="shared" si="6"/>
        <v>9</v>
      </c>
    </row>
    <row r="48" spans="1:21" ht="25.5" x14ac:dyDescent="0.2">
      <c r="A48" s="8"/>
      <c r="B48" s="60" t="s">
        <v>106</v>
      </c>
      <c r="C48" s="61"/>
      <c r="D48" s="62" t="s">
        <v>55</v>
      </c>
      <c r="E48" s="68" t="s">
        <v>54</v>
      </c>
      <c r="F48" s="64" t="str">
        <f>Requisitos!F48</f>
        <v>S</v>
      </c>
      <c r="G48" s="65" t="s">
        <v>12</v>
      </c>
      <c r="H48" s="65" t="s">
        <v>172</v>
      </c>
      <c r="I48" s="65" t="s">
        <v>12</v>
      </c>
      <c r="J48" s="65"/>
      <c r="K48" s="66"/>
      <c r="L48" s="67">
        <f t="shared" si="1"/>
        <v>2</v>
      </c>
      <c r="N48" s="81">
        <f t="shared" si="2"/>
        <v>0</v>
      </c>
      <c r="O48" s="82">
        <f t="shared" si="3"/>
        <v>2</v>
      </c>
      <c r="P48" s="82">
        <f t="shared" si="4"/>
        <v>0</v>
      </c>
      <c r="Q48" s="84">
        <f t="shared" si="5"/>
        <v>6</v>
      </c>
      <c r="R48" s="83" t="str">
        <f t="shared" si="0"/>
        <v>Ok</v>
      </c>
      <c r="T48" s="81">
        <f>Requisitos!G48</f>
        <v>1</v>
      </c>
      <c r="U48" s="67">
        <f t="shared" si="6"/>
        <v>6</v>
      </c>
    </row>
    <row r="49" spans="1:21" ht="38.25" x14ac:dyDescent="0.2">
      <c r="A49" s="8"/>
      <c r="B49" s="60" t="s">
        <v>107</v>
      </c>
      <c r="C49" s="61"/>
      <c r="D49" s="62" t="s">
        <v>115</v>
      </c>
      <c r="E49" s="68" t="s">
        <v>60</v>
      </c>
      <c r="F49" s="64" t="str">
        <f>Requisitos!F49</f>
        <v>S</v>
      </c>
      <c r="G49" s="65" t="s">
        <v>14</v>
      </c>
      <c r="H49" s="65" t="s">
        <v>12</v>
      </c>
      <c r="I49" s="65" t="s">
        <v>12</v>
      </c>
      <c r="J49" s="65"/>
      <c r="K49" s="66"/>
      <c r="L49" s="67">
        <f t="shared" si="1"/>
        <v>2.3333333333333335</v>
      </c>
      <c r="N49" s="81">
        <f t="shared" si="2"/>
        <v>0</v>
      </c>
      <c r="O49" s="82">
        <f t="shared" si="3"/>
        <v>2</v>
      </c>
      <c r="P49" s="82">
        <f t="shared" si="4"/>
        <v>1</v>
      </c>
      <c r="Q49" s="84">
        <f t="shared" si="5"/>
        <v>6</v>
      </c>
      <c r="R49" s="83" t="str">
        <f t="shared" si="0"/>
        <v>Ok</v>
      </c>
      <c r="T49" s="81">
        <f>Requisitos!G49</f>
        <v>1</v>
      </c>
      <c r="U49" s="67">
        <f t="shared" si="6"/>
        <v>6</v>
      </c>
    </row>
    <row r="50" spans="1:21" ht="140.25" x14ac:dyDescent="0.2">
      <c r="A50" s="8"/>
      <c r="B50" s="60" t="s">
        <v>108</v>
      </c>
      <c r="C50" s="61"/>
      <c r="D50" s="62" t="s">
        <v>115</v>
      </c>
      <c r="E50" s="68" t="s">
        <v>118</v>
      </c>
      <c r="F50" s="64" t="str">
        <f>Requisitos!F50</f>
        <v>S</v>
      </c>
      <c r="G50" s="65" t="s">
        <v>12</v>
      </c>
      <c r="H50" s="65" t="s">
        <v>12</v>
      </c>
      <c r="I50" s="65" t="s">
        <v>12</v>
      </c>
      <c r="J50" s="65"/>
      <c r="K50" s="66"/>
      <c r="L50" s="67">
        <f t="shared" si="1"/>
        <v>3</v>
      </c>
      <c r="N50" s="81">
        <f t="shared" si="2"/>
        <v>0</v>
      </c>
      <c r="O50" s="82">
        <f t="shared" si="3"/>
        <v>3</v>
      </c>
      <c r="P50" s="82">
        <f t="shared" si="4"/>
        <v>0</v>
      </c>
      <c r="Q50" s="84">
        <f t="shared" si="5"/>
        <v>9</v>
      </c>
      <c r="R50" s="83" t="str">
        <f t="shared" si="0"/>
        <v>Ok</v>
      </c>
      <c r="T50" s="81">
        <f>Requisitos!G50</f>
        <v>1</v>
      </c>
      <c r="U50" s="67">
        <f t="shared" si="6"/>
        <v>9</v>
      </c>
    </row>
    <row r="51" spans="1:21" s="28" customFormat="1" ht="38.25" x14ac:dyDescent="0.2">
      <c r="A51" s="24"/>
      <c r="B51" s="69" t="s">
        <v>109</v>
      </c>
      <c r="C51" s="70"/>
      <c r="D51" s="71" t="s">
        <v>115</v>
      </c>
      <c r="E51" s="72" t="s">
        <v>61</v>
      </c>
      <c r="F51" s="64" t="str">
        <f>Requisitos!F51</f>
        <v>T</v>
      </c>
      <c r="G51" s="65" t="s">
        <v>12</v>
      </c>
      <c r="H51" s="65" t="s">
        <v>172</v>
      </c>
      <c r="I51" s="65" t="s">
        <v>14</v>
      </c>
      <c r="J51" s="65" t="s">
        <v>13</v>
      </c>
      <c r="K51" s="66" t="s">
        <v>241</v>
      </c>
      <c r="L51" s="67">
        <f t="shared" si="1"/>
        <v>1.3333333333333333</v>
      </c>
      <c r="N51" s="81">
        <f t="shared" si="2"/>
        <v>0</v>
      </c>
      <c r="O51" s="82">
        <f t="shared" si="3"/>
        <v>1</v>
      </c>
      <c r="P51" s="82">
        <f t="shared" si="4"/>
        <v>1</v>
      </c>
      <c r="Q51" s="84">
        <f t="shared" si="5"/>
        <v>2.8</v>
      </c>
      <c r="R51" s="83" t="str">
        <f t="shared" si="0"/>
        <v>Ok</v>
      </c>
      <c r="T51" s="81">
        <f>Requisitos!G51</f>
        <v>1</v>
      </c>
      <c r="U51" s="67">
        <f t="shared" si="6"/>
        <v>2.8</v>
      </c>
    </row>
    <row r="52" spans="1:21" s="28" customFormat="1" ht="76.5" x14ac:dyDescent="0.2">
      <c r="A52" s="24"/>
      <c r="B52" s="69" t="s">
        <v>110</v>
      </c>
      <c r="C52" s="70"/>
      <c r="D52" s="71" t="s">
        <v>115</v>
      </c>
      <c r="E52" s="72" t="s">
        <v>62</v>
      </c>
      <c r="F52" s="64" t="str">
        <f>Requisitos!F52</f>
        <v>T</v>
      </c>
      <c r="G52" s="65" t="s">
        <v>12</v>
      </c>
      <c r="H52" s="65" t="s">
        <v>12</v>
      </c>
      <c r="I52" s="65" t="s">
        <v>12</v>
      </c>
      <c r="J52" s="65" t="s">
        <v>12</v>
      </c>
      <c r="K52" s="66" t="s">
        <v>241</v>
      </c>
      <c r="L52" s="67">
        <f t="shared" si="1"/>
        <v>3</v>
      </c>
      <c r="N52" s="81">
        <f t="shared" si="2"/>
        <v>0</v>
      </c>
      <c r="O52" s="82">
        <f t="shared" si="3"/>
        <v>3</v>
      </c>
      <c r="P52" s="82">
        <f t="shared" si="4"/>
        <v>0</v>
      </c>
      <c r="Q52" s="84">
        <f t="shared" si="5"/>
        <v>9</v>
      </c>
      <c r="R52" s="83" t="str">
        <f t="shared" si="0"/>
        <v>Ok</v>
      </c>
      <c r="T52" s="81">
        <f>Requisitos!G52</f>
        <v>1</v>
      </c>
      <c r="U52" s="67">
        <f t="shared" si="6"/>
        <v>9</v>
      </c>
    </row>
    <row r="53" spans="1:21" s="28" customFormat="1" ht="38.25" x14ac:dyDescent="0.2">
      <c r="A53" s="24"/>
      <c r="B53" s="69" t="s">
        <v>111</v>
      </c>
      <c r="C53" s="70"/>
      <c r="D53" s="71" t="s">
        <v>115</v>
      </c>
      <c r="E53" s="72" t="s">
        <v>63</v>
      </c>
      <c r="F53" s="64" t="str">
        <f>Requisitos!F53</f>
        <v>T</v>
      </c>
      <c r="G53" s="65" t="s">
        <v>12</v>
      </c>
      <c r="H53" s="65" t="s">
        <v>12</v>
      </c>
      <c r="I53" s="65" t="s">
        <v>12</v>
      </c>
      <c r="J53" s="65" t="s">
        <v>13</v>
      </c>
      <c r="K53" s="66" t="s">
        <v>241</v>
      </c>
      <c r="L53" s="67">
        <f t="shared" si="1"/>
        <v>3</v>
      </c>
      <c r="N53" s="81">
        <f t="shared" si="2"/>
        <v>0</v>
      </c>
      <c r="O53" s="82">
        <f t="shared" si="3"/>
        <v>3</v>
      </c>
      <c r="P53" s="82">
        <f t="shared" si="4"/>
        <v>0</v>
      </c>
      <c r="Q53" s="84">
        <f t="shared" si="5"/>
        <v>9</v>
      </c>
      <c r="R53" s="83" t="str">
        <f t="shared" si="0"/>
        <v>Ok</v>
      </c>
      <c r="T53" s="81">
        <f>Requisitos!G53</f>
        <v>1</v>
      </c>
      <c r="U53" s="67">
        <f t="shared" si="6"/>
        <v>9</v>
      </c>
    </row>
    <row r="54" spans="1:21" ht="140.25" x14ac:dyDescent="0.2">
      <c r="A54" s="8"/>
      <c r="B54" s="60" t="s">
        <v>112</v>
      </c>
      <c r="C54" s="61"/>
      <c r="D54" s="62" t="s">
        <v>115</v>
      </c>
      <c r="E54" s="68" t="s">
        <v>119</v>
      </c>
      <c r="F54" s="64" t="str">
        <f>Requisitos!F54</f>
        <v>S</v>
      </c>
      <c r="G54" s="65" t="s">
        <v>12</v>
      </c>
      <c r="H54" s="65" t="s">
        <v>12</v>
      </c>
      <c r="I54" s="65" t="s">
        <v>12</v>
      </c>
      <c r="J54" s="65"/>
      <c r="K54" s="66"/>
      <c r="L54" s="67">
        <f t="shared" si="1"/>
        <v>3</v>
      </c>
      <c r="N54" s="81">
        <f t="shared" si="2"/>
        <v>0</v>
      </c>
      <c r="O54" s="82">
        <f t="shared" si="3"/>
        <v>3</v>
      </c>
      <c r="P54" s="82">
        <f t="shared" si="4"/>
        <v>0</v>
      </c>
      <c r="Q54" s="84">
        <f t="shared" si="5"/>
        <v>9</v>
      </c>
      <c r="R54" s="83" t="str">
        <f t="shared" si="0"/>
        <v>Ok</v>
      </c>
      <c r="T54" s="81">
        <f>Requisitos!G54</f>
        <v>3</v>
      </c>
      <c r="U54" s="67">
        <f t="shared" si="6"/>
        <v>27</v>
      </c>
    </row>
    <row r="55" spans="1:21" ht="89.25" x14ac:dyDescent="0.2">
      <c r="A55" s="8"/>
      <c r="B55" s="60" t="s">
        <v>113</v>
      </c>
      <c r="C55" s="61"/>
      <c r="D55" s="62" t="s">
        <v>115</v>
      </c>
      <c r="E55" s="68" t="s">
        <v>126</v>
      </c>
      <c r="F55" s="64" t="str">
        <f>Requisitos!F55</f>
        <v>S</v>
      </c>
      <c r="G55" s="65" t="s">
        <v>12</v>
      </c>
      <c r="H55" s="65" t="s">
        <v>12</v>
      </c>
      <c r="I55" s="65" t="s">
        <v>12</v>
      </c>
      <c r="J55" s="65"/>
      <c r="K55" s="66"/>
      <c r="L55" s="67">
        <f t="shared" si="1"/>
        <v>3</v>
      </c>
      <c r="N55" s="81">
        <f t="shared" si="2"/>
        <v>0</v>
      </c>
      <c r="O55" s="82">
        <f t="shared" si="3"/>
        <v>3</v>
      </c>
      <c r="P55" s="82">
        <f t="shared" si="4"/>
        <v>0</v>
      </c>
      <c r="Q55" s="84">
        <f t="shared" si="5"/>
        <v>9</v>
      </c>
      <c r="R55" s="83" t="str">
        <f t="shared" si="0"/>
        <v>Ok</v>
      </c>
      <c r="T55" s="81">
        <f>Requisitos!G55</f>
        <v>3</v>
      </c>
      <c r="U55" s="67">
        <f t="shared" si="6"/>
        <v>27</v>
      </c>
    </row>
    <row r="56" spans="1:21" ht="127.5" x14ac:dyDescent="0.2">
      <c r="A56" s="8"/>
      <c r="B56" s="60" t="s">
        <v>134</v>
      </c>
      <c r="C56" s="61"/>
      <c r="D56" s="62" t="s">
        <v>115</v>
      </c>
      <c r="E56" s="68" t="s">
        <v>124</v>
      </c>
      <c r="F56" s="64" t="str">
        <f>Requisitos!F56</f>
        <v>S</v>
      </c>
      <c r="G56" s="65" t="s">
        <v>12</v>
      </c>
      <c r="H56" s="65" t="s">
        <v>12</v>
      </c>
      <c r="I56" s="65" t="s">
        <v>12</v>
      </c>
      <c r="J56" s="65"/>
      <c r="K56" s="66"/>
      <c r="L56" s="67">
        <f t="shared" si="1"/>
        <v>3</v>
      </c>
      <c r="N56" s="81">
        <f t="shared" si="2"/>
        <v>0</v>
      </c>
      <c r="O56" s="82">
        <f t="shared" si="3"/>
        <v>3</v>
      </c>
      <c r="P56" s="82">
        <f t="shared" si="4"/>
        <v>0</v>
      </c>
      <c r="Q56" s="84">
        <f t="shared" si="5"/>
        <v>9</v>
      </c>
      <c r="R56" s="83" t="str">
        <f t="shared" si="0"/>
        <v>Ok</v>
      </c>
      <c r="T56" s="81">
        <f>Requisitos!G56</f>
        <v>3</v>
      </c>
      <c r="U56" s="67">
        <f t="shared" si="6"/>
        <v>27</v>
      </c>
    </row>
    <row r="57" spans="1:21" ht="89.25" x14ac:dyDescent="0.2">
      <c r="A57" s="8"/>
      <c r="B57" s="60" t="s">
        <v>135</v>
      </c>
      <c r="C57" s="61"/>
      <c r="D57" s="62" t="s">
        <v>115</v>
      </c>
      <c r="E57" s="68" t="s">
        <v>125</v>
      </c>
      <c r="F57" s="64" t="str">
        <f>Requisitos!F57</f>
        <v>S</v>
      </c>
      <c r="G57" s="65" t="s">
        <v>12</v>
      </c>
      <c r="H57" s="65" t="s">
        <v>12</v>
      </c>
      <c r="I57" s="65" t="s">
        <v>12</v>
      </c>
      <c r="J57" s="65"/>
      <c r="K57" s="66"/>
      <c r="L57" s="67">
        <f t="shared" si="1"/>
        <v>3</v>
      </c>
      <c r="N57" s="81">
        <f t="shared" si="2"/>
        <v>0</v>
      </c>
      <c r="O57" s="82">
        <f t="shared" si="3"/>
        <v>3</v>
      </c>
      <c r="P57" s="82">
        <f t="shared" si="4"/>
        <v>0</v>
      </c>
      <c r="Q57" s="84">
        <f t="shared" si="5"/>
        <v>9</v>
      </c>
      <c r="R57" s="83" t="str">
        <f t="shared" si="0"/>
        <v>Ok</v>
      </c>
      <c r="T57" s="81">
        <f>Requisitos!G57</f>
        <v>3</v>
      </c>
      <c r="U57" s="67">
        <f t="shared" si="6"/>
        <v>27</v>
      </c>
    </row>
    <row r="58" spans="1:21" ht="38.25" x14ac:dyDescent="0.2">
      <c r="A58" s="8"/>
      <c r="B58" s="60" t="s">
        <v>141</v>
      </c>
      <c r="C58" s="61"/>
      <c r="D58" s="71" t="s">
        <v>115</v>
      </c>
      <c r="E58" s="68" t="s">
        <v>142</v>
      </c>
      <c r="F58" s="64" t="str">
        <f>Requisitos!F58</f>
        <v>N</v>
      </c>
      <c r="G58" s="65" t="s">
        <v>13</v>
      </c>
      <c r="H58" s="65" t="s">
        <v>172</v>
      </c>
      <c r="I58" s="65" t="s">
        <v>13</v>
      </c>
      <c r="J58" s="65"/>
      <c r="K58" s="66"/>
      <c r="L58" s="67">
        <f t="shared" si="1"/>
        <v>-0.66666666666666663</v>
      </c>
      <c r="N58" s="81">
        <f t="shared" si="2"/>
        <v>2</v>
      </c>
      <c r="O58" s="82">
        <f t="shared" si="3"/>
        <v>0</v>
      </c>
      <c r="P58" s="82">
        <f t="shared" si="4"/>
        <v>0</v>
      </c>
      <c r="Q58" s="84">
        <f t="shared" si="5"/>
        <v>-2</v>
      </c>
      <c r="R58" s="83" t="str">
        <f t="shared" si="0"/>
        <v>Ok</v>
      </c>
      <c r="T58" s="81">
        <f>Requisitos!G58</f>
        <v>2</v>
      </c>
      <c r="U58" s="67">
        <f t="shared" si="6"/>
        <v>-4</v>
      </c>
    </row>
    <row r="59" spans="1:21" ht="38.25" x14ac:dyDescent="0.2">
      <c r="A59" s="8"/>
      <c r="B59" s="60" t="s">
        <v>143</v>
      </c>
      <c r="C59" s="61"/>
      <c r="D59" s="71" t="s">
        <v>115</v>
      </c>
      <c r="E59" s="68" t="s">
        <v>144</v>
      </c>
      <c r="F59" s="64" t="str">
        <f>Requisitos!F59</f>
        <v>N</v>
      </c>
      <c r="G59" s="65" t="s">
        <v>13</v>
      </c>
      <c r="H59" s="65" t="s">
        <v>172</v>
      </c>
      <c r="I59" s="65" t="s">
        <v>13</v>
      </c>
      <c r="J59" s="65"/>
      <c r="K59" s="66"/>
      <c r="L59" s="67">
        <f t="shared" si="1"/>
        <v>-0.66666666666666663</v>
      </c>
      <c r="N59" s="81">
        <f t="shared" si="2"/>
        <v>2</v>
      </c>
      <c r="O59" s="82">
        <f t="shared" si="3"/>
        <v>0</v>
      </c>
      <c r="P59" s="82">
        <f t="shared" si="4"/>
        <v>0</v>
      </c>
      <c r="Q59" s="84">
        <f t="shared" si="5"/>
        <v>-2</v>
      </c>
      <c r="R59" s="83" t="str">
        <f t="shared" si="0"/>
        <v>Ok</v>
      </c>
      <c r="T59" s="81">
        <f>Requisitos!G59</f>
        <v>2</v>
      </c>
      <c r="U59" s="67">
        <f t="shared" si="6"/>
        <v>-4</v>
      </c>
    </row>
    <row r="60" spans="1:21" ht="38.25" x14ac:dyDescent="0.2">
      <c r="A60" s="8"/>
      <c r="B60" s="60" t="s">
        <v>145</v>
      </c>
      <c r="C60" s="61"/>
      <c r="D60" s="71" t="s">
        <v>115</v>
      </c>
      <c r="E60" s="68" t="s">
        <v>146</v>
      </c>
      <c r="F60" s="64" t="str">
        <f>Requisitos!F60</f>
        <v>N</v>
      </c>
      <c r="G60" s="65" t="s">
        <v>12</v>
      </c>
      <c r="H60" s="65" t="s">
        <v>172</v>
      </c>
      <c r="I60" s="65" t="s">
        <v>12</v>
      </c>
      <c r="J60" s="65"/>
      <c r="K60" s="66"/>
      <c r="L60" s="67">
        <f t="shared" si="1"/>
        <v>2</v>
      </c>
      <c r="N60" s="81">
        <f t="shared" si="2"/>
        <v>0</v>
      </c>
      <c r="O60" s="82">
        <f t="shared" si="3"/>
        <v>2</v>
      </c>
      <c r="P60" s="82">
        <f t="shared" si="4"/>
        <v>0</v>
      </c>
      <c r="Q60" s="84">
        <f t="shared" si="5"/>
        <v>6</v>
      </c>
      <c r="R60" s="83" t="str">
        <f t="shared" si="0"/>
        <v>Ok</v>
      </c>
      <c r="T60" s="81">
        <f>Requisitos!G60</f>
        <v>2</v>
      </c>
      <c r="U60" s="67">
        <f t="shared" si="6"/>
        <v>12</v>
      </c>
    </row>
    <row r="61" spans="1:21" ht="38.25" x14ac:dyDescent="0.2">
      <c r="A61" s="8"/>
      <c r="B61" s="60" t="s">
        <v>147</v>
      </c>
      <c r="C61" s="61"/>
      <c r="D61" s="71" t="s">
        <v>115</v>
      </c>
      <c r="E61" s="68" t="s">
        <v>148</v>
      </c>
      <c r="F61" s="64" t="str">
        <f>Requisitos!F61</f>
        <v>N</v>
      </c>
      <c r="G61" s="65" t="s">
        <v>13</v>
      </c>
      <c r="H61" s="65" t="s">
        <v>172</v>
      </c>
      <c r="I61" s="65" t="s">
        <v>13</v>
      </c>
      <c r="J61" s="65"/>
      <c r="K61" s="66"/>
      <c r="L61" s="67">
        <f t="shared" si="1"/>
        <v>-0.66666666666666663</v>
      </c>
      <c r="N61" s="81">
        <f t="shared" si="2"/>
        <v>2</v>
      </c>
      <c r="O61" s="82">
        <f t="shared" si="3"/>
        <v>0</v>
      </c>
      <c r="P61" s="82">
        <f t="shared" si="4"/>
        <v>0</v>
      </c>
      <c r="Q61" s="84">
        <f t="shared" si="5"/>
        <v>-2</v>
      </c>
      <c r="R61" s="83" t="str">
        <f t="shared" si="0"/>
        <v>Ok</v>
      </c>
      <c r="T61" s="81">
        <f>Requisitos!G61</f>
        <v>2</v>
      </c>
      <c r="U61" s="67">
        <f t="shared" si="6"/>
        <v>-4</v>
      </c>
    </row>
    <row r="62" spans="1:21" ht="38.25" x14ac:dyDescent="0.2">
      <c r="A62" s="8"/>
      <c r="B62" s="60" t="s">
        <v>149</v>
      </c>
      <c r="C62" s="61"/>
      <c r="D62" s="71" t="s">
        <v>115</v>
      </c>
      <c r="E62" s="68" t="s">
        <v>150</v>
      </c>
      <c r="F62" s="64" t="str">
        <f>Requisitos!F62</f>
        <v>N</v>
      </c>
      <c r="G62" s="65" t="s">
        <v>12</v>
      </c>
      <c r="H62" s="65" t="s">
        <v>172</v>
      </c>
      <c r="I62" s="65" t="s">
        <v>12</v>
      </c>
      <c r="J62" s="65"/>
      <c r="K62" s="66"/>
      <c r="L62" s="67">
        <f t="shared" si="1"/>
        <v>2</v>
      </c>
      <c r="N62" s="81">
        <f t="shared" si="2"/>
        <v>0</v>
      </c>
      <c r="O62" s="82">
        <f t="shared" si="3"/>
        <v>2</v>
      </c>
      <c r="P62" s="82">
        <f t="shared" si="4"/>
        <v>0</v>
      </c>
      <c r="Q62" s="84">
        <f t="shared" si="5"/>
        <v>6</v>
      </c>
      <c r="R62" s="83" t="str">
        <f t="shared" si="0"/>
        <v>Ok</v>
      </c>
      <c r="T62" s="81">
        <f>Requisitos!G62</f>
        <v>2</v>
      </c>
      <c r="U62" s="67">
        <f t="shared" si="6"/>
        <v>12</v>
      </c>
    </row>
    <row r="63" spans="1:21" ht="38.25" x14ac:dyDescent="0.2">
      <c r="A63" s="8"/>
      <c r="B63" s="60" t="s">
        <v>151</v>
      </c>
      <c r="C63" s="61"/>
      <c r="D63" s="71" t="s">
        <v>115</v>
      </c>
      <c r="E63" s="68" t="s">
        <v>152</v>
      </c>
      <c r="F63" s="64" t="str">
        <f>Requisitos!F63</f>
        <v>N</v>
      </c>
      <c r="G63" s="65" t="s">
        <v>12</v>
      </c>
      <c r="H63" s="65" t="s">
        <v>172</v>
      </c>
      <c r="I63" s="65" t="s">
        <v>12</v>
      </c>
      <c r="J63" s="65"/>
      <c r="K63" s="66"/>
      <c r="L63" s="67">
        <f t="shared" si="1"/>
        <v>2</v>
      </c>
      <c r="N63" s="81">
        <f t="shared" si="2"/>
        <v>0</v>
      </c>
      <c r="O63" s="82">
        <f t="shared" si="3"/>
        <v>2</v>
      </c>
      <c r="P63" s="82">
        <f t="shared" si="4"/>
        <v>0</v>
      </c>
      <c r="Q63" s="84">
        <f t="shared" si="5"/>
        <v>6</v>
      </c>
      <c r="R63" s="83" t="str">
        <f t="shared" si="0"/>
        <v>Ok</v>
      </c>
      <c r="T63" s="81">
        <f>Requisitos!G63</f>
        <v>2</v>
      </c>
      <c r="U63" s="67">
        <f t="shared" si="6"/>
        <v>12</v>
      </c>
    </row>
    <row r="64" spans="1:21" ht="38.25" x14ac:dyDescent="0.2">
      <c r="A64" s="8"/>
      <c r="B64" s="60" t="s">
        <v>153</v>
      </c>
      <c r="C64" s="61"/>
      <c r="D64" s="71" t="s">
        <v>115</v>
      </c>
      <c r="E64" s="68" t="s">
        <v>154</v>
      </c>
      <c r="F64" s="64" t="str">
        <f>Requisitos!F64</f>
        <v>N</v>
      </c>
      <c r="G64" s="65" t="s">
        <v>12</v>
      </c>
      <c r="H64" s="65" t="s">
        <v>172</v>
      </c>
      <c r="I64" s="65" t="s">
        <v>12</v>
      </c>
      <c r="J64" s="65"/>
      <c r="K64" s="66"/>
      <c r="L64" s="67">
        <f t="shared" si="1"/>
        <v>2</v>
      </c>
      <c r="N64" s="81">
        <f t="shared" si="2"/>
        <v>0</v>
      </c>
      <c r="O64" s="82">
        <f t="shared" si="3"/>
        <v>2</v>
      </c>
      <c r="P64" s="82">
        <f t="shared" si="4"/>
        <v>0</v>
      </c>
      <c r="Q64" s="84">
        <f t="shared" si="5"/>
        <v>6</v>
      </c>
      <c r="R64" s="83" t="str">
        <f t="shared" si="0"/>
        <v>Ok</v>
      </c>
      <c r="T64" s="81">
        <f>Requisitos!G64</f>
        <v>2</v>
      </c>
      <c r="U64" s="67">
        <f t="shared" si="6"/>
        <v>12</v>
      </c>
    </row>
    <row r="65" spans="1:21" ht="38.25" x14ac:dyDescent="0.2">
      <c r="A65" s="8"/>
      <c r="B65" s="60" t="s">
        <v>155</v>
      </c>
      <c r="C65" s="61"/>
      <c r="D65" s="71" t="s">
        <v>115</v>
      </c>
      <c r="E65" s="68" t="s">
        <v>156</v>
      </c>
      <c r="F65" s="64" t="str">
        <f>Requisitos!F65</f>
        <v>N</v>
      </c>
      <c r="G65" s="65" t="s">
        <v>12</v>
      </c>
      <c r="H65" s="65" t="s">
        <v>172</v>
      </c>
      <c r="I65" s="65" t="s">
        <v>12</v>
      </c>
      <c r="J65" s="65"/>
      <c r="K65" s="66"/>
      <c r="L65" s="67">
        <f t="shared" si="1"/>
        <v>2</v>
      </c>
      <c r="N65" s="81">
        <f t="shared" si="2"/>
        <v>0</v>
      </c>
      <c r="O65" s="82">
        <f t="shared" si="3"/>
        <v>2</v>
      </c>
      <c r="P65" s="82">
        <f t="shared" si="4"/>
        <v>0</v>
      </c>
      <c r="Q65" s="84">
        <f t="shared" si="5"/>
        <v>6</v>
      </c>
      <c r="R65" s="83" t="str">
        <f t="shared" si="0"/>
        <v>Ok</v>
      </c>
      <c r="T65" s="81">
        <f>Requisitos!G65</f>
        <v>2</v>
      </c>
      <c r="U65" s="67">
        <f t="shared" si="6"/>
        <v>12</v>
      </c>
    </row>
    <row r="66" spans="1:21" ht="38.25" x14ac:dyDescent="0.2">
      <c r="A66" s="8"/>
      <c r="B66" s="73" t="s">
        <v>157</v>
      </c>
      <c r="C66" s="74"/>
      <c r="D66" s="75" t="s">
        <v>115</v>
      </c>
      <c r="E66" s="76" t="s">
        <v>158</v>
      </c>
      <c r="F66" s="77" t="str">
        <f>Requisitos!F66</f>
        <v>N</v>
      </c>
      <c r="G66" s="78" t="s">
        <v>12</v>
      </c>
      <c r="H66" s="78" t="s">
        <v>172</v>
      </c>
      <c r="I66" s="78" t="s">
        <v>12</v>
      </c>
      <c r="J66" s="78"/>
      <c r="K66" s="79"/>
      <c r="L66" s="80">
        <f t="shared" si="1"/>
        <v>2</v>
      </c>
      <c r="N66" s="85">
        <f t="shared" si="2"/>
        <v>0</v>
      </c>
      <c r="O66" s="86">
        <f t="shared" si="3"/>
        <v>2</v>
      </c>
      <c r="P66" s="86">
        <f t="shared" si="4"/>
        <v>0</v>
      </c>
      <c r="Q66" s="87">
        <f t="shared" si="5"/>
        <v>6</v>
      </c>
      <c r="R66" s="88" t="str">
        <f t="shared" si="0"/>
        <v>Ok</v>
      </c>
      <c r="T66" s="85">
        <f>Requisitos!G66</f>
        <v>2</v>
      </c>
      <c r="U66" s="80">
        <f t="shared" si="6"/>
        <v>12</v>
      </c>
    </row>
  </sheetData>
  <autoFilter ref="B6:U6"/>
  <mergeCells count="1">
    <mergeCell ref="N4:P4"/>
  </mergeCells>
  <conditionalFormatting sqref="G7:G66 I7:J66">
    <cfRule type="containsText" dxfId="42" priority="7" operator="containsText" text="Não">
      <formula>NOT(ISERROR(SEARCH("Não",G7)))</formula>
    </cfRule>
    <cfRule type="containsText" dxfId="41" priority="8" operator="containsText" text="Parcialmente">
      <formula>NOT(ISERROR(SEARCH("Parcialmente",G7)))</formula>
    </cfRule>
    <cfRule type="containsText" dxfId="40" priority="9" operator="containsText" text="Sim">
      <formula>NOT(ISERROR(SEARCH("Sim",G7)))</formula>
    </cfRule>
  </conditionalFormatting>
  <conditionalFormatting sqref="H7:H66">
    <cfRule type="containsText" dxfId="39" priority="1" operator="containsText" text="Não">
      <formula>NOT(ISERROR(SEARCH("Não",H7)))</formula>
    </cfRule>
    <cfRule type="containsText" dxfId="38" priority="2" operator="containsText" text="Parcialmente">
      <formula>NOT(ISERROR(SEARCH("Parcialmente",H7)))</formula>
    </cfRule>
    <cfRule type="containsText" dxfId="37" priority="3" operator="containsText" text="Sim">
      <formula>NOT(ISERROR(SEARCH("Sim",H7)))</formula>
    </cfRule>
  </conditionalFormatting>
  <dataValidations count="1">
    <dataValidation type="list" allowBlank="1" showInputMessage="1" showErrorMessage="1" sqref="G7:H66">
      <formula1>"Sim,Não,Parcialmente,N/A"</formula1>
    </dataValidation>
  </dataValidations>
  <pageMargins left="0.78740157499999996" right="0.78740157499999996" top="0.984251969" bottom="0.984251969" header="0.5" footer="0.5"/>
  <pageSetup paperSize="9" orientation="portrait" r:id="rId1"/>
  <headerFooter alignWithMargins="0"/>
  <drawing r:id="rId2"/>
  <legacyDrawing r:id="rId3"/>
  <extLst>
    <ext xmlns:x14="http://schemas.microsoft.com/office/spreadsheetml/2009/9/main" uri="{78C0D931-6437-407d-A8EE-F0AAD7539E65}">
      <x14:conditionalFormattings>
        <x14:conditionalFormatting xmlns:xm="http://schemas.microsoft.com/office/excel/2006/main">
          <x14:cfRule type="containsText" priority="4" operator="containsText" text="Não" id="{0542AE85-BB4B-460D-93B3-AC456956604D}">
            <xm:f>NOT(ISERROR(SEARCH("Não",'CPqD-Sensedia'!K7)))</xm:f>
            <x14:dxf>
              <font>
                <color rgb="FF9C0006"/>
              </font>
              <fill>
                <patternFill>
                  <bgColor rgb="FFFFC7CE"/>
                </patternFill>
              </fill>
            </x14:dxf>
          </x14:cfRule>
          <x14:cfRule type="containsText" priority="5" operator="containsText" text="Parcialmente" id="{2503D0BC-ADE7-47A8-A442-BE4755A6A0C9}">
            <xm:f>NOT(ISERROR(SEARCH("Parcialmente",'CPqD-Sensedia'!K7)))</xm:f>
            <x14:dxf>
              <font>
                <color rgb="FF9C6500"/>
              </font>
              <fill>
                <patternFill>
                  <bgColor rgb="FFFFEB9C"/>
                </patternFill>
              </fill>
            </x14:dxf>
          </x14:cfRule>
          <x14:cfRule type="containsText" priority="6" operator="containsText" text="Sim" id="{D79764FA-9A5B-415A-883D-74178EB2425F}">
            <xm:f>NOT(ISERROR(SEARCH("Sim",'CPqD-Sensedia'!K7)))</xm:f>
            <x14:dxf>
              <font>
                <color rgb="FF006100"/>
              </font>
              <fill>
                <patternFill>
                  <bgColor rgb="FFC6EFCE"/>
                </patternFill>
              </fill>
            </x14:dxf>
          </x14:cfRule>
          <xm:sqref>J7:J66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Configurações!$C$4:$C$6</xm:f>
          </x14:formula1>
          <xm:sqref>I7:I66</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CW66"/>
  <sheetViews>
    <sheetView zoomScale="90" zoomScaleNormal="90" workbookViewId="0">
      <pane xSplit="3" ySplit="6" topLeftCell="D7" activePane="bottomRight" state="frozenSplit"/>
      <selection pane="topRight" activeCell="D1" sqref="D1"/>
      <selection pane="bottomLeft" activeCell="A6" sqref="A6"/>
      <selection pane="bottomRight" activeCell="D7" sqref="D7"/>
    </sheetView>
  </sheetViews>
  <sheetFormatPr defaultRowHeight="12.75" x14ac:dyDescent="0.2"/>
  <cols>
    <col min="1" max="1" width="3.5703125" style="5" customWidth="1"/>
    <col min="2" max="2" width="10.7109375" style="6" customWidth="1"/>
    <col min="3" max="3" width="12.140625" style="7" hidden="1" customWidth="1"/>
    <col min="4" max="4" width="21.5703125" style="7" customWidth="1"/>
    <col min="5" max="5" width="74.7109375" style="5" customWidth="1"/>
    <col min="6" max="6" width="5.42578125" style="5" customWidth="1"/>
    <col min="7" max="9" width="13.28515625" style="7" customWidth="1"/>
    <col min="10" max="10" width="12.140625" style="7" customWidth="1"/>
    <col min="11" max="11" width="55.85546875" style="5" customWidth="1"/>
    <col min="12" max="12" width="10.85546875" style="5" customWidth="1"/>
    <col min="13" max="13" width="7" style="5" customWidth="1"/>
    <col min="14" max="16" width="8.140625" style="7" bestFit="1" customWidth="1"/>
    <col min="17" max="17" width="8.42578125" style="7" bestFit="1" customWidth="1"/>
    <col min="18" max="18" width="13.140625" style="7" bestFit="1" customWidth="1"/>
    <col min="19" max="19" width="3.28515625" style="5" customWidth="1"/>
    <col min="20" max="20" width="12" style="7" bestFit="1" customWidth="1"/>
    <col min="21" max="21" width="17.7109375" style="7" bestFit="1" customWidth="1"/>
    <col min="22" max="22" width="86.42578125" style="5" bestFit="1" customWidth="1"/>
    <col min="23" max="100" width="9.140625" style="5"/>
    <col min="101" max="101" width="0" style="5" hidden="1" customWidth="1"/>
    <col min="102" max="16384" width="9.140625" style="5"/>
  </cols>
  <sheetData>
    <row r="1" spans="1:101" s="9" customFormat="1" x14ac:dyDescent="0.2">
      <c r="B1" s="1"/>
      <c r="C1" s="10"/>
      <c r="D1" s="10"/>
      <c r="G1" s="10"/>
      <c r="H1" s="10"/>
      <c r="I1" s="10"/>
      <c r="J1" s="10"/>
      <c r="N1" s="10"/>
      <c r="O1" s="10"/>
      <c r="P1" s="10"/>
      <c r="Q1" s="10"/>
      <c r="R1" s="10"/>
      <c r="T1" s="10"/>
      <c r="U1" s="10"/>
    </row>
    <row r="2" spans="1:101" s="9" customFormat="1" x14ac:dyDescent="0.2">
      <c r="B2" s="1"/>
      <c r="C2" s="10"/>
      <c r="D2" s="29"/>
      <c r="G2" s="29"/>
      <c r="H2" s="10"/>
      <c r="I2" s="10"/>
      <c r="J2" s="29"/>
      <c r="N2" s="10"/>
      <c r="O2" s="10"/>
      <c r="P2" s="10"/>
      <c r="Q2" s="10"/>
      <c r="R2" s="10"/>
      <c r="T2" s="10"/>
      <c r="U2" s="10"/>
      <c r="CW2" s="9" t="s">
        <v>6</v>
      </c>
    </row>
    <row r="3" spans="1:101" s="9" customFormat="1" ht="15" x14ac:dyDescent="0.2">
      <c r="B3" s="1"/>
      <c r="C3" s="10"/>
      <c r="D3" s="10"/>
      <c r="E3" s="11" t="s">
        <v>114</v>
      </c>
      <c r="F3" s="11"/>
      <c r="G3" s="11" t="s">
        <v>253</v>
      </c>
      <c r="H3" s="92">
        <f>SUM($L7:$L66)</f>
        <v>69.666666666666643</v>
      </c>
      <c r="I3" s="10"/>
      <c r="J3" s="10"/>
      <c r="L3" s="10"/>
      <c r="N3" s="10"/>
      <c r="O3" s="10"/>
      <c r="P3" s="10"/>
      <c r="Q3" s="10"/>
      <c r="R3" s="10"/>
      <c r="T3" s="10"/>
      <c r="U3" s="10"/>
      <c r="CW3" s="9" t="s">
        <v>7</v>
      </c>
    </row>
    <row r="4" spans="1:101" s="9" customFormat="1" ht="15" x14ac:dyDescent="0.2">
      <c r="B4" s="1"/>
      <c r="C4" s="10"/>
      <c r="D4" s="11"/>
      <c r="I4" s="11"/>
      <c r="J4" s="11"/>
      <c r="K4" s="11"/>
      <c r="L4" s="10"/>
      <c r="N4" s="138" t="s">
        <v>252</v>
      </c>
      <c r="O4" s="138"/>
      <c r="P4" s="138"/>
      <c r="Q4" s="51">
        <f>SUM(U7:U66)</f>
        <v>312.20000000000005</v>
      </c>
      <c r="R4" s="10"/>
      <c r="T4" s="10"/>
      <c r="U4" s="10"/>
    </row>
    <row r="5" spans="1:101" s="9" customFormat="1" x14ac:dyDescent="0.2">
      <c r="B5" s="1"/>
      <c r="C5" s="10"/>
      <c r="D5" s="10"/>
      <c r="L5" s="10"/>
      <c r="N5" s="10"/>
      <c r="O5" s="10"/>
      <c r="P5" s="10"/>
      <c r="R5" s="10"/>
      <c r="T5" s="10"/>
      <c r="U5" s="10"/>
    </row>
    <row r="6" spans="1:101" ht="25.5" x14ac:dyDescent="0.2">
      <c r="B6" s="56" t="s">
        <v>64</v>
      </c>
      <c r="C6" s="57" t="s">
        <v>8</v>
      </c>
      <c r="D6" s="57" t="s">
        <v>10</v>
      </c>
      <c r="E6" s="57" t="s">
        <v>9</v>
      </c>
      <c r="F6" s="58"/>
      <c r="G6" s="57" t="s">
        <v>121</v>
      </c>
      <c r="H6" s="57" t="s">
        <v>122</v>
      </c>
      <c r="I6" s="57" t="s">
        <v>123</v>
      </c>
      <c r="J6" s="57" t="s">
        <v>237</v>
      </c>
      <c r="K6" s="57" t="s">
        <v>120</v>
      </c>
      <c r="L6" s="59" t="s">
        <v>177</v>
      </c>
      <c r="N6" s="89" t="s">
        <v>240</v>
      </c>
      <c r="O6" s="90" t="s">
        <v>244</v>
      </c>
      <c r="P6" s="90" t="s">
        <v>245</v>
      </c>
      <c r="Q6" s="90" t="s">
        <v>242</v>
      </c>
      <c r="R6" s="91" t="s">
        <v>246</v>
      </c>
      <c r="T6" s="89" t="s">
        <v>248</v>
      </c>
      <c r="U6" s="91" t="s">
        <v>249</v>
      </c>
    </row>
    <row r="7" spans="1:101" ht="25.5" x14ac:dyDescent="0.2">
      <c r="A7" s="8"/>
      <c r="B7" s="60" t="s">
        <v>65</v>
      </c>
      <c r="C7" s="61"/>
      <c r="D7" s="62" t="s">
        <v>55</v>
      </c>
      <c r="E7" s="63" t="s">
        <v>15</v>
      </c>
      <c r="F7" s="64" t="str">
        <f>Requisitos!F7</f>
        <v>S</v>
      </c>
      <c r="G7" s="65" t="s">
        <v>12</v>
      </c>
      <c r="H7" s="65" t="s">
        <v>172</v>
      </c>
      <c r="I7" s="65" t="s">
        <v>12</v>
      </c>
      <c r="J7" s="65"/>
      <c r="K7" s="66"/>
      <c r="L7" s="67">
        <f t="shared" ref="L7:L38" si="0">((IF(G7="Sim",3,IF(G7="Parcialmente",1,IF(G7="Não",-1,0))))+(IF(H7="Sim",3,IF(H7="Parcialmente",1,IF(H7="Não",-1,0)))) + (IF(I7="Sim",3,IF(I7="Parcialmente",1,IF(I7="Não",-1,0)))))/3</f>
        <v>2</v>
      </c>
      <c r="N7" s="81">
        <f>COUNTIF($G7:$I7,"Não")</f>
        <v>0</v>
      </c>
      <c r="O7" s="82">
        <f>COUNTIF($G7:$I7,"Sim")</f>
        <v>2</v>
      </c>
      <c r="P7" s="82">
        <f>COUNTIF($G7:$I7,"Parcialmente")</f>
        <v>0</v>
      </c>
      <c r="Q7" s="84">
        <f>IF(AND((N7&gt;O7),(N7&gt;P7)),-1*N7,IF(AND((O7&gt;N7),(O7&gt;P7)),3*O7,IF(AND((P7&gt;N7),(P7&gt;O7)),1*P7,(-(N7*0.4))+(O7*3)+(-(P7*0.2)))))</f>
        <v>6</v>
      </c>
      <c r="R7" s="83" t="str">
        <f t="shared" ref="R7:R66" si="1">IF(Q7=0,"Discutir","Ok")</f>
        <v>Ok</v>
      </c>
      <c r="T7" s="81">
        <f>Requisitos!G7</f>
        <v>1</v>
      </c>
      <c r="U7" s="67">
        <f>T7*Q7</f>
        <v>6</v>
      </c>
    </row>
    <row r="8" spans="1:101" ht="178.5" x14ac:dyDescent="0.2">
      <c r="A8" s="8"/>
      <c r="B8" s="60" t="s">
        <v>66</v>
      </c>
      <c r="C8" s="61"/>
      <c r="D8" s="62" t="s">
        <v>55</v>
      </c>
      <c r="E8" s="68" t="s">
        <v>116</v>
      </c>
      <c r="F8" s="64" t="str">
        <f>Requisitos!F8</f>
        <v>S</v>
      </c>
      <c r="G8" s="65" t="s">
        <v>14</v>
      </c>
      <c r="H8" s="65" t="s">
        <v>172</v>
      </c>
      <c r="I8" s="65" t="s">
        <v>14</v>
      </c>
      <c r="J8" s="65"/>
      <c r="K8" s="66"/>
      <c r="L8" s="67">
        <f t="shared" si="0"/>
        <v>0.66666666666666663</v>
      </c>
      <c r="N8" s="81">
        <f t="shared" ref="N8:N66" si="2">COUNTIF($G8:$I8,"Não")</f>
        <v>0</v>
      </c>
      <c r="O8" s="82">
        <f t="shared" ref="O8:O66" si="3">COUNTIF($G8:$I8,"Sim")</f>
        <v>0</v>
      </c>
      <c r="P8" s="82">
        <f t="shared" ref="P8:P66" si="4">COUNTIF($G8:$I8,"Parcialmente")</f>
        <v>2</v>
      </c>
      <c r="Q8" s="84">
        <f t="shared" ref="Q8:Q66" si="5">IF(AND((N8&gt;O8),(N8&gt;P8)),-1*N8,IF(AND((O8&gt;N8),(O8&gt;P8)),3*O8,IF(AND((P8&gt;N8),(P8&gt;O8)),1*P8,(-(N8*0.4))+(O8*3)+(-(P8*0.2)))))</f>
        <v>2</v>
      </c>
      <c r="R8" s="83" t="str">
        <f t="shared" si="1"/>
        <v>Ok</v>
      </c>
      <c r="T8" s="81">
        <f>Requisitos!G8</f>
        <v>2</v>
      </c>
      <c r="U8" s="67">
        <f t="shared" ref="U8:U66" si="6">T8*Q8</f>
        <v>4</v>
      </c>
    </row>
    <row r="9" spans="1:101" ht="38.25" x14ac:dyDescent="0.2">
      <c r="A9" s="8"/>
      <c r="B9" s="60" t="s">
        <v>67</v>
      </c>
      <c r="C9" s="61"/>
      <c r="D9" s="62" t="s">
        <v>55</v>
      </c>
      <c r="E9" s="68" t="s">
        <v>16</v>
      </c>
      <c r="F9" s="64" t="str">
        <f>Requisitos!F9</f>
        <v>T</v>
      </c>
      <c r="G9" s="65" t="s">
        <v>12</v>
      </c>
      <c r="H9" s="65" t="s">
        <v>12</v>
      </c>
      <c r="I9" s="65" t="s">
        <v>14</v>
      </c>
      <c r="J9" s="65" t="s">
        <v>13</v>
      </c>
      <c r="K9" s="66" t="s">
        <v>239</v>
      </c>
      <c r="L9" s="67">
        <f t="shared" si="0"/>
        <v>2.3333333333333335</v>
      </c>
      <c r="N9" s="81">
        <f t="shared" si="2"/>
        <v>0</v>
      </c>
      <c r="O9" s="82">
        <f t="shared" si="3"/>
        <v>2</v>
      </c>
      <c r="P9" s="82">
        <f t="shared" si="4"/>
        <v>1</v>
      </c>
      <c r="Q9" s="84">
        <f t="shared" si="5"/>
        <v>6</v>
      </c>
      <c r="R9" s="83" t="str">
        <f t="shared" si="1"/>
        <v>Ok</v>
      </c>
      <c r="T9" s="81">
        <f>Requisitos!G9</f>
        <v>2</v>
      </c>
      <c r="U9" s="67">
        <f t="shared" si="6"/>
        <v>12</v>
      </c>
    </row>
    <row r="10" spans="1:101" ht="25.5" x14ac:dyDescent="0.2">
      <c r="A10" s="8"/>
      <c r="B10" s="60" t="s">
        <v>68</v>
      </c>
      <c r="C10" s="61"/>
      <c r="D10" s="62" t="s">
        <v>56</v>
      </c>
      <c r="E10" s="68" t="s">
        <v>17</v>
      </c>
      <c r="F10" s="64" t="str">
        <f>Requisitos!F10</f>
        <v>S</v>
      </c>
      <c r="G10" s="65" t="s">
        <v>14</v>
      </c>
      <c r="H10" s="65" t="s">
        <v>172</v>
      </c>
      <c r="I10" s="65" t="s">
        <v>14</v>
      </c>
      <c r="J10" s="65"/>
      <c r="K10" s="66"/>
      <c r="L10" s="67">
        <f t="shared" si="0"/>
        <v>0.66666666666666663</v>
      </c>
      <c r="N10" s="81">
        <f t="shared" si="2"/>
        <v>0</v>
      </c>
      <c r="O10" s="82">
        <f t="shared" si="3"/>
        <v>0</v>
      </c>
      <c r="P10" s="82">
        <f t="shared" si="4"/>
        <v>2</v>
      </c>
      <c r="Q10" s="84">
        <f t="shared" si="5"/>
        <v>2</v>
      </c>
      <c r="R10" s="83" t="str">
        <f t="shared" si="1"/>
        <v>Ok</v>
      </c>
      <c r="T10" s="81">
        <f>Requisitos!G10</f>
        <v>2</v>
      </c>
      <c r="U10" s="67">
        <f t="shared" si="6"/>
        <v>4</v>
      </c>
    </row>
    <row r="11" spans="1:101" ht="25.5" x14ac:dyDescent="0.2">
      <c r="A11" s="8"/>
      <c r="B11" s="60" t="s">
        <v>69</v>
      </c>
      <c r="C11" s="61"/>
      <c r="D11" s="62" t="s">
        <v>57</v>
      </c>
      <c r="E11" s="68" t="s">
        <v>18</v>
      </c>
      <c r="F11" s="64" t="str">
        <f>Requisitos!F11</f>
        <v>S</v>
      </c>
      <c r="G11" s="65" t="s">
        <v>14</v>
      </c>
      <c r="H11" s="65" t="s">
        <v>172</v>
      </c>
      <c r="I11" s="65" t="s">
        <v>14</v>
      </c>
      <c r="J11" s="65"/>
      <c r="K11" s="66"/>
      <c r="L11" s="67">
        <f t="shared" si="0"/>
        <v>0.66666666666666663</v>
      </c>
      <c r="N11" s="81">
        <f t="shared" si="2"/>
        <v>0</v>
      </c>
      <c r="O11" s="82">
        <f t="shared" si="3"/>
        <v>0</v>
      </c>
      <c r="P11" s="82">
        <f t="shared" si="4"/>
        <v>2</v>
      </c>
      <c r="Q11" s="84">
        <f t="shared" si="5"/>
        <v>2</v>
      </c>
      <c r="R11" s="83" t="str">
        <f t="shared" si="1"/>
        <v>Ok</v>
      </c>
      <c r="T11" s="81">
        <f>Requisitos!G11</f>
        <v>1</v>
      </c>
      <c r="U11" s="67">
        <f t="shared" si="6"/>
        <v>2</v>
      </c>
    </row>
    <row r="12" spans="1:101" ht="25.5" x14ac:dyDescent="0.2">
      <c r="A12" s="8"/>
      <c r="B12" s="60" t="s">
        <v>70</v>
      </c>
      <c r="C12" s="61"/>
      <c r="D12" s="62" t="s">
        <v>57</v>
      </c>
      <c r="E12" s="68" t="s">
        <v>19</v>
      </c>
      <c r="F12" s="64" t="str">
        <f>Requisitos!F12</f>
        <v>S</v>
      </c>
      <c r="G12" s="65" t="s">
        <v>12</v>
      </c>
      <c r="H12" s="65" t="s">
        <v>172</v>
      </c>
      <c r="I12" s="65" t="s">
        <v>12</v>
      </c>
      <c r="J12" s="65"/>
      <c r="K12" s="66"/>
      <c r="L12" s="67">
        <f t="shared" si="0"/>
        <v>2</v>
      </c>
      <c r="N12" s="81">
        <f t="shared" si="2"/>
        <v>0</v>
      </c>
      <c r="O12" s="82">
        <f t="shared" si="3"/>
        <v>2</v>
      </c>
      <c r="P12" s="82">
        <f t="shared" si="4"/>
        <v>0</v>
      </c>
      <c r="Q12" s="84">
        <f t="shared" si="5"/>
        <v>6</v>
      </c>
      <c r="R12" s="83" t="str">
        <f t="shared" si="1"/>
        <v>Ok</v>
      </c>
      <c r="T12" s="81">
        <f>Requisitos!G12</f>
        <v>1</v>
      </c>
      <c r="U12" s="67">
        <f t="shared" si="6"/>
        <v>6</v>
      </c>
    </row>
    <row r="13" spans="1:101" ht="25.5" x14ac:dyDescent="0.2">
      <c r="A13" s="8"/>
      <c r="B13" s="60" t="s">
        <v>71</v>
      </c>
      <c r="C13" s="61"/>
      <c r="D13" s="62" t="s">
        <v>57</v>
      </c>
      <c r="E13" s="68" t="s">
        <v>20</v>
      </c>
      <c r="F13" s="64" t="str">
        <f>Requisitos!F13</f>
        <v>S</v>
      </c>
      <c r="G13" s="65" t="s">
        <v>12</v>
      </c>
      <c r="H13" s="65" t="s">
        <v>12</v>
      </c>
      <c r="I13" s="65" t="s">
        <v>12</v>
      </c>
      <c r="J13" s="65"/>
      <c r="K13" s="66"/>
      <c r="L13" s="67">
        <f t="shared" si="0"/>
        <v>3</v>
      </c>
      <c r="N13" s="81">
        <f t="shared" si="2"/>
        <v>0</v>
      </c>
      <c r="O13" s="82">
        <f t="shared" si="3"/>
        <v>3</v>
      </c>
      <c r="P13" s="82">
        <f t="shared" si="4"/>
        <v>0</v>
      </c>
      <c r="Q13" s="84">
        <f t="shared" si="5"/>
        <v>9</v>
      </c>
      <c r="R13" s="83" t="str">
        <f t="shared" si="1"/>
        <v>Ok</v>
      </c>
      <c r="T13" s="81">
        <f>Requisitos!G13</f>
        <v>2</v>
      </c>
      <c r="U13" s="67">
        <f t="shared" si="6"/>
        <v>18</v>
      </c>
    </row>
    <row r="14" spans="1:101" ht="25.5" x14ac:dyDescent="0.2">
      <c r="A14" s="8"/>
      <c r="B14" s="60" t="s">
        <v>72</v>
      </c>
      <c r="C14" s="61"/>
      <c r="D14" s="62" t="s">
        <v>57</v>
      </c>
      <c r="E14" s="68" t="s">
        <v>21</v>
      </c>
      <c r="F14" s="64" t="str">
        <f>Requisitos!F14</f>
        <v>S</v>
      </c>
      <c r="G14" s="65" t="s">
        <v>14</v>
      </c>
      <c r="H14" s="65" t="s">
        <v>12</v>
      </c>
      <c r="I14" s="65" t="s">
        <v>14</v>
      </c>
      <c r="J14" s="65"/>
      <c r="K14" s="66"/>
      <c r="L14" s="67">
        <f t="shared" si="0"/>
        <v>1.6666666666666667</v>
      </c>
      <c r="N14" s="81">
        <f t="shared" si="2"/>
        <v>0</v>
      </c>
      <c r="O14" s="82">
        <f t="shared" si="3"/>
        <v>1</v>
      </c>
      <c r="P14" s="82">
        <f t="shared" si="4"/>
        <v>2</v>
      </c>
      <c r="Q14" s="84">
        <f t="shared" si="5"/>
        <v>2</v>
      </c>
      <c r="R14" s="83" t="str">
        <f t="shared" si="1"/>
        <v>Ok</v>
      </c>
      <c r="T14" s="81">
        <f>Requisitos!G14</f>
        <v>1</v>
      </c>
      <c r="U14" s="67">
        <f t="shared" si="6"/>
        <v>2</v>
      </c>
    </row>
    <row r="15" spans="1:101" ht="38.25" x14ac:dyDescent="0.2">
      <c r="A15" s="8"/>
      <c r="B15" s="60" t="s">
        <v>73</v>
      </c>
      <c r="C15" s="61"/>
      <c r="D15" s="62" t="s">
        <v>55</v>
      </c>
      <c r="E15" s="68" t="s">
        <v>22</v>
      </c>
      <c r="F15" s="64" t="str">
        <f>Requisitos!F15</f>
        <v>S</v>
      </c>
      <c r="G15" s="65" t="s">
        <v>12</v>
      </c>
      <c r="H15" s="65" t="s">
        <v>14</v>
      </c>
      <c r="I15" s="65" t="s">
        <v>14</v>
      </c>
      <c r="J15" s="65" t="s">
        <v>13</v>
      </c>
      <c r="K15" s="66" t="s">
        <v>241</v>
      </c>
      <c r="L15" s="67">
        <f t="shared" si="0"/>
        <v>1.6666666666666667</v>
      </c>
      <c r="N15" s="81">
        <f t="shared" si="2"/>
        <v>0</v>
      </c>
      <c r="O15" s="82">
        <f t="shared" si="3"/>
        <v>1</v>
      </c>
      <c r="P15" s="82">
        <f t="shared" si="4"/>
        <v>2</v>
      </c>
      <c r="Q15" s="84">
        <f t="shared" si="5"/>
        <v>2</v>
      </c>
      <c r="R15" s="83" t="str">
        <f t="shared" si="1"/>
        <v>Ok</v>
      </c>
      <c r="T15" s="81">
        <f>Requisitos!G15</f>
        <v>2</v>
      </c>
      <c r="U15" s="67">
        <f t="shared" si="6"/>
        <v>4</v>
      </c>
    </row>
    <row r="16" spans="1:101" ht="25.5" x14ac:dyDescent="0.2">
      <c r="A16" s="8"/>
      <c r="B16" s="60" t="s">
        <v>74</v>
      </c>
      <c r="C16" s="61"/>
      <c r="D16" s="62" t="s">
        <v>55</v>
      </c>
      <c r="E16" s="68" t="s">
        <v>23</v>
      </c>
      <c r="F16" s="64" t="str">
        <f>Requisitos!F16</f>
        <v>S</v>
      </c>
      <c r="G16" s="65" t="s">
        <v>14</v>
      </c>
      <c r="H16" s="65" t="s">
        <v>14</v>
      </c>
      <c r="I16" s="65" t="s">
        <v>14</v>
      </c>
      <c r="J16" s="65"/>
      <c r="K16" s="66"/>
      <c r="L16" s="67">
        <f t="shared" si="0"/>
        <v>1</v>
      </c>
      <c r="N16" s="81">
        <f t="shared" si="2"/>
        <v>0</v>
      </c>
      <c r="O16" s="82">
        <f t="shared" si="3"/>
        <v>0</v>
      </c>
      <c r="P16" s="82">
        <f t="shared" si="4"/>
        <v>3</v>
      </c>
      <c r="Q16" s="84">
        <f t="shared" si="5"/>
        <v>3</v>
      </c>
      <c r="R16" s="83" t="str">
        <f t="shared" si="1"/>
        <v>Ok</v>
      </c>
      <c r="T16" s="81">
        <f>Requisitos!G16</f>
        <v>2</v>
      </c>
      <c r="U16" s="67">
        <f t="shared" si="6"/>
        <v>6</v>
      </c>
    </row>
    <row r="17" spans="1:21" ht="25.5" x14ac:dyDescent="0.2">
      <c r="A17" s="8"/>
      <c r="B17" s="60" t="s">
        <v>75</v>
      </c>
      <c r="C17" s="61"/>
      <c r="D17" s="62" t="s">
        <v>58</v>
      </c>
      <c r="E17" s="68" t="s">
        <v>24</v>
      </c>
      <c r="F17" s="64" t="str">
        <f>Requisitos!F17</f>
        <v>S</v>
      </c>
      <c r="G17" s="65" t="s">
        <v>14</v>
      </c>
      <c r="H17" s="65" t="s">
        <v>172</v>
      </c>
      <c r="I17" s="65" t="s">
        <v>14</v>
      </c>
      <c r="J17" s="65"/>
      <c r="K17" s="66"/>
      <c r="L17" s="67">
        <f t="shared" si="0"/>
        <v>0.66666666666666663</v>
      </c>
      <c r="N17" s="81">
        <f t="shared" si="2"/>
        <v>0</v>
      </c>
      <c r="O17" s="82">
        <f t="shared" si="3"/>
        <v>0</v>
      </c>
      <c r="P17" s="82">
        <f t="shared" si="4"/>
        <v>2</v>
      </c>
      <c r="Q17" s="84">
        <f t="shared" si="5"/>
        <v>2</v>
      </c>
      <c r="R17" s="83" t="str">
        <f t="shared" si="1"/>
        <v>Ok</v>
      </c>
      <c r="T17" s="81">
        <f>Requisitos!G17</f>
        <v>3</v>
      </c>
      <c r="U17" s="67">
        <f t="shared" si="6"/>
        <v>6</v>
      </c>
    </row>
    <row r="18" spans="1:21" ht="38.25" x14ac:dyDescent="0.2">
      <c r="A18" s="8"/>
      <c r="B18" s="60" t="s">
        <v>76</v>
      </c>
      <c r="C18" s="61"/>
      <c r="D18" s="62" t="s">
        <v>58</v>
      </c>
      <c r="E18" s="68" t="s">
        <v>25</v>
      </c>
      <c r="F18" s="64" t="str">
        <f>Requisitos!F18</f>
        <v>S</v>
      </c>
      <c r="G18" s="65" t="s">
        <v>14</v>
      </c>
      <c r="H18" s="65" t="s">
        <v>172</v>
      </c>
      <c r="I18" s="65" t="s">
        <v>14</v>
      </c>
      <c r="J18" s="65"/>
      <c r="K18" s="66"/>
      <c r="L18" s="67">
        <f t="shared" si="0"/>
        <v>0.66666666666666663</v>
      </c>
      <c r="N18" s="81">
        <f t="shared" si="2"/>
        <v>0</v>
      </c>
      <c r="O18" s="82">
        <f t="shared" si="3"/>
        <v>0</v>
      </c>
      <c r="P18" s="82">
        <f t="shared" si="4"/>
        <v>2</v>
      </c>
      <c r="Q18" s="84">
        <f t="shared" si="5"/>
        <v>2</v>
      </c>
      <c r="R18" s="83" t="str">
        <f t="shared" si="1"/>
        <v>Ok</v>
      </c>
      <c r="T18" s="81">
        <f>Requisitos!G18</f>
        <v>2</v>
      </c>
      <c r="U18" s="67">
        <f t="shared" si="6"/>
        <v>4</v>
      </c>
    </row>
    <row r="19" spans="1:21" ht="25.5" x14ac:dyDescent="0.2">
      <c r="A19" s="8"/>
      <c r="B19" s="60" t="s">
        <v>77</v>
      </c>
      <c r="C19" s="61"/>
      <c r="D19" s="62" t="s">
        <v>58</v>
      </c>
      <c r="E19" s="68" t="s">
        <v>26</v>
      </c>
      <c r="F19" s="64" t="str">
        <f>Requisitos!F19</f>
        <v>S</v>
      </c>
      <c r="G19" s="65" t="s">
        <v>14</v>
      </c>
      <c r="H19" s="65" t="s">
        <v>172</v>
      </c>
      <c r="I19" s="65" t="s">
        <v>14</v>
      </c>
      <c r="J19" s="65"/>
      <c r="K19" s="66"/>
      <c r="L19" s="67">
        <f t="shared" si="0"/>
        <v>0.66666666666666663</v>
      </c>
      <c r="N19" s="81">
        <f t="shared" si="2"/>
        <v>0</v>
      </c>
      <c r="O19" s="82">
        <f t="shared" si="3"/>
        <v>0</v>
      </c>
      <c r="P19" s="82">
        <f t="shared" si="4"/>
        <v>2</v>
      </c>
      <c r="Q19" s="84">
        <f t="shared" si="5"/>
        <v>2</v>
      </c>
      <c r="R19" s="83" t="str">
        <f t="shared" si="1"/>
        <v>Ok</v>
      </c>
      <c r="T19" s="81">
        <f>Requisitos!G19</f>
        <v>2</v>
      </c>
      <c r="U19" s="67">
        <f t="shared" si="6"/>
        <v>4</v>
      </c>
    </row>
    <row r="20" spans="1:21" ht="140.25" x14ac:dyDescent="0.2">
      <c r="A20" s="8"/>
      <c r="B20" s="60" t="s">
        <v>78</v>
      </c>
      <c r="C20" s="61"/>
      <c r="D20" s="62" t="s">
        <v>59</v>
      </c>
      <c r="E20" s="68" t="s">
        <v>117</v>
      </c>
      <c r="F20" s="64" t="str">
        <f>Requisitos!F20</f>
        <v>S</v>
      </c>
      <c r="G20" s="65" t="s">
        <v>14</v>
      </c>
      <c r="H20" s="65" t="s">
        <v>172</v>
      </c>
      <c r="I20" s="65" t="s">
        <v>14</v>
      </c>
      <c r="J20" s="65"/>
      <c r="K20" s="66"/>
      <c r="L20" s="67">
        <f t="shared" si="0"/>
        <v>0.66666666666666663</v>
      </c>
      <c r="N20" s="81">
        <f t="shared" si="2"/>
        <v>0</v>
      </c>
      <c r="O20" s="82">
        <f t="shared" si="3"/>
        <v>0</v>
      </c>
      <c r="P20" s="82">
        <f t="shared" si="4"/>
        <v>2</v>
      </c>
      <c r="Q20" s="84">
        <f t="shared" si="5"/>
        <v>2</v>
      </c>
      <c r="R20" s="83" t="str">
        <f t="shared" si="1"/>
        <v>Ok</v>
      </c>
      <c r="T20" s="81">
        <f>Requisitos!G20</f>
        <v>2</v>
      </c>
      <c r="U20" s="67">
        <f t="shared" si="6"/>
        <v>4</v>
      </c>
    </row>
    <row r="21" spans="1:21" ht="51" x14ac:dyDescent="0.2">
      <c r="A21" s="8"/>
      <c r="B21" s="60" t="s">
        <v>79</v>
      </c>
      <c r="C21" s="61"/>
      <c r="D21" s="62" t="s">
        <v>59</v>
      </c>
      <c r="E21" s="68" t="s">
        <v>27</v>
      </c>
      <c r="F21" s="64" t="str">
        <f>Requisitos!F21</f>
        <v>S</v>
      </c>
      <c r="G21" s="65" t="s">
        <v>12</v>
      </c>
      <c r="H21" s="65" t="s">
        <v>13</v>
      </c>
      <c r="I21" s="65" t="s">
        <v>14</v>
      </c>
      <c r="J21" s="65" t="s">
        <v>13</v>
      </c>
      <c r="K21" s="66" t="s">
        <v>241</v>
      </c>
      <c r="L21" s="67">
        <f t="shared" si="0"/>
        <v>1</v>
      </c>
      <c r="N21" s="81">
        <f t="shared" si="2"/>
        <v>1</v>
      </c>
      <c r="O21" s="82">
        <f t="shared" si="3"/>
        <v>1</v>
      </c>
      <c r="P21" s="82">
        <f t="shared" si="4"/>
        <v>1</v>
      </c>
      <c r="Q21" s="84">
        <f t="shared" si="5"/>
        <v>2.4</v>
      </c>
      <c r="R21" s="83" t="str">
        <f t="shared" si="1"/>
        <v>Ok</v>
      </c>
      <c r="T21" s="81">
        <f>Requisitos!G21</f>
        <v>2</v>
      </c>
      <c r="U21" s="67">
        <f t="shared" si="6"/>
        <v>4.8</v>
      </c>
    </row>
    <row r="22" spans="1:21" ht="25.5" x14ac:dyDescent="0.2">
      <c r="A22" s="8"/>
      <c r="B22" s="60" t="s">
        <v>80</v>
      </c>
      <c r="C22" s="61"/>
      <c r="D22" s="62" t="s">
        <v>57</v>
      </c>
      <c r="E22" s="68" t="s">
        <v>28</v>
      </c>
      <c r="F22" s="64" t="str">
        <f>Requisitos!F22</f>
        <v>S</v>
      </c>
      <c r="G22" s="65" t="s">
        <v>14</v>
      </c>
      <c r="H22" s="65" t="s">
        <v>172</v>
      </c>
      <c r="I22" s="65" t="s">
        <v>14</v>
      </c>
      <c r="J22" s="65"/>
      <c r="K22" s="66"/>
      <c r="L22" s="67">
        <f t="shared" si="0"/>
        <v>0.66666666666666663</v>
      </c>
      <c r="N22" s="81">
        <f t="shared" si="2"/>
        <v>0</v>
      </c>
      <c r="O22" s="82">
        <f t="shared" si="3"/>
        <v>0</v>
      </c>
      <c r="P22" s="82">
        <f t="shared" si="4"/>
        <v>2</v>
      </c>
      <c r="Q22" s="84">
        <f t="shared" si="5"/>
        <v>2</v>
      </c>
      <c r="R22" s="83" t="str">
        <f t="shared" si="1"/>
        <v>Ok</v>
      </c>
      <c r="T22" s="81">
        <f>Requisitos!G22</f>
        <v>1</v>
      </c>
      <c r="U22" s="67">
        <f t="shared" si="6"/>
        <v>2</v>
      </c>
    </row>
    <row r="23" spans="1:21" ht="25.5" x14ac:dyDescent="0.2">
      <c r="A23" s="8"/>
      <c r="B23" s="60" t="s">
        <v>81</v>
      </c>
      <c r="C23" s="61"/>
      <c r="D23" s="62" t="s">
        <v>57</v>
      </c>
      <c r="E23" s="68" t="s">
        <v>29</v>
      </c>
      <c r="F23" s="64" t="str">
        <f>Requisitos!F23</f>
        <v>S</v>
      </c>
      <c r="G23" s="65" t="s">
        <v>14</v>
      </c>
      <c r="H23" s="65" t="s">
        <v>172</v>
      </c>
      <c r="I23" s="65" t="s">
        <v>14</v>
      </c>
      <c r="J23" s="65"/>
      <c r="K23" s="66"/>
      <c r="L23" s="67">
        <f t="shared" si="0"/>
        <v>0.66666666666666663</v>
      </c>
      <c r="N23" s="81">
        <f t="shared" si="2"/>
        <v>0</v>
      </c>
      <c r="O23" s="82">
        <f t="shared" si="3"/>
        <v>0</v>
      </c>
      <c r="P23" s="82">
        <f t="shared" si="4"/>
        <v>2</v>
      </c>
      <c r="Q23" s="84">
        <f t="shared" si="5"/>
        <v>2</v>
      </c>
      <c r="R23" s="83" t="str">
        <f t="shared" si="1"/>
        <v>Ok</v>
      </c>
      <c r="T23" s="81">
        <f>Requisitos!G23</f>
        <v>1</v>
      </c>
      <c r="U23" s="67">
        <f t="shared" si="6"/>
        <v>2</v>
      </c>
    </row>
    <row r="24" spans="1:21" ht="38.25" x14ac:dyDescent="0.2">
      <c r="A24" s="8"/>
      <c r="B24" s="60" t="s">
        <v>82</v>
      </c>
      <c r="C24" s="61"/>
      <c r="D24" s="62" t="s">
        <v>57</v>
      </c>
      <c r="E24" s="68" t="s">
        <v>30</v>
      </c>
      <c r="F24" s="64" t="str">
        <f>Requisitos!F24</f>
        <v>S</v>
      </c>
      <c r="G24" s="65" t="s">
        <v>14</v>
      </c>
      <c r="H24" s="65" t="s">
        <v>172</v>
      </c>
      <c r="I24" s="65" t="s">
        <v>14</v>
      </c>
      <c r="J24" s="65"/>
      <c r="K24" s="66"/>
      <c r="L24" s="67">
        <f t="shared" si="0"/>
        <v>0.66666666666666663</v>
      </c>
      <c r="N24" s="81">
        <f t="shared" si="2"/>
        <v>0</v>
      </c>
      <c r="O24" s="82">
        <f t="shared" si="3"/>
        <v>0</v>
      </c>
      <c r="P24" s="82">
        <f t="shared" si="4"/>
        <v>2</v>
      </c>
      <c r="Q24" s="84">
        <f t="shared" si="5"/>
        <v>2</v>
      </c>
      <c r="R24" s="83" t="str">
        <f t="shared" si="1"/>
        <v>Ok</v>
      </c>
      <c r="T24" s="81">
        <f>Requisitos!G24</f>
        <v>1</v>
      </c>
      <c r="U24" s="67">
        <f t="shared" si="6"/>
        <v>2</v>
      </c>
    </row>
    <row r="25" spans="1:21" ht="25.5" x14ac:dyDescent="0.2">
      <c r="A25" s="8"/>
      <c r="B25" s="60" t="s">
        <v>83</v>
      </c>
      <c r="C25" s="61"/>
      <c r="D25" s="62" t="s">
        <v>57</v>
      </c>
      <c r="E25" s="68" t="s">
        <v>31</v>
      </c>
      <c r="F25" s="64" t="str">
        <f>Requisitos!F25</f>
        <v>S</v>
      </c>
      <c r="G25" s="65" t="s">
        <v>14</v>
      </c>
      <c r="H25" s="65" t="s">
        <v>172</v>
      </c>
      <c r="I25" s="65" t="s">
        <v>14</v>
      </c>
      <c r="J25" s="65"/>
      <c r="K25" s="66"/>
      <c r="L25" s="67">
        <f t="shared" si="0"/>
        <v>0.66666666666666663</v>
      </c>
      <c r="N25" s="81">
        <f t="shared" si="2"/>
        <v>0</v>
      </c>
      <c r="O25" s="82">
        <f t="shared" si="3"/>
        <v>0</v>
      </c>
      <c r="P25" s="82">
        <f t="shared" si="4"/>
        <v>2</v>
      </c>
      <c r="Q25" s="84">
        <f t="shared" si="5"/>
        <v>2</v>
      </c>
      <c r="R25" s="83" t="str">
        <f t="shared" si="1"/>
        <v>Ok</v>
      </c>
      <c r="T25" s="81">
        <f>Requisitos!G25</f>
        <v>1</v>
      </c>
      <c r="U25" s="67">
        <f t="shared" si="6"/>
        <v>2</v>
      </c>
    </row>
    <row r="26" spans="1:21" ht="38.25" x14ac:dyDescent="0.2">
      <c r="A26" s="8"/>
      <c r="B26" s="60" t="s">
        <v>84</v>
      </c>
      <c r="C26" s="61"/>
      <c r="D26" s="62" t="s">
        <v>57</v>
      </c>
      <c r="E26" s="68" t="s">
        <v>32</v>
      </c>
      <c r="F26" s="64" t="str">
        <f>Requisitos!F26</f>
        <v>S</v>
      </c>
      <c r="G26" s="65" t="s">
        <v>14</v>
      </c>
      <c r="H26" s="65" t="s">
        <v>12</v>
      </c>
      <c r="I26" s="65" t="s">
        <v>14</v>
      </c>
      <c r="J26" s="65"/>
      <c r="K26" s="66"/>
      <c r="L26" s="67">
        <f t="shared" si="0"/>
        <v>1.6666666666666667</v>
      </c>
      <c r="N26" s="81">
        <f t="shared" si="2"/>
        <v>0</v>
      </c>
      <c r="O26" s="82">
        <f t="shared" si="3"/>
        <v>1</v>
      </c>
      <c r="P26" s="82">
        <f t="shared" si="4"/>
        <v>2</v>
      </c>
      <c r="Q26" s="84">
        <f t="shared" si="5"/>
        <v>2</v>
      </c>
      <c r="R26" s="83" t="str">
        <f t="shared" si="1"/>
        <v>Ok</v>
      </c>
      <c r="T26" s="81">
        <f>Requisitos!G26</f>
        <v>2</v>
      </c>
      <c r="U26" s="67">
        <f t="shared" si="6"/>
        <v>4</v>
      </c>
    </row>
    <row r="27" spans="1:21" ht="63.75" x14ac:dyDescent="0.2">
      <c r="A27" s="8"/>
      <c r="B27" s="60" t="s">
        <v>85</v>
      </c>
      <c r="C27" s="61"/>
      <c r="D27" s="62" t="s">
        <v>57</v>
      </c>
      <c r="E27" s="68" t="s">
        <v>33</v>
      </c>
      <c r="F27" s="64" t="str">
        <f>Requisitos!F27</f>
        <v>S</v>
      </c>
      <c r="G27" s="65" t="s">
        <v>14</v>
      </c>
      <c r="H27" s="65" t="s">
        <v>172</v>
      </c>
      <c r="I27" s="65" t="s">
        <v>14</v>
      </c>
      <c r="J27" s="65"/>
      <c r="K27" s="66"/>
      <c r="L27" s="67">
        <f t="shared" si="0"/>
        <v>0.66666666666666663</v>
      </c>
      <c r="N27" s="81">
        <f t="shared" si="2"/>
        <v>0</v>
      </c>
      <c r="O27" s="82">
        <f t="shared" si="3"/>
        <v>0</v>
      </c>
      <c r="P27" s="82">
        <f t="shared" si="4"/>
        <v>2</v>
      </c>
      <c r="Q27" s="84">
        <f t="shared" si="5"/>
        <v>2</v>
      </c>
      <c r="R27" s="83" t="str">
        <f t="shared" si="1"/>
        <v>Ok</v>
      </c>
      <c r="T27" s="81">
        <f>Requisitos!G27</f>
        <v>2</v>
      </c>
      <c r="U27" s="67">
        <f t="shared" si="6"/>
        <v>4</v>
      </c>
    </row>
    <row r="28" spans="1:21" ht="38.25" x14ac:dyDescent="0.2">
      <c r="A28" s="8"/>
      <c r="B28" s="60" t="s">
        <v>86</v>
      </c>
      <c r="C28" s="61"/>
      <c r="D28" s="62" t="s">
        <v>57</v>
      </c>
      <c r="E28" s="68" t="s">
        <v>34</v>
      </c>
      <c r="F28" s="64" t="str">
        <f>Requisitos!F28</f>
        <v>S</v>
      </c>
      <c r="G28" s="65" t="s">
        <v>12</v>
      </c>
      <c r="H28" s="65" t="s">
        <v>12</v>
      </c>
      <c r="I28" s="65" t="s">
        <v>12</v>
      </c>
      <c r="J28" s="65"/>
      <c r="K28" s="66"/>
      <c r="L28" s="67">
        <f t="shared" si="0"/>
        <v>3</v>
      </c>
      <c r="N28" s="81">
        <f t="shared" si="2"/>
        <v>0</v>
      </c>
      <c r="O28" s="82">
        <f t="shared" si="3"/>
        <v>3</v>
      </c>
      <c r="P28" s="82">
        <f t="shared" si="4"/>
        <v>0</v>
      </c>
      <c r="Q28" s="84">
        <f t="shared" si="5"/>
        <v>9</v>
      </c>
      <c r="R28" s="83" t="str">
        <f t="shared" si="1"/>
        <v>Ok</v>
      </c>
      <c r="T28" s="81">
        <f>Requisitos!G28</f>
        <v>1</v>
      </c>
      <c r="U28" s="67">
        <f t="shared" si="6"/>
        <v>9</v>
      </c>
    </row>
    <row r="29" spans="1:21" ht="25.5" x14ac:dyDescent="0.2">
      <c r="A29" s="8"/>
      <c r="B29" s="60" t="s">
        <v>87</v>
      </c>
      <c r="C29" s="61"/>
      <c r="D29" s="62" t="s">
        <v>57</v>
      </c>
      <c r="E29" s="68" t="s">
        <v>35</v>
      </c>
      <c r="F29" s="64" t="str">
        <f>Requisitos!F29</f>
        <v>T</v>
      </c>
      <c r="G29" s="65" t="s">
        <v>12</v>
      </c>
      <c r="H29" s="65" t="s">
        <v>172</v>
      </c>
      <c r="I29" s="65" t="s">
        <v>12</v>
      </c>
      <c r="J29" s="65" t="s">
        <v>12</v>
      </c>
      <c r="K29" s="66"/>
      <c r="L29" s="67">
        <f t="shared" si="0"/>
        <v>2</v>
      </c>
      <c r="N29" s="81">
        <f t="shared" si="2"/>
        <v>0</v>
      </c>
      <c r="O29" s="82">
        <f t="shared" si="3"/>
        <v>2</v>
      </c>
      <c r="P29" s="82">
        <f t="shared" si="4"/>
        <v>0</v>
      </c>
      <c r="Q29" s="84">
        <f t="shared" si="5"/>
        <v>6</v>
      </c>
      <c r="R29" s="83" t="str">
        <f t="shared" si="1"/>
        <v>Ok</v>
      </c>
      <c r="T29" s="81">
        <f>Requisitos!G29</f>
        <v>3</v>
      </c>
      <c r="U29" s="67">
        <f t="shared" si="6"/>
        <v>18</v>
      </c>
    </row>
    <row r="30" spans="1:21" ht="38.25" x14ac:dyDescent="0.2">
      <c r="A30" s="8"/>
      <c r="B30" s="60" t="s">
        <v>88</v>
      </c>
      <c r="C30" s="61"/>
      <c r="D30" s="62" t="s">
        <v>55</v>
      </c>
      <c r="E30" s="68" t="s">
        <v>36</v>
      </c>
      <c r="F30" s="64" t="str">
        <f>Requisitos!F30</f>
        <v>S</v>
      </c>
      <c r="G30" s="65" t="s">
        <v>14</v>
      </c>
      <c r="H30" s="65" t="s">
        <v>172</v>
      </c>
      <c r="I30" s="65" t="s">
        <v>14</v>
      </c>
      <c r="J30" s="65"/>
      <c r="K30" s="66"/>
      <c r="L30" s="67">
        <f t="shared" si="0"/>
        <v>0.66666666666666663</v>
      </c>
      <c r="N30" s="81">
        <f t="shared" si="2"/>
        <v>0</v>
      </c>
      <c r="O30" s="82">
        <f t="shared" si="3"/>
        <v>0</v>
      </c>
      <c r="P30" s="82">
        <f t="shared" si="4"/>
        <v>2</v>
      </c>
      <c r="Q30" s="84">
        <f t="shared" si="5"/>
        <v>2</v>
      </c>
      <c r="R30" s="83" t="str">
        <f t="shared" si="1"/>
        <v>Ok</v>
      </c>
      <c r="T30" s="81">
        <f>Requisitos!G30</f>
        <v>3</v>
      </c>
      <c r="U30" s="67">
        <f t="shared" si="6"/>
        <v>6</v>
      </c>
    </row>
    <row r="31" spans="1:21" ht="25.5" x14ac:dyDescent="0.2">
      <c r="A31" s="8"/>
      <c r="B31" s="60" t="s">
        <v>89</v>
      </c>
      <c r="C31" s="61"/>
      <c r="D31" s="62" t="s">
        <v>58</v>
      </c>
      <c r="E31" s="68" t="s">
        <v>37</v>
      </c>
      <c r="F31" s="64" t="str">
        <f>Requisitos!F31</f>
        <v>S</v>
      </c>
      <c r="G31" s="65" t="s">
        <v>14</v>
      </c>
      <c r="H31" s="65" t="s">
        <v>172</v>
      </c>
      <c r="I31" s="65" t="s">
        <v>14</v>
      </c>
      <c r="J31" s="65"/>
      <c r="K31" s="66"/>
      <c r="L31" s="67">
        <f t="shared" si="0"/>
        <v>0.66666666666666663</v>
      </c>
      <c r="N31" s="81">
        <f t="shared" si="2"/>
        <v>0</v>
      </c>
      <c r="O31" s="82">
        <f t="shared" si="3"/>
        <v>0</v>
      </c>
      <c r="P31" s="82">
        <f t="shared" si="4"/>
        <v>2</v>
      </c>
      <c r="Q31" s="84">
        <f t="shared" si="5"/>
        <v>2</v>
      </c>
      <c r="R31" s="83" t="str">
        <f t="shared" si="1"/>
        <v>Ok</v>
      </c>
      <c r="T31" s="81">
        <f>Requisitos!G31</f>
        <v>2</v>
      </c>
      <c r="U31" s="67">
        <f t="shared" si="6"/>
        <v>4</v>
      </c>
    </row>
    <row r="32" spans="1:21" x14ac:dyDescent="0.2">
      <c r="A32" s="8"/>
      <c r="B32" s="60" t="s">
        <v>90</v>
      </c>
      <c r="C32" s="61"/>
      <c r="D32" s="62" t="s">
        <v>58</v>
      </c>
      <c r="E32" s="68" t="s">
        <v>38</v>
      </c>
      <c r="F32" s="64" t="str">
        <f>Requisitos!F32</f>
        <v>S</v>
      </c>
      <c r="G32" s="65" t="s">
        <v>14</v>
      </c>
      <c r="H32" s="65" t="s">
        <v>172</v>
      </c>
      <c r="I32" s="65" t="s">
        <v>14</v>
      </c>
      <c r="J32" s="65"/>
      <c r="K32" s="66"/>
      <c r="L32" s="67">
        <f t="shared" si="0"/>
        <v>0.66666666666666663</v>
      </c>
      <c r="N32" s="81">
        <f t="shared" si="2"/>
        <v>0</v>
      </c>
      <c r="O32" s="82">
        <f t="shared" si="3"/>
        <v>0</v>
      </c>
      <c r="P32" s="82">
        <f t="shared" si="4"/>
        <v>2</v>
      </c>
      <c r="Q32" s="84">
        <f t="shared" si="5"/>
        <v>2</v>
      </c>
      <c r="R32" s="83" t="str">
        <f t="shared" si="1"/>
        <v>Ok</v>
      </c>
      <c r="T32" s="81">
        <f>Requisitos!G32</f>
        <v>2</v>
      </c>
      <c r="U32" s="67">
        <f t="shared" si="6"/>
        <v>4</v>
      </c>
    </row>
    <row r="33" spans="1:21" ht="25.5" x14ac:dyDescent="0.2">
      <c r="A33" s="8"/>
      <c r="B33" s="60" t="s">
        <v>91</v>
      </c>
      <c r="C33" s="61"/>
      <c r="D33" s="62" t="s">
        <v>59</v>
      </c>
      <c r="E33" s="68" t="s">
        <v>39</v>
      </c>
      <c r="F33" s="64" t="str">
        <f>Requisitos!F33</f>
        <v>S</v>
      </c>
      <c r="G33" s="65" t="s">
        <v>14</v>
      </c>
      <c r="H33" s="65" t="s">
        <v>172</v>
      </c>
      <c r="I33" s="65" t="s">
        <v>14</v>
      </c>
      <c r="J33" s="65"/>
      <c r="K33" s="66"/>
      <c r="L33" s="67">
        <f t="shared" si="0"/>
        <v>0.66666666666666663</v>
      </c>
      <c r="N33" s="81">
        <f t="shared" si="2"/>
        <v>0</v>
      </c>
      <c r="O33" s="82">
        <f t="shared" si="3"/>
        <v>0</v>
      </c>
      <c r="P33" s="82">
        <f t="shared" si="4"/>
        <v>2</v>
      </c>
      <c r="Q33" s="84">
        <f t="shared" si="5"/>
        <v>2</v>
      </c>
      <c r="R33" s="83" t="str">
        <f t="shared" si="1"/>
        <v>Ok</v>
      </c>
      <c r="T33" s="81">
        <f>Requisitos!G33</f>
        <v>2</v>
      </c>
      <c r="U33" s="67">
        <f t="shared" si="6"/>
        <v>4</v>
      </c>
    </row>
    <row r="34" spans="1:21" x14ac:dyDescent="0.2">
      <c r="A34" s="8"/>
      <c r="B34" s="60" t="s">
        <v>92</v>
      </c>
      <c r="C34" s="61"/>
      <c r="D34" s="62" t="s">
        <v>59</v>
      </c>
      <c r="E34" s="68" t="s">
        <v>40</v>
      </c>
      <c r="F34" s="64" t="str">
        <f>Requisitos!F34</f>
        <v>S</v>
      </c>
      <c r="G34" s="65" t="s">
        <v>14</v>
      </c>
      <c r="H34" s="65" t="s">
        <v>172</v>
      </c>
      <c r="I34" s="65" t="s">
        <v>14</v>
      </c>
      <c r="J34" s="65"/>
      <c r="K34" s="66"/>
      <c r="L34" s="67">
        <f t="shared" si="0"/>
        <v>0.66666666666666663</v>
      </c>
      <c r="N34" s="81">
        <f t="shared" si="2"/>
        <v>0</v>
      </c>
      <c r="O34" s="82">
        <f t="shared" si="3"/>
        <v>0</v>
      </c>
      <c r="P34" s="82">
        <f t="shared" si="4"/>
        <v>2</v>
      </c>
      <c r="Q34" s="84">
        <f t="shared" si="5"/>
        <v>2</v>
      </c>
      <c r="R34" s="83" t="str">
        <f t="shared" si="1"/>
        <v>Ok</v>
      </c>
      <c r="T34" s="81">
        <f>Requisitos!G34</f>
        <v>2</v>
      </c>
      <c r="U34" s="67">
        <f t="shared" si="6"/>
        <v>4</v>
      </c>
    </row>
    <row r="35" spans="1:21" ht="25.5" x14ac:dyDescent="0.2">
      <c r="A35" s="8"/>
      <c r="B35" s="60" t="s">
        <v>93</v>
      </c>
      <c r="C35" s="61"/>
      <c r="D35" s="62" t="s">
        <v>55</v>
      </c>
      <c r="E35" s="68" t="s">
        <v>41</v>
      </c>
      <c r="F35" s="64" t="str">
        <f>Requisitos!F35</f>
        <v>T</v>
      </c>
      <c r="G35" s="65" t="s">
        <v>14</v>
      </c>
      <c r="H35" s="65" t="s">
        <v>172</v>
      </c>
      <c r="I35" s="65" t="s">
        <v>14</v>
      </c>
      <c r="J35" s="65" t="s">
        <v>14</v>
      </c>
      <c r="K35" s="66"/>
      <c r="L35" s="67">
        <f t="shared" si="0"/>
        <v>0.66666666666666663</v>
      </c>
      <c r="N35" s="81">
        <f t="shared" si="2"/>
        <v>0</v>
      </c>
      <c r="O35" s="82">
        <f t="shared" si="3"/>
        <v>0</v>
      </c>
      <c r="P35" s="82">
        <f t="shared" si="4"/>
        <v>2</v>
      </c>
      <c r="Q35" s="84">
        <f t="shared" si="5"/>
        <v>2</v>
      </c>
      <c r="R35" s="83" t="str">
        <f t="shared" si="1"/>
        <v>Ok</v>
      </c>
      <c r="T35" s="81">
        <f>Requisitos!G35</f>
        <v>3</v>
      </c>
      <c r="U35" s="67">
        <f t="shared" si="6"/>
        <v>6</v>
      </c>
    </row>
    <row r="36" spans="1:21" ht="51" x14ac:dyDescent="0.2">
      <c r="A36" s="8"/>
      <c r="B36" s="60" t="s">
        <v>94</v>
      </c>
      <c r="C36" s="61"/>
      <c r="D36" s="62" t="s">
        <v>55</v>
      </c>
      <c r="E36" s="68" t="s">
        <v>42</v>
      </c>
      <c r="F36" s="64" t="str">
        <f>Requisitos!F36</f>
        <v>S</v>
      </c>
      <c r="G36" s="65" t="s">
        <v>12</v>
      </c>
      <c r="H36" s="65" t="s">
        <v>14</v>
      </c>
      <c r="I36" s="65" t="s">
        <v>14</v>
      </c>
      <c r="J36" s="65" t="s">
        <v>13</v>
      </c>
      <c r="K36" s="66" t="s">
        <v>241</v>
      </c>
      <c r="L36" s="67">
        <f t="shared" si="0"/>
        <v>1.6666666666666667</v>
      </c>
      <c r="N36" s="81">
        <f t="shared" si="2"/>
        <v>0</v>
      </c>
      <c r="O36" s="82">
        <f t="shared" si="3"/>
        <v>1</v>
      </c>
      <c r="P36" s="82">
        <f t="shared" si="4"/>
        <v>2</v>
      </c>
      <c r="Q36" s="84">
        <f t="shared" si="5"/>
        <v>2</v>
      </c>
      <c r="R36" s="83" t="str">
        <f t="shared" si="1"/>
        <v>Ok</v>
      </c>
      <c r="T36" s="81">
        <f>Requisitos!G36</f>
        <v>1</v>
      </c>
      <c r="U36" s="67">
        <f t="shared" si="6"/>
        <v>2</v>
      </c>
    </row>
    <row r="37" spans="1:21" ht="51" x14ac:dyDescent="0.2">
      <c r="A37" s="8"/>
      <c r="B37" s="60" t="s">
        <v>95</v>
      </c>
      <c r="C37" s="61"/>
      <c r="D37" s="62" t="s">
        <v>55</v>
      </c>
      <c r="E37" s="68" t="s">
        <v>43</v>
      </c>
      <c r="F37" s="64" t="str">
        <f>Requisitos!F37</f>
        <v>S</v>
      </c>
      <c r="G37" s="65" t="s">
        <v>14</v>
      </c>
      <c r="H37" s="65" t="s">
        <v>12</v>
      </c>
      <c r="I37" s="65" t="s">
        <v>14</v>
      </c>
      <c r="J37" s="65"/>
      <c r="K37" s="66"/>
      <c r="L37" s="67">
        <f t="shared" si="0"/>
        <v>1.6666666666666667</v>
      </c>
      <c r="N37" s="81">
        <f t="shared" si="2"/>
        <v>0</v>
      </c>
      <c r="O37" s="82">
        <f t="shared" si="3"/>
        <v>1</v>
      </c>
      <c r="P37" s="82">
        <f t="shared" si="4"/>
        <v>2</v>
      </c>
      <c r="Q37" s="84">
        <f t="shared" si="5"/>
        <v>2</v>
      </c>
      <c r="R37" s="83" t="str">
        <f t="shared" si="1"/>
        <v>Ok</v>
      </c>
      <c r="T37" s="81">
        <f>Requisitos!G37</f>
        <v>1</v>
      </c>
      <c r="U37" s="67">
        <f t="shared" si="6"/>
        <v>2</v>
      </c>
    </row>
    <row r="38" spans="1:21" ht="38.25" x14ac:dyDescent="0.2">
      <c r="A38" s="8"/>
      <c r="B38" s="60" t="s">
        <v>96</v>
      </c>
      <c r="C38" s="61"/>
      <c r="D38" s="62" t="s">
        <v>57</v>
      </c>
      <c r="E38" s="68" t="s">
        <v>44</v>
      </c>
      <c r="F38" s="64" t="str">
        <f>Requisitos!F38</f>
        <v>S</v>
      </c>
      <c r="G38" s="65" t="s">
        <v>14</v>
      </c>
      <c r="H38" s="65" t="s">
        <v>172</v>
      </c>
      <c r="I38" s="65" t="s">
        <v>14</v>
      </c>
      <c r="J38" s="65"/>
      <c r="K38" s="66"/>
      <c r="L38" s="67">
        <f t="shared" si="0"/>
        <v>0.66666666666666663</v>
      </c>
      <c r="N38" s="81">
        <f t="shared" si="2"/>
        <v>0</v>
      </c>
      <c r="O38" s="82">
        <f t="shared" si="3"/>
        <v>0</v>
      </c>
      <c r="P38" s="82">
        <f t="shared" si="4"/>
        <v>2</v>
      </c>
      <c r="Q38" s="84">
        <f t="shared" si="5"/>
        <v>2</v>
      </c>
      <c r="R38" s="83" t="str">
        <f t="shared" si="1"/>
        <v>Ok</v>
      </c>
      <c r="T38" s="81">
        <f>Requisitos!G38</f>
        <v>3</v>
      </c>
      <c r="U38" s="67">
        <f t="shared" si="6"/>
        <v>6</v>
      </c>
    </row>
    <row r="39" spans="1:21" ht="25.5" x14ac:dyDescent="0.2">
      <c r="A39" s="8"/>
      <c r="B39" s="60" t="s">
        <v>97</v>
      </c>
      <c r="C39" s="61"/>
      <c r="D39" s="62" t="s">
        <v>55</v>
      </c>
      <c r="E39" s="68" t="s">
        <v>45</v>
      </c>
      <c r="F39" s="64" t="str">
        <f>Requisitos!F39</f>
        <v>S</v>
      </c>
      <c r="G39" s="65" t="s">
        <v>14</v>
      </c>
      <c r="H39" s="65" t="s">
        <v>172</v>
      </c>
      <c r="I39" s="65" t="s">
        <v>14</v>
      </c>
      <c r="J39" s="65"/>
      <c r="K39" s="66"/>
      <c r="L39" s="67">
        <f t="shared" ref="L39:L66" si="7">((IF(G39="Sim",3,IF(G39="Parcialmente",1,IF(G39="Não",-1,0))))+(IF(H39="Sim",3,IF(H39="Parcialmente",1,IF(H39="Não",-1,0)))) + (IF(I39="Sim",3,IF(I39="Parcialmente",1,IF(I39="Não",-1,0)))))/3</f>
        <v>0.66666666666666663</v>
      </c>
      <c r="N39" s="81">
        <f t="shared" si="2"/>
        <v>0</v>
      </c>
      <c r="O39" s="82">
        <f t="shared" si="3"/>
        <v>0</v>
      </c>
      <c r="P39" s="82">
        <f t="shared" si="4"/>
        <v>2</v>
      </c>
      <c r="Q39" s="84">
        <f t="shared" si="5"/>
        <v>2</v>
      </c>
      <c r="R39" s="83" t="str">
        <f t="shared" si="1"/>
        <v>Ok</v>
      </c>
      <c r="T39" s="81">
        <f>Requisitos!G39</f>
        <v>2</v>
      </c>
      <c r="U39" s="67">
        <f t="shared" si="6"/>
        <v>4</v>
      </c>
    </row>
    <row r="40" spans="1:21" ht="25.5" x14ac:dyDescent="0.2">
      <c r="A40" s="8"/>
      <c r="B40" s="60" t="s">
        <v>98</v>
      </c>
      <c r="C40" s="61"/>
      <c r="D40" s="62" t="s">
        <v>55</v>
      </c>
      <c r="E40" s="68" t="s">
        <v>46</v>
      </c>
      <c r="F40" s="64" t="str">
        <f>Requisitos!F40</f>
        <v>S</v>
      </c>
      <c r="G40" s="65" t="s">
        <v>14</v>
      </c>
      <c r="H40" s="65" t="s">
        <v>172</v>
      </c>
      <c r="I40" s="65" t="s">
        <v>14</v>
      </c>
      <c r="J40" s="65"/>
      <c r="K40" s="66"/>
      <c r="L40" s="67">
        <f t="shared" si="7"/>
        <v>0.66666666666666663</v>
      </c>
      <c r="N40" s="81">
        <f t="shared" si="2"/>
        <v>0</v>
      </c>
      <c r="O40" s="82">
        <f t="shared" si="3"/>
        <v>0</v>
      </c>
      <c r="P40" s="82">
        <f t="shared" si="4"/>
        <v>2</v>
      </c>
      <c r="Q40" s="84">
        <f t="shared" si="5"/>
        <v>2</v>
      </c>
      <c r="R40" s="83" t="str">
        <f t="shared" si="1"/>
        <v>Ok</v>
      </c>
      <c r="T40" s="81">
        <f>Requisitos!G40</f>
        <v>2</v>
      </c>
      <c r="U40" s="67">
        <f t="shared" si="6"/>
        <v>4</v>
      </c>
    </row>
    <row r="41" spans="1:21" ht="25.5" x14ac:dyDescent="0.2">
      <c r="A41" s="8"/>
      <c r="B41" s="60" t="s">
        <v>99</v>
      </c>
      <c r="C41" s="61"/>
      <c r="D41" s="62" t="s">
        <v>55</v>
      </c>
      <c r="E41" s="68" t="s">
        <v>47</v>
      </c>
      <c r="F41" s="64" t="str">
        <f>Requisitos!F41</f>
        <v>S</v>
      </c>
      <c r="G41" s="65" t="s">
        <v>14</v>
      </c>
      <c r="H41" s="65" t="s">
        <v>172</v>
      </c>
      <c r="I41" s="65" t="s">
        <v>14</v>
      </c>
      <c r="J41" s="65"/>
      <c r="K41" s="66"/>
      <c r="L41" s="67">
        <f t="shared" si="7"/>
        <v>0.66666666666666663</v>
      </c>
      <c r="N41" s="81">
        <f t="shared" si="2"/>
        <v>0</v>
      </c>
      <c r="O41" s="82">
        <f t="shared" si="3"/>
        <v>0</v>
      </c>
      <c r="P41" s="82">
        <f t="shared" si="4"/>
        <v>2</v>
      </c>
      <c r="Q41" s="84">
        <f t="shared" si="5"/>
        <v>2</v>
      </c>
      <c r="R41" s="83" t="str">
        <f t="shared" si="1"/>
        <v>Ok</v>
      </c>
      <c r="T41" s="81">
        <f>Requisitos!G41</f>
        <v>1</v>
      </c>
      <c r="U41" s="67">
        <f t="shared" si="6"/>
        <v>2</v>
      </c>
    </row>
    <row r="42" spans="1:21" ht="38.25" x14ac:dyDescent="0.2">
      <c r="A42" s="8"/>
      <c r="B42" s="60" t="s">
        <v>100</v>
      </c>
      <c r="C42" s="61"/>
      <c r="D42" s="62" t="s">
        <v>55</v>
      </c>
      <c r="E42" s="68" t="s">
        <v>48</v>
      </c>
      <c r="F42" s="64" t="str">
        <f>Requisitos!F42</f>
        <v>S</v>
      </c>
      <c r="G42" s="65" t="s">
        <v>12</v>
      </c>
      <c r="H42" s="65" t="s">
        <v>172</v>
      </c>
      <c r="I42" s="65" t="s">
        <v>13</v>
      </c>
      <c r="J42" s="65" t="s">
        <v>13</v>
      </c>
      <c r="K42" s="66" t="s">
        <v>241</v>
      </c>
      <c r="L42" s="67">
        <f t="shared" si="7"/>
        <v>0.66666666666666663</v>
      </c>
      <c r="N42" s="81">
        <f t="shared" si="2"/>
        <v>1</v>
      </c>
      <c r="O42" s="82">
        <f t="shared" si="3"/>
        <v>1</v>
      </c>
      <c r="P42" s="82">
        <f t="shared" si="4"/>
        <v>0</v>
      </c>
      <c r="Q42" s="84">
        <f t="shared" si="5"/>
        <v>2.6</v>
      </c>
      <c r="R42" s="83" t="str">
        <f t="shared" si="1"/>
        <v>Ok</v>
      </c>
      <c r="T42" s="81">
        <f>Requisitos!G42</f>
        <v>1</v>
      </c>
      <c r="U42" s="67">
        <f t="shared" si="6"/>
        <v>2.6</v>
      </c>
    </row>
    <row r="43" spans="1:21" ht="25.5" x14ac:dyDescent="0.2">
      <c r="A43" s="8"/>
      <c r="B43" s="60" t="s">
        <v>101</v>
      </c>
      <c r="C43" s="61"/>
      <c r="D43" s="62" t="s">
        <v>55</v>
      </c>
      <c r="E43" s="68" t="s">
        <v>49</v>
      </c>
      <c r="F43" s="64" t="str">
        <f>Requisitos!F43</f>
        <v>S</v>
      </c>
      <c r="G43" s="65" t="s">
        <v>14</v>
      </c>
      <c r="H43" s="65" t="s">
        <v>172</v>
      </c>
      <c r="I43" s="65" t="s">
        <v>14</v>
      </c>
      <c r="J43" s="65"/>
      <c r="K43" s="66"/>
      <c r="L43" s="67">
        <f t="shared" si="7"/>
        <v>0.66666666666666663</v>
      </c>
      <c r="N43" s="81">
        <f t="shared" si="2"/>
        <v>0</v>
      </c>
      <c r="O43" s="82">
        <f t="shared" si="3"/>
        <v>0</v>
      </c>
      <c r="P43" s="82">
        <f t="shared" si="4"/>
        <v>2</v>
      </c>
      <c r="Q43" s="84">
        <f t="shared" si="5"/>
        <v>2</v>
      </c>
      <c r="R43" s="83" t="str">
        <f t="shared" si="1"/>
        <v>Ok</v>
      </c>
      <c r="T43" s="81">
        <f>Requisitos!G43</f>
        <v>1</v>
      </c>
      <c r="U43" s="67">
        <f t="shared" si="6"/>
        <v>2</v>
      </c>
    </row>
    <row r="44" spans="1:21" ht="38.25" x14ac:dyDescent="0.2">
      <c r="A44" s="8"/>
      <c r="B44" s="60" t="s">
        <v>102</v>
      </c>
      <c r="C44" s="61"/>
      <c r="D44" s="62" t="s">
        <v>55</v>
      </c>
      <c r="E44" s="68" t="s">
        <v>50</v>
      </c>
      <c r="F44" s="64" t="str">
        <f>Requisitos!F44</f>
        <v>S</v>
      </c>
      <c r="G44" s="65" t="s">
        <v>14</v>
      </c>
      <c r="H44" s="65" t="s">
        <v>172</v>
      </c>
      <c r="I44" s="65" t="s">
        <v>14</v>
      </c>
      <c r="J44" s="65"/>
      <c r="K44" s="66"/>
      <c r="L44" s="67">
        <f t="shared" si="7"/>
        <v>0.66666666666666663</v>
      </c>
      <c r="N44" s="81">
        <f t="shared" si="2"/>
        <v>0</v>
      </c>
      <c r="O44" s="82">
        <f t="shared" si="3"/>
        <v>0</v>
      </c>
      <c r="P44" s="82">
        <f t="shared" si="4"/>
        <v>2</v>
      </c>
      <c r="Q44" s="84">
        <f t="shared" si="5"/>
        <v>2</v>
      </c>
      <c r="R44" s="83" t="str">
        <f t="shared" si="1"/>
        <v>Ok</v>
      </c>
      <c r="T44" s="81">
        <f>Requisitos!G44</f>
        <v>1</v>
      </c>
      <c r="U44" s="67">
        <f t="shared" si="6"/>
        <v>2</v>
      </c>
    </row>
    <row r="45" spans="1:21" ht="63.75" x14ac:dyDescent="0.2">
      <c r="A45" s="8"/>
      <c r="B45" s="60" t="s">
        <v>103</v>
      </c>
      <c r="C45" s="61"/>
      <c r="D45" s="62" t="s">
        <v>55</v>
      </c>
      <c r="E45" s="68" t="s">
        <v>51</v>
      </c>
      <c r="F45" s="64" t="str">
        <f>Requisitos!F45</f>
        <v>S</v>
      </c>
      <c r="G45" s="65" t="s">
        <v>12</v>
      </c>
      <c r="H45" s="65" t="s">
        <v>172</v>
      </c>
      <c r="I45" s="65" t="s">
        <v>14</v>
      </c>
      <c r="J45" s="65" t="s">
        <v>13</v>
      </c>
      <c r="K45" s="66" t="s">
        <v>241</v>
      </c>
      <c r="L45" s="67">
        <f t="shared" si="7"/>
        <v>1.3333333333333333</v>
      </c>
      <c r="N45" s="81">
        <f t="shared" si="2"/>
        <v>0</v>
      </c>
      <c r="O45" s="82">
        <f t="shared" si="3"/>
        <v>1</v>
      </c>
      <c r="P45" s="82">
        <f t="shared" si="4"/>
        <v>1</v>
      </c>
      <c r="Q45" s="84">
        <f t="shared" si="5"/>
        <v>2.8</v>
      </c>
      <c r="R45" s="83" t="str">
        <f t="shared" si="1"/>
        <v>Ok</v>
      </c>
      <c r="T45" s="81">
        <f>Requisitos!G45</f>
        <v>1</v>
      </c>
      <c r="U45" s="67">
        <f t="shared" si="6"/>
        <v>2.8</v>
      </c>
    </row>
    <row r="46" spans="1:21" ht="25.5" x14ac:dyDescent="0.2">
      <c r="A46" s="8"/>
      <c r="B46" s="60" t="s">
        <v>104</v>
      </c>
      <c r="C46" s="61"/>
      <c r="D46" s="62" t="s">
        <v>55</v>
      </c>
      <c r="E46" s="68" t="s">
        <v>52</v>
      </c>
      <c r="F46" s="64" t="str">
        <f>Requisitos!F46</f>
        <v>S</v>
      </c>
      <c r="G46" s="65" t="s">
        <v>14</v>
      </c>
      <c r="H46" s="65" t="s">
        <v>172</v>
      </c>
      <c r="I46" s="65" t="s">
        <v>14</v>
      </c>
      <c r="J46" s="65"/>
      <c r="K46" s="66"/>
      <c r="L46" s="67">
        <f t="shared" si="7"/>
        <v>0.66666666666666663</v>
      </c>
      <c r="N46" s="81">
        <f t="shared" si="2"/>
        <v>0</v>
      </c>
      <c r="O46" s="82">
        <f t="shared" si="3"/>
        <v>0</v>
      </c>
      <c r="P46" s="82">
        <f t="shared" si="4"/>
        <v>2</v>
      </c>
      <c r="Q46" s="84">
        <f t="shared" si="5"/>
        <v>2</v>
      </c>
      <c r="R46" s="83" t="str">
        <f t="shared" si="1"/>
        <v>Ok</v>
      </c>
      <c r="T46" s="81">
        <f>Requisitos!G46</f>
        <v>1</v>
      </c>
      <c r="U46" s="67">
        <f t="shared" si="6"/>
        <v>2</v>
      </c>
    </row>
    <row r="47" spans="1:21" ht="38.25" x14ac:dyDescent="0.2">
      <c r="A47" s="8"/>
      <c r="B47" s="60" t="s">
        <v>105</v>
      </c>
      <c r="C47" s="61"/>
      <c r="D47" s="62" t="s">
        <v>55</v>
      </c>
      <c r="E47" s="68" t="s">
        <v>53</v>
      </c>
      <c r="F47" s="64" t="str">
        <f>Requisitos!F47</f>
        <v>S</v>
      </c>
      <c r="G47" s="65" t="s">
        <v>12</v>
      </c>
      <c r="H47" s="65" t="s">
        <v>12</v>
      </c>
      <c r="I47" s="65" t="s">
        <v>14</v>
      </c>
      <c r="J47" s="65" t="s">
        <v>13</v>
      </c>
      <c r="K47" s="66" t="s">
        <v>241</v>
      </c>
      <c r="L47" s="67">
        <f t="shared" si="7"/>
        <v>2.3333333333333335</v>
      </c>
      <c r="N47" s="81">
        <f t="shared" si="2"/>
        <v>0</v>
      </c>
      <c r="O47" s="82">
        <f t="shared" si="3"/>
        <v>2</v>
      </c>
      <c r="P47" s="82">
        <f t="shared" si="4"/>
        <v>1</v>
      </c>
      <c r="Q47" s="84">
        <f t="shared" si="5"/>
        <v>6</v>
      </c>
      <c r="R47" s="83" t="str">
        <f t="shared" si="1"/>
        <v>Ok</v>
      </c>
      <c r="T47" s="81">
        <f>Requisitos!G47</f>
        <v>1</v>
      </c>
      <c r="U47" s="67">
        <f t="shared" si="6"/>
        <v>6</v>
      </c>
    </row>
    <row r="48" spans="1:21" ht="25.5" x14ac:dyDescent="0.2">
      <c r="A48" s="8"/>
      <c r="B48" s="60" t="s">
        <v>106</v>
      </c>
      <c r="C48" s="61"/>
      <c r="D48" s="62" t="s">
        <v>55</v>
      </c>
      <c r="E48" s="68" t="s">
        <v>54</v>
      </c>
      <c r="F48" s="64" t="str">
        <f>Requisitos!F48</f>
        <v>S</v>
      </c>
      <c r="G48" s="65" t="s">
        <v>14</v>
      </c>
      <c r="H48" s="65" t="s">
        <v>172</v>
      </c>
      <c r="I48" s="65" t="s">
        <v>14</v>
      </c>
      <c r="J48" s="65"/>
      <c r="K48" s="66"/>
      <c r="L48" s="67">
        <f t="shared" si="7"/>
        <v>0.66666666666666663</v>
      </c>
      <c r="N48" s="81">
        <f t="shared" si="2"/>
        <v>0</v>
      </c>
      <c r="O48" s="82">
        <f t="shared" si="3"/>
        <v>0</v>
      </c>
      <c r="P48" s="82">
        <f t="shared" si="4"/>
        <v>2</v>
      </c>
      <c r="Q48" s="84">
        <f t="shared" si="5"/>
        <v>2</v>
      </c>
      <c r="R48" s="83" t="str">
        <f t="shared" si="1"/>
        <v>Ok</v>
      </c>
      <c r="T48" s="81">
        <f>Requisitos!G48</f>
        <v>1</v>
      </c>
      <c r="U48" s="67">
        <f t="shared" si="6"/>
        <v>2</v>
      </c>
    </row>
    <row r="49" spans="1:21" ht="38.25" x14ac:dyDescent="0.2">
      <c r="A49" s="8"/>
      <c r="B49" s="60" t="s">
        <v>107</v>
      </c>
      <c r="C49" s="61"/>
      <c r="D49" s="62" t="s">
        <v>115</v>
      </c>
      <c r="E49" s="68" t="s">
        <v>60</v>
      </c>
      <c r="F49" s="64" t="str">
        <f>Requisitos!F49</f>
        <v>S</v>
      </c>
      <c r="G49" s="65" t="s">
        <v>14</v>
      </c>
      <c r="H49" s="65" t="s">
        <v>12</v>
      </c>
      <c r="I49" s="65" t="s">
        <v>14</v>
      </c>
      <c r="J49" s="65"/>
      <c r="K49" s="66"/>
      <c r="L49" s="67">
        <f t="shared" si="7"/>
        <v>1.6666666666666667</v>
      </c>
      <c r="N49" s="81">
        <f t="shared" si="2"/>
        <v>0</v>
      </c>
      <c r="O49" s="82">
        <f t="shared" si="3"/>
        <v>1</v>
      </c>
      <c r="P49" s="82">
        <f t="shared" si="4"/>
        <v>2</v>
      </c>
      <c r="Q49" s="84">
        <f t="shared" si="5"/>
        <v>2</v>
      </c>
      <c r="R49" s="83" t="str">
        <f t="shared" si="1"/>
        <v>Ok</v>
      </c>
      <c r="T49" s="81">
        <f>Requisitos!G49</f>
        <v>1</v>
      </c>
      <c r="U49" s="67">
        <f t="shared" si="6"/>
        <v>2</v>
      </c>
    </row>
    <row r="50" spans="1:21" ht="140.25" x14ac:dyDescent="0.2">
      <c r="A50" s="8"/>
      <c r="B50" s="60" t="s">
        <v>108</v>
      </c>
      <c r="C50" s="61"/>
      <c r="D50" s="62" t="s">
        <v>115</v>
      </c>
      <c r="E50" s="68" t="s">
        <v>118</v>
      </c>
      <c r="F50" s="64" t="str">
        <f>Requisitos!F50</f>
        <v>S</v>
      </c>
      <c r="G50" s="65" t="s">
        <v>12</v>
      </c>
      <c r="H50" s="65" t="s">
        <v>12</v>
      </c>
      <c r="I50" s="65" t="s">
        <v>13</v>
      </c>
      <c r="J50" s="65" t="s">
        <v>13</v>
      </c>
      <c r="K50" s="66" t="s">
        <v>241</v>
      </c>
      <c r="L50" s="67">
        <f t="shared" si="7"/>
        <v>1.6666666666666667</v>
      </c>
      <c r="N50" s="81">
        <f t="shared" si="2"/>
        <v>1</v>
      </c>
      <c r="O50" s="82">
        <f t="shared" si="3"/>
        <v>2</v>
      </c>
      <c r="P50" s="82">
        <f t="shared" si="4"/>
        <v>0</v>
      </c>
      <c r="Q50" s="84">
        <f t="shared" si="5"/>
        <v>6</v>
      </c>
      <c r="R50" s="83" t="str">
        <f t="shared" si="1"/>
        <v>Ok</v>
      </c>
      <c r="T50" s="81">
        <f>Requisitos!G50</f>
        <v>1</v>
      </c>
      <c r="U50" s="67">
        <f t="shared" si="6"/>
        <v>6</v>
      </c>
    </row>
    <row r="51" spans="1:21" s="28" customFormat="1" ht="38.25" x14ac:dyDescent="0.2">
      <c r="A51" s="24"/>
      <c r="B51" s="69" t="s">
        <v>109</v>
      </c>
      <c r="C51" s="70"/>
      <c r="D51" s="71" t="s">
        <v>115</v>
      </c>
      <c r="E51" s="72" t="s">
        <v>61</v>
      </c>
      <c r="F51" s="64" t="str">
        <f>Requisitos!F51</f>
        <v>T</v>
      </c>
      <c r="G51" s="65" t="s">
        <v>12</v>
      </c>
      <c r="H51" s="65" t="s">
        <v>172</v>
      </c>
      <c r="I51" s="65" t="s">
        <v>13</v>
      </c>
      <c r="J51" s="65" t="s">
        <v>13</v>
      </c>
      <c r="K51" s="66" t="s">
        <v>241</v>
      </c>
      <c r="L51" s="67">
        <f t="shared" si="7"/>
        <v>0.66666666666666663</v>
      </c>
      <c r="N51" s="81">
        <f t="shared" si="2"/>
        <v>1</v>
      </c>
      <c r="O51" s="82">
        <f t="shared" si="3"/>
        <v>1</v>
      </c>
      <c r="P51" s="82">
        <f t="shared" si="4"/>
        <v>0</v>
      </c>
      <c r="Q51" s="84">
        <f t="shared" si="5"/>
        <v>2.6</v>
      </c>
      <c r="R51" s="83" t="str">
        <f t="shared" si="1"/>
        <v>Ok</v>
      </c>
      <c r="T51" s="81">
        <f>Requisitos!G51</f>
        <v>1</v>
      </c>
      <c r="U51" s="67">
        <f t="shared" si="6"/>
        <v>2.6</v>
      </c>
    </row>
    <row r="52" spans="1:21" s="28" customFormat="1" ht="76.5" x14ac:dyDescent="0.2">
      <c r="A52" s="24"/>
      <c r="B52" s="69" t="s">
        <v>110</v>
      </c>
      <c r="C52" s="70"/>
      <c r="D52" s="71" t="s">
        <v>115</v>
      </c>
      <c r="E52" s="72" t="s">
        <v>62</v>
      </c>
      <c r="F52" s="64" t="str">
        <f>Requisitos!F52</f>
        <v>T</v>
      </c>
      <c r="G52" s="65" t="s">
        <v>12</v>
      </c>
      <c r="H52" s="65" t="s">
        <v>12</v>
      </c>
      <c r="I52" s="65" t="s">
        <v>14</v>
      </c>
      <c r="J52" s="65" t="s">
        <v>13</v>
      </c>
      <c r="K52" s="66" t="s">
        <v>241</v>
      </c>
      <c r="L52" s="67">
        <f t="shared" si="7"/>
        <v>2.3333333333333335</v>
      </c>
      <c r="N52" s="81">
        <f t="shared" si="2"/>
        <v>0</v>
      </c>
      <c r="O52" s="82">
        <f t="shared" si="3"/>
        <v>2</v>
      </c>
      <c r="P52" s="82">
        <f t="shared" si="4"/>
        <v>1</v>
      </c>
      <c r="Q52" s="84">
        <f t="shared" si="5"/>
        <v>6</v>
      </c>
      <c r="R52" s="83" t="str">
        <f t="shared" si="1"/>
        <v>Ok</v>
      </c>
      <c r="T52" s="81">
        <f>Requisitos!G52</f>
        <v>1</v>
      </c>
      <c r="U52" s="67">
        <f t="shared" si="6"/>
        <v>6</v>
      </c>
    </row>
    <row r="53" spans="1:21" s="28" customFormat="1" ht="38.25" x14ac:dyDescent="0.2">
      <c r="A53" s="24"/>
      <c r="B53" s="69" t="s">
        <v>111</v>
      </c>
      <c r="C53" s="70"/>
      <c r="D53" s="71" t="s">
        <v>115</v>
      </c>
      <c r="E53" s="72" t="s">
        <v>63</v>
      </c>
      <c r="F53" s="64" t="str">
        <f>Requisitos!F53</f>
        <v>T</v>
      </c>
      <c r="G53" s="65" t="s">
        <v>13</v>
      </c>
      <c r="H53" s="65" t="s">
        <v>13</v>
      </c>
      <c r="I53" s="65" t="s">
        <v>14</v>
      </c>
      <c r="J53" s="65" t="s">
        <v>13</v>
      </c>
      <c r="K53" s="66" t="s">
        <v>241</v>
      </c>
      <c r="L53" s="67">
        <f t="shared" si="7"/>
        <v>-0.33333333333333331</v>
      </c>
      <c r="N53" s="81">
        <f t="shared" si="2"/>
        <v>2</v>
      </c>
      <c r="O53" s="82">
        <f t="shared" si="3"/>
        <v>0</v>
      </c>
      <c r="P53" s="82">
        <f t="shared" si="4"/>
        <v>1</v>
      </c>
      <c r="Q53" s="84">
        <f t="shared" si="5"/>
        <v>-2</v>
      </c>
      <c r="R53" s="83" t="str">
        <f t="shared" si="1"/>
        <v>Ok</v>
      </c>
      <c r="T53" s="81">
        <f>Requisitos!G53</f>
        <v>1</v>
      </c>
      <c r="U53" s="67">
        <f t="shared" si="6"/>
        <v>-2</v>
      </c>
    </row>
    <row r="54" spans="1:21" ht="140.25" x14ac:dyDescent="0.2">
      <c r="A54" s="8"/>
      <c r="B54" s="60" t="s">
        <v>112</v>
      </c>
      <c r="C54" s="61"/>
      <c r="D54" s="62" t="s">
        <v>115</v>
      </c>
      <c r="E54" s="68" t="s">
        <v>119</v>
      </c>
      <c r="F54" s="64" t="str">
        <f>Requisitos!F54</f>
        <v>S</v>
      </c>
      <c r="G54" s="65" t="s">
        <v>14</v>
      </c>
      <c r="H54" s="65" t="s">
        <v>12</v>
      </c>
      <c r="I54" s="65" t="s">
        <v>14</v>
      </c>
      <c r="J54" s="65"/>
      <c r="K54" s="66"/>
      <c r="L54" s="67">
        <f t="shared" si="7"/>
        <v>1.6666666666666667</v>
      </c>
      <c r="N54" s="81">
        <f t="shared" si="2"/>
        <v>0</v>
      </c>
      <c r="O54" s="82">
        <f t="shared" si="3"/>
        <v>1</v>
      </c>
      <c r="P54" s="82">
        <f t="shared" si="4"/>
        <v>2</v>
      </c>
      <c r="Q54" s="84">
        <f t="shared" si="5"/>
        <v>2</v>
      </c>
      <c r="R54" s="83" t="str">
        <f t="shared" si="1"/>
        <v>Ok</v>
      </c>
      <c r="T54" s="81">
        <f>Requisitos!G54</f>
        <v>3</v>
      </c>
      <c r="U54" s="67">
        <f t="shared" si="6"/>
        <v>6</v>
      </c>
    </row>
    <row r="55" spans="1:21" ht="89.25" x14ac:dyDescent="0.2">
      <c r="A55" s="8"/>
      <c r="B55" s="60" t="s">
        <v>113</v>
      </c>
      <c r="C55" s="61"/>
      <c r="D55" s="62" t="s">
        <v>115</v>
      </c>
      <c r="E55" s="68" t="s">
        <v>126</v>
      </c>
      <c r="F55" s="64" t="str">
        <f>Requisitos!F55</f>
        <v>S</v>
      </c>
      <c r="G55" s="65" t="s">
        <v>14</v>
      </c>
      <c r="H55" s="65" t="s">
        <v>12</v>
      </c>
      <c r="I55" s="65" t="s">
        <v>14</v>
      </c>
      <c r="J55" s="65"/>
      <c r="K55" s="66"/>
      <c r="L55" s="67">
        <f t="shared" si="7"/>
        <v>1.6666666666666667</v>
      </c>
      <c r="N55" s="81">
        <f t="shared" si="2"/>
        <v>0</v>
      </c>
      <c r="O55" s="82">
        <f t="shared" si="3"/>
        <v>1</v>
      </c>
      <c r="P55" s="82">
        <f t="shared" si="4"/>
        <v>2</v>
      </c>
      <c r="Q55" s="84">
        <f t="shared" si="5"/>
        <v>2</v>
      </c>
      <c r="R55" s="83" t="str">
        <f t="shared" si="1"/>
        <v>Ok</v>
      </c>
      <c r="T55" s="81">
        <f>Requisitos!G55</f>
        <v>3</v>
      </c>
      <c r="U55" s="67">
        <f t="shared" si="6"/>
        <v>6</v>
      </c>
    </row>
    <row r="56" spans="1:21" ht="127.5" x14ac:dyDescent="0.2">
      <c r="A56" s="8"/>
      <c r="B56" s="60" t="s">
        <v>134</v>
      </c>
      <c r="C56" s="61"/>
      <c r="D56" s="62" t="s">
        <v>115</v>
      </c>
      <c r="E56" s="68" t="s">
        <v>124</v>
      </c>
      <c r="F56" s="64" t="str">
        <f>Requisitos!F56</f>
        <v>S</v>
      </c>
      <c r="G56" s="65" t="s">
        <v>12</v>
      </c>
      <c r="H56" s="65" t="s">
        <v>12</v>
      </c>
      <c r="I56" s="65" t="s">
        <v>13</v>
      </c>
      <c r="J56" s="65" t="s">
        <v>13</v>
      </c>
      <c r="K56" s="66" t="s">
        <v>241</v>
      </c>
      <c r="L56" s="67">
        <f t="shared" si="7"/>
        <v>1.6666666666666667</v>
      </c>
      <c r="N56" s="81">
        <f t="shared" si="2"/>
        <v>1</v>
      </c>
      <c r="O56" s="82">
        <f t="shared" si="3"/>
        <v>2</v>
      </c>
      <c r="P56" s="82">
        <f t="shared" si="4"/>
        <v>0</v>
      </c>
      <c r="Q56" s="84">
        <f t="shared" si="5"/>
        <v>6</v>
      </c>
      <c r="R56" s="83" t="str">
        <f t="shared" si="1"/>
        <v>Ok</v>
      </c>
      <c r="T56" s="81">
        <f>Requisitos!G56</f>
        <v>3</v>
      </c>
      <c r="U56" s="67">
        <f t="shared" si="6"/>
        <v>18</v>
      </c>
    </row>
    <row r="57" spans="1:21" ht="89.25" x14ac:dyDescent="0.2">
      <c r="A57" s="8"/>
      <c r="B57" s="60" t="s">
        <v>135</v>
      </c>
      <c r="C57" s="61"/>
      <c r="D57" s="62" t="s">
        <v>115</v>
      </c>
      <c r="E57" s="68" t="s">
        <v>125</v>
      </c>
      <c r="F57" s="64" t="str">
        <f>Requisitos!F57</f>
        <v>S</v>
      </c>
      <c r="G57" s="65" t="s">
        <v>12</v>
      </c>
      <c r="H57" s="65" t="s">
        <v>13</v>
      </c>
      <c r="I57" s="65" t="s">
        <v>14</v>
      </c>
      <c r="J57" s="65" t="s">
        <v>13</v>
      </c>
      <c r="K57" s="66" t="s">
        <v>241</v>
      </c>
      <c r="L57" s="67">
        <f t="shared" si="7"/>
        <v>1</v>
      </c>
      <c r="N57" s="81">
        <f t="shared" si="2"/>
        <v>1</v>
      </c>
      <c r="O57" s="82">
        <f t="shared" si="3"/>
        <v>1</v>
      </c>
      <c r="P57" s="82">
        <f t="shared" si="4"/>
        <v>1</v>
      </c>
      <c r="Q57" s="84">
        <f t="shared" si="5"/>
        <v>2.4</v>
      </c>
      <c r="R57" s="83" t="str">
        <f t="shared" si="1"/>
        <v>Ok</v>
      </c>
      <c r="T57" s="81">
        <f>Requisitos!G57</f>
        <v>3</v>
      </c>
      <c r="U57" s="67">
        <f t="shared" si="6"/>
        <v>7.1999999999999993</v>
      </c>
    </row>
    <row r="58" spans="1:21" ht="38.25" x14ac:dyDescent="0.2">
      <c r="A58" s="8"/>
      <c r="B58" s="60" t="s">
        <v>141</v>
      </c>
      <c r="C58" s="61"/>
      <c r="D58" s="71" t="s">
        <v>115</v>
      </c>
      <c r="E58" s="68" t="s">
        <v>142</v>
      </c>
      <c r="F58" s="64" t="str">
        <f>Requisitos!F58</f>
        <v>N</v>
      </c>
      <c r="G58" s="65" t="s">
        <v>12</v>
      </c>
      <c r="H58" s="65" t="s">
        <v>172</v>
      </c>
      <c r="I58" s="65" t="s">
        <v>12</v>
      </c>
      <c r="J58" s="65"/>
      <c r="K58" s="66"/>
      <c r="L58" s="67">
        <f t="shared" si="7"/>
        <v>2</v>
      </c>
      <c r="N58" s="81">
        <f t="shared" si="2"/>
        <v>0</v>
      </c>
      <c r="O58" s="82">
        <f t="shared" si="3"/>
        <v>2</v>
      </c>
      <c r="P58" s="82">
        <f t="shared" si="4"/>
        <v>0</v>
      </c>
      <c r="Q58" s="84">
        <f t="shared" si="5"/>
        <v>6</v>
      </c>
      <c r="R58" s="83" t="str">
        <f t="shared" si="1"/>
        <v>Ok</v>
      </c>
      <c r="T58" s="81">
        <f>Requisitos!G58</f>
        <v>2</v>
      </c>
      <c r="U58" s="67">
        <f t="shared" si="6"/>
        <v>12</v>
      </c>
    </row>
    <row r="59" spans="1:21" ht="38.25" x14ac:dyDescent="0.2">
      <c r="A59" s="8"/>
      <c r="B59" s="60" t="s">
        <v>143</v>
      </c>
      <c r="C59" s="61"/>
      <c r="D59" s="71" t="s">
        <v>115</v>
      </c>
      <c r="E59" s="68" t="s">
        <v>144</v>
      </c>
      <c r="F59" s="64" t="str">
        <f>Requisitos!F59</f>
        <v>N</v>
      </c>
      <c r="G59" s="65" t="s">
        <v>12</v>
      </c>
      <c r="H59" s="65" t="s">
        <v>172</v>
      </c>
      <c r="I59" s="65" t="s">
        <v>14</v>
      </c>
      <c r="J59" s="65"/>
      <c r="K59" s="66"/>
      <c r="L59" s="67">
        <f t="shared" si="7"/>
        <v>1.3333333333333333</v>
      </c>
      <c r="N59" s="81">
        <f t="shared" si="2"/>
        <v>0</v>
      </c>
      <c r="O59" s="82">
        <f t="shared" si="3"/>
        <v>1</v>
      </c>
      <c r="P59" s="82">
        <f t="shared" si="4"/>
        <v>1</v>
      </c>
      <c r="Q59" s="84">
        <f t="shared" si="5"/>
        <v>2.8</v>
      </c>
      <c r="R59" s="83" t="str">
        <f t="shared" si="1"/>
        <v>Ok</v>
      </c>
      <c r="T59" s="81">
        <f>Requisitos!G59</f>
        <v>2</v>
      </c>
      <c r="U59" s="67">
        <f t="shared" si="6"/>
        <v>5.6</v>
      </c>
    </row>
    <row r="60" spans="1:21" ht="38.25" x14ac:dyDescent="0.2">
      <c r="A60" s="8"/>
      <c r="B60" s="60" t="s">
        <v>145</v>
      </c>
      <c r="C60" s="61"/>
      <c r="D60" s="71" t="s">
        <v>115</v>
      </c>
      <c r="E60" s="68" t="s">
        <v>146</v>
      </c>
      <c r="F60" s="64" t="str">
        <f>Requisitos!F60</f>
        <v>N</v>
      </c>
      <c r="G60" s="65" t="s">
        <v>12</v>
      </c>
      <c r="H60" s="65" t="s">
        <v>172</v>
      </c>
      <c r="I60" s="65" t="s">
        <v>12</v>
      </c>
      <c r="J60" s="65"/>
      <c r="K60" s="66"/>
      <c r="L60" s="67">
        <f t="shared" si="7"/>
        <v>2</v>
      </c>
      <c r="N60" s="81">
        <f t="shared" si="2"/>
        <v>0</v>
      </c>
      <c r="O60" s="82">
        <f t="shared" si="3"/>
        <v>2</v>
      </c>
      <c r="P60" s="82">
        <f t="shared" si="4"/>
        <v>0</v>
      </c>
      <c r="Q60" s="84">
        <f t="shared" si="5"/>
        <v>6</v>
      </c>
      <c r="R60" s="83" t="str">
        <f t="shared" si="1"/>
        <v>Ok</v>
      </c>
      <c r="T60" s="81">
        <f>Requisitos!G60</f>
        <v>2</v>
      </c>
      <c r="U60" s="67">
        <f t="shared" si="6"/>
        <v>12</v>
      </c>
    </row>
    <row r="61" spans="1:21" ht="38.25" x14ac:dyDescent="0.2">
      <c r="A61" s="8"/>
      <c r="B61" s="60" t="s">
        <v>147</v>
      </c>
      <c r="C61" s="61"/>
      <c r="D61" s="71" t="s">
        <v>115</v>
      </c>
      <c r="E61" s="68" t="s">
        <v>148</v>
      </c>
      <c r="F61" s="64" t="str">
        <f>Requisitos!F61</f>
        <v>N</v>
      </c>
      <c r="G61" s="65" t="s">
        <v>13</v>
      </c>
      <c r="H61" s="65" t="s">
        <v>172</v>
      </c>
      <c r="I61" s="65" t="s">
        <v>13</v>
      </c>
      <c r="J61" s="65"/>
      <c r="K61" s="66"/>
      <c r="L61" s="67">
        <f t="shared" si="7"/>
        <v>-0.66666666666666663</v>
      </c>
      <c r="N61" s="81">
        <f t="shared" si="2"/>
        <v>2</v>
      </c>
      <c r="O61" s="82">
        <f t="shared" si="3"/>
        <v>0</v>
      </c>
      <c r="P61" s="82">
        <f t="shared" si="4"/>
        <v>0</v>
      </c>
      <c r="Q61" s="84">
        <f t="shared" si="5"/>
        <v>-2</v>
      </c>
      <c r="R61" s="83" t="str">
        <f t="shared" si="1"/>
        <v>Ok</v>
      </c>
      <c r="T61" s="81">
        <f>Requisitos!G61</f>
        <v>2</v>
      </c>
      <c r="U61" s="67">
        <f t="shared" si="6"/>
        <v>-4</v>
      </c>
    </row>
    <row r="62" spans="1:21" ht="38.25" x14ac:dyDescent="0.2">
      <c r="A62" s="8"/>
      <c r="B62" s="60" t="s">
        <v>149</v>
      </c>
      <c r="C62" s="61"/>
      <c r="D62" s="71" t="s">
        <v>115</v>
      </c>
      <c r="E62" s="68" t="s">
        <v>150</v>
      </c>
      <c r="F62" s="64" t="str">
        <f>Requisitos!F62</f>
        <v>N</v>
      </c>
      <c r="G62" s="65" t="s">
        <v>13</v>
      </c>
      <c r="H62" s="65" t="s">
        <v>172</v>
      </c>
      <c r="I62" s="65" t="s">
        <v>13</v>
      </c>
      <c r="J62" s="65"/>
      <c r="K62" s="66"/>
      <c r="L62" s="67">
        <f t="shared" si="7"/>
        <v>-0.66666666666666663</v>
      </c>
      <c r="N62" s="81">
        <f t="shared" si="2"/>
        <v>2</v>
      </c>
      <c r="O62" s="82">
        <f t="shared" si="3"/>
        <v>0</v>
      </c>
      <c r="P62" s="82">
        <f t="shared" si="4"/>
        <v>0</v>
      </c>
      <c r="Q62" s="84">
        <f t="shared" si="5"/>
        <v>-2</v>
      </c>
      <c r="R62" s="83" t="str">
        <f t="shared" si="1"/>
        <v>Ok</v>
      </c>
      <c r="T62" s="81">
        <f>Requisitos!G62</f>
        <v>2</v>
      </c>
      <c r="U62" s="67">
        <f t="shared" si="6"/>
        <v>-4</v>
      </c>
    </row>
    <row r="63" spans="1:21" ht="38.25" x14ac:dyDescent="0.2">
      <c r="A63" s="8"/>
      <c r="B63" s="60" t="s">
        <v>151</v>
      </c>
      <c r="C63" s="61"/>
      <c r="D63" s="71" t="s">
        <v>115</v>
      </c>
      <c r="E63" s="68" t="s">
        <v>152</v>
      </c>
      <c r="F63" s="64" t="str">
        <f>Requisitos!F63</f>
        <v>N</v>
      </c>
      <c r="G63" s="65" t="s">
        <v>12</v>
      </c>
      <c r="H63" s="65" t="s">
        <v>172</v>
      </c>
      <c r="I63" s="65" t="s">
        <v>12</v>
      </c>
      <c r="J63" s="65"/>
      <c r="K63" s="66"/>
      <c r="L63" s="67">
        <f t="shared" si="7"/>
        <v>2</v>
      </c>
      <c r="N63" s="81">
        <f t="shared" si="2"/>
        <v>0</v>
      </c>
      <c r="O63" s="82">
        <f t="shared" si="3"/>
        <v>2</v>
      </c>
      <c r="P63" s="82">
        <f t="shared" si="4"/>
        <v>0</v>
      </c>
      <c r="Q63" s="84">
        <f t="shared" si="5"/>
        <v>6</v>
      </c>
      <c r="R63" s="83" t="str">
        <f t="shared" si="1"/>
        <v>Ok</v>
      </c>
      <c r="T63" s="81">
        <f>Requisitos!G63</f>
        <v>2</v>
      </c>
      <c r="U63" s="67">
        <f t="shared" si="6"/>
        <v>12</v>
      </c>
    </row>
    <row r="64" spans="1:21" ht="38.25" x14ac:dyDescent="0.2">
      <c r="A64" s="8"/>
      <c r="B64" s="60" t="s">
        <v>153</v>
      </c>
      <c r="C64" s="61"/>
      <c r="D64" s="71" t="s">
        <v>115</v>
      </c>
      <c r="E64" s="68" t="s">
        <v>154</v>
      </c>
      <c r="F64" s="64" t="str">
        <f>Requisitos!F64</f>
        <v>N</v>
      </c>
      <c r="G64" s="65" t="s">
        <v>12</v>
      </c>
      <c r="H64" s="65" t="s">
        <v>172</v>
      </c>
      <c r="I64" s="65" t="s">
        <v>12</v>
      </c>
      <c r="J64" s="65"/>
      <c r="K64" s="66"/>
      <c r="L64" s="67">
        <f t="shared" si="7"/>
        <v>2</v>
      </c>
      <c r="N64" s="81">
        <f t="shared" si="2"/>
        <v>0</v>
      </c>
      <c r="O64" s="82">
        <f t="shared" si="3"/>
        <v>2</v>
      </c>
      <c r="P64" s="82">
        <f t="shared" si="4"/>
        <v>0</v>
      </c>
      <c r="Q64" s="84">
        <f t="shared" si="5"/>
        <v>6</v>
      </c>
      <c r="R64" s="83" t="str">
        <f t="shared" si="1"/>
        <v>Ok</v>
      </c>
      <c r="T64" s="81">
        <f>Requisitos!G64</f>
        <v>2</v>
      </c>
      <c r="U64" s="67">
        <f t="shared" si="6"/>
        <v>12</v>
      </c>
    </row>
    <row r="65" spans="1:21" ht="38.25" x14ac:dyDescent="0.2">
      <c r="A65" s="8"/>
      <c r="B65" s="60" t="s">
        <v>155</v>
      </c>
      <c r="C65" s="61"/>
      <c r="D65" s="71" t="s">
        <v>115</v>
      </c>
      <c r="E65" s="68" t="s">
        <v>156</v>
      </c>
      <c r="F65" s="64" t="str">
        <f>Requisitos!F65</f>
        <v>N</v>
      </c>
      <c r="G65" s="65" t="s">
        <v>12</v>
      </c>
      <c r="H65" s="65" t="s">
        <v>172</v>
      </c>
      <c r="I65" s="65" t="s">
        <v>12</v>
      </c>
      <c r="J65" s="65"/>
      <c r="K65" s="66"/>
      <c r="L65" s="67">
        <f t="shared" si="7"/>
        <v>2</v>
      </c>
      <c r="N65" s="81">
        <f t="shared" si="2"/>
        <v>0</v>
      </c>
      <c r="O65" s="82">
        <f t="shared" si="3"/>
        <v>2</v>
      </c>
      <c r="P65" s="82">
        <f t="shared" si="4"/>
        <v>0</v>
      </c>
      <c r="Q65" s="84">
        <f t="shared" si="5"/>
        <v>6</v>
      </c>
      <c r="R65" s="83" t="str">
        <f t="shared" si="1"/>
        <v>Ok</v>
      </c>
      <c r="T65" s="81">
        <f>Requisitos!G65</f>
        <v>2</v>
      </c>
      <c r="U65" s="67">
        <f t="shared" si="6"/>
        <v>12</v>
      </c>
    </row>
    <row r="66" spans="1:21" ht="38.25" x14ac:dyDescent="0.2">
      <c r="A66" s="8"/>
      <c r="B66" s="73" t="s">
        <v>157</v>
      </c>
      <c r="C66" s="74"/>
      <c r="D66" s="75" t="s">
        <v>115</v>
      </c>
      <c r="E66" s="76" t="s">
        <v>158</v>
      </c>
      <c r="F66" s="77" t="str">
        <f>Requisitos!F66</f>
        <v>N</v>
      </c>
      <c r="G66" s="78" t="s">
        <v>12</v>
      </c>
      <c r="H66" s="78" t="s">
        <v>172</v>
      </c>
      <c r="I66" s="78" t="s">
        <v>14</v>
      </c>
      <c r="J66" s="78"/>
      <c r="K66" s="79"/>
      <c r="L66" s="80">
        <f t="shared" si="7"/>
        <v>1.3333333333333333</v>
      </c>
      <c r="N66" s="85">
        <f t="shared" si="2"/>
        <v>0</v>
      </c>
      <c r="O66" s="86">
        <f t="shared" si="3"/>
        <v>1</v>
      </c>
      <c r="P66" s="86">
        <f t="shared" si="4"/>
        <v>1</v>
      </c>
      <c r="Q66" s="87">
        <f t="shared" si="5"/>
        <v>2.8</v>
      </c>
      <c r="R66" s="88" t="str">
        <f t="shared" si="1"/>
        <v>Ok</v>
      </c>
      <c r="T66" s="85">
        <f>Requisitos!G66</f>
        <v>2</v>
      </c>
      <c r="U66" s="80">
        <f t="shared" si="6"/>
        <v>5.6</v>
      </c>
    </row>
  </sheetData>
  <autoFilter ref="B6:U6"/>
  <mergeCells count="1">
    <mergeCell ref="N4:P4"/>
  </mergeCells>
  <conditionalFormatting sqref="G7:J66">
    <cfRule type="containsText" dxfId="33" priority="4" operator="containsText" text="Não">
      <formula>NOT(ISERROR(SEARCH("Não",G7)))</formula>
    </cfRule>
    <cfRule type="containsText" dxfId="32" priority="5" operator="containsText" text="Parcialmente">
      <formula>NOT(ISERROR(SEARCH("Parcialmente",G7)))</formula>
    </cfRule>
    <cfRule type="containsText" dxfId="31" priority="6" operator="containsText" text="Sim">
      <formula>NOT(ISERROR(SEARCH("Sim",G7)))</formula>
    </cfRule>
  </conditionalFormatting>
  <pageMargins left="0.78740157499999996" right="0.78740157499999996" top="0.984251969" bottom="0.984251969" header="0.5" footer="0.5"/>
  <pageSetup paperSize="9" orientation="portrait" r:id="rId1"/>
  <headerFooter alignWithMargins="0"/>
  <drawing r:id="rId2"/>
  <legacyDrawing r:id="rId3"/>
  <extLst>
    <ext xmlns:x14="http://schemas.microsoft.com/office/spreadsheetml/2009/9/main" uri="{78C0D931-6437-407d-A8EE-F0AAD7539E65}">
      <x14:conditionalFormattings>
        <x14:conditionalFormatting xmlns:xm="http://schemas.microsoft.com/office/excel/2006/main">
          <x14:cfRule type="containsText" priority="1" operator="containsText" text="Não" id="{D0446503-35E7-4C88-97D4-B945CD6537BE}">
            <xm:f>NOT(ISERROR(SEARCH("Não",'CPqD-Sensedia'!K7)))</xm:f>
            <x14:dxf>
              <font>
                <color rgb="FF9C0006"/>
              </font>
              <fill>
                <patternFill>
                  <bgColor rgb="FFFFC7CE"/>
                </patternFill>
              </fill>
            </x14:dxf>
          </x14:cfRule>
          <x14:cfRule type="containsText" priority="2" operator="containsText" text="Parcialmente" id="{A2E81B6C-4F7F-445A-8041-8238BEA006D9}">
            <xm:f>NOT(ISERROR(SEARCH("Parcialmente",'CPqD-Sensedia'!K7)))</xm:f>
            <x14:dxf>
              <font>
                <color rgb="FF9C6500"/>
              </font>
              <fill>
                <patternFill>
                  <bgColor rgb="FFFFEB9C"/>
                </patternFill>
              </fill>
            </x14:dxf>
          </x14:cfRule>
          <x14:cfRule type="containsText" priority="3" operator="containsText" text="Sim" id="{43C69ADA-3014-4928-A885-982462B71807}">
            <xm:f>NOT(ISERROR(SEARCH("Sim",'CPqD-Sensedia'!K7)))</xm:f>
            <x14:dxf>
              <font>
                <color rgb="FF006100"/>
              </font>
              <fill>
                <patternFill>
                  <bgColor rgb="FFC6EFCE"/>
                </patternFill>
              </fill>
            </x14:dxf>
          </x14:cfRule>
          <xm:sqref>J7:J66</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CV66"/>
  <sheetViews>
    <sheetView zoomScale="90" zoomScaleNormal="90" workbookViewId="0">
      <pane xSplit="3" ySplit="6" topLeftCell="D7" activePane="bottomRight" state="frozenSplit"/>
      <selection pane="topRight" activeCell="D1" sqref="D1"/>
      <selection pane="bottomLeft" activeCell="A7" sqref="A7"/>
      <selection pane="bottomRight" activeCell="G65" sqref="G65"/>
    </sheetView>
  </sheetViews>
  <sheetFormatPr defaultRowHeight="12.75" x14ac:dyDescent="0.2"/>
  <cols>
    <col min="1" max="1" width="3.5703125" style="5" customWidth="1"/>
    <col min="2" max="2" width="10.7109375" style="6" customWidth="1"/>
    <col min="3" max="3" width="12.140625" style="7" hidden="1" customWidth="1"/>
    <col min="4" max="4" width="21.5703125" style="7" customWidth="1"/>
    <col min="5" max="5" width="74.7109375" style="5" customWidth="1"/>
    <col min="6" max="6" width="5.42578125" style="5" customWidth="1"/>
    <col min="7" max="9" width="13.28515625" style="7" customWidth="1"/>
    <col min="10" max="10" width="12.140625" style="7" customWidth="1"/>
    <col min="11" max="11" width="55.85546875" style="5" customWidth="1"/>
    <col min="12" max="12" width="10.85546875" style="5" customWidth="1"/>
    <col min="13" max="13" width="9.140625" style="5"/>
    <col min="14" max="16" width="8.140625" style="7" bestFit="1" customWidth="1"/>
    <col min="17" max="17" width="8.42578125" style="7" bestFit="1" customWidth="1"/>
    <col min="18" max="18" width="13.140625" style="7" bestFit="1" customWidth="1"/>
    <col min="19" max="19" width="6.28515625" style="5" customWidth="1"/>
    <col min="20" max="20" width="12" style="7" bestFit="1" customWidth="1"/>
    <col min="21" max="21" width="17.7109375" style="7" bestFit="1" customWidth="1"/>
    <col min="22" max="99" width="9.140625" style="5"/>
    <col min="100" max="100" width="0" style="5" hidden="1" customWidth="1"/>
    <col min="101" max="16384" width="9.140625" style="5"/>
  </cols>
  <sheetData>
    <row r="1" spans="1:100" s="9" customFormat="1" x14ac:dyDescent="0.2">
      <c r="B1" s="1"/>
      <c r="C1" s="10"/>
      <c r="D1" s="10"/>
      <c r="G1" s="10"/>
      <c r="H1" s="10"/>
      <c r="I1" s="10"/>
      <c r="J1" s="10"/>
      <c r="N1" s="10"/>
      <c r="O1" s="10"/>
      <c r="P1" s="10"/>
      <c r="Q1" s="10"/>
      <c r="R1" s="10"/>
      <c r="T1" s="10"/>
      <c r="U1" s="10"/>
    </row>
    <row r="2" spans="1:100" s="9" customFormat="1" x14ac:dyDescent="0.2">
      <c r="B2" s="1"/>
      <c r="C2" s="10"/>
      <c r="D2" s="29"/>
      <c r="G2" s="29"/>
      <c r="H2" s="10"/>
      <c r="I2" s="10"/>
      <c r="J2" s="29"/>
      <c r="N2" s="10"/>
      <c r="O2" s="10"/>
      <c r="P2" s="10"/>
      <c r="Q2" s="10"/>
      <c r="R2" s="10"/>
      <c r="T2" s="10"/>
      <c r="U2" s="10"/>
      <c r="CV2" s="9" t="s">
        <v>6</v>
      </c>
    </row>
    <row r="3" spans="1:100" s="9" customFormat="1" ht="15" x14ac:dyDescent="0.2">
      <c r="B3" s="1"/>
      <c r="C3" s="10"/>
      <c r="D3" s="10"/>
      <c r="E3" s="11" t="s">
        <v>114</v>
      </c>
      <c r="F3" s="11"/>
      <c r="G3" s="11" t="s">
        <v>253</v>
      </c>
      <c r="H3" s="92">
        <f>SUM($L7:$L66)</f>
        <v>32.333333333333329</v>
      </c>
      <c r="I3" s="10"/>
      <c r="J3" s="10"/>
      <c r="L3" s="10"/>
      <c r="N3" s="10"/>
      <c r="O3" s="10"/>
      <c r="P3" s="10"/>
      <c r="Q3" s="10"/>
      <c r="R3" s="10"/>
      <c r="T3" s="10"/>
      <c r="U3" s="10"/>
      <c r="CV3" s="9" t="s">
        <v>7</v>
      </c>
    </row>
    <row r="4" spans="1:100" s="9" customFormat="1" ht="15" x14ac:dyDescent="0.2">
      <c r="B4" s="1"/>
      <c r="C4" s="10"/>
      <c r="D4" s="11"/>
      <c r="I4" s="11"/>
      <c r="J4" s="11"/>
      <c r="K4" s="11"/>
      <c r="L4" s="10"/>
      <c r="N4" s="138" t="s">
        <v>252</v>
      </c>
      <c r="O4" s="138"/>
      <c r="P4" s="138"/>
      <c r="Q4" s="51">
        <f>SUM(U7:U66)</f>
        <v>190.2</v>
      </c>
      <c r="R4" s="10"/>
      <c r="T4" s="10"/>
      <c r="U4" s="10"/>
    </row>
    <row r="5" spans="1:100" s="9" customFormat="1" x14ac:dyDescent="0.2">
      <c r="B5" s="1"/>
      <c r="C5" s="10"/>
      <c r="D5" s="10"/>
      <c r="L5" s="10"/>
      <c r="N5" s="10"/>
      <c r="O5" s="10"/>
      <c r="P5" s="10"/>
      <c r="R5" s="10"/>
      <c r="T5" s="10"/>
      <c r="U5" s="10"/>
    </row>
    <row r="6" spans="1:100" ht="25.5" x14ac:dyDescent="0.2">
      <c r="B6" s="56" t="s">
        <v>64</v>
      </c>
      <c r="C6" s="57" t="s">
        <v>8</v>
      </c>
      <c r="D6" s="57" t="s">
        <v>10</v>
      </c>
      <c r="E6" s="57" t="s">
        <v>9</v>
      </c>
      <c r="F6" s="58"/>
      <c r="G6" s="57" t="s">
        <v>121</v>
      </c>
      <c r="H6" s="57" t="s">
        <v>122</v>
      </c>
      <c r="I6" s="57" t="s">
        <v>123</v>
      </c>
      <c r="J6" s="57" t="s">
        <v>237</v>
      </c>
      <c r="K6" s="57" t="s">
        <v>120</v>
      </c>
      <c r="L6" s="59" t="s">
        <v>177</v>
      </c>
      <c r="N6" s="89" t="s">
        <v>240</v>
      </c>
      <c r="O6" s="90" t="s">
        <v>244</v>
      </c>
      <c r="P6" s="90" t="s">
        <v>245</v>
      </c>
      <c r="Q6" s="90" t="s">
        <v>242</v>
      </c>
      <c r="R6" s="91" t="s">
        <v>246</v>
      </c>
      <c r="T6" s="89" t="s">
        <v>248</v>
      </c>
      <c r="U6" s="91" t="s">
        <v>249</v>
      </c>
    </row>
    <row r="7" spans="1:100" ht="25.5" x14ac:dyDescent="0.2">
      <c r="A7" s="8"/>
      <c r="B7" s="60" t="s">
        <v>65</v>
      </c>
      <c r="C7" s="61"/>
      <c r="D7" s="62" t="s">
        <v>55</v>
      </c>
      <c r="E7" s="63" t="s">
        <v>15</v>
      </c>
      <c r="F7" s="64" t="str">
        <f>Requisitos!F7</f>
        <v>S</v>
      </c>
      <c r="G7" s="65" t="s">
        <v>14</v>
      </c>
      <c r="H7" s="65" t="s">
        <v>172</v>
      </c>
      <c r="I7" s="65" t="s">
        <v>14</v>
      </c>
      <c r="J7" s="65"/>
      <c r="K7" s="66"/>
      <c r="L7" s="67">
        <f t="shared" ref="L7:L38" si="0">((IF(G7="Sim",3,IF(G7="Parcialmente",1,IF(G7="Não",-1,0))))+(IF(H7="Sim",3,IF(H7="Parcialmente",1,IF(H7="Não",-1,0)))) + (IF(I7="Sim",3,IF(I7="Parcialmente",1,IF(I7="Não",-1,0)))))/3</f>
        <v>0.66666666666666663</v>
      </c>
      <c r="N7" s="81">
        <f>COUNTIF($G7:$I7,"Não")</f>
        <v>0</v>
      </c>
      <c r="O7" s="82">
        <f>COUNTIF($G7:$I7,"Sim")</f>
        <v>0</v>
      </c>
      <c r="P7" s="82">
        <f>COUNTIF($G7:$I7,"Parcialmente")</f>
        <v>2</v>
      </c>
      <c r="Q7" s="84">
        <f>IF(AND((N7&gt;O7),(N7&gt;P7)),-1*N7,IF(AND((O7&gt;N7),(O7&gt;P7)),3*O7,IF(AND((P7&gt;N7),(P7&gt;O7)),1*P7,(-(N7*0.4))+(O7*3)+(-(P7*0.2)))))</f>
        <v>2</v>
      </c>
      <c r="R7" s="83" t="str">
        <f>IF(Q7=0,"Discutir","Ok")</f>
        <v>Ok</v>
      </c>
      <c r="T7" s="81">
        <f>Requisitos!G7</f>
        <v>1</v>
      </c>
      <c r="U7" s="67">
        <f>T7*Q7</f>
        <v>2</v>
      </c>
    </row>
    <row r="8" spans="1:100" ht="178.5" x14ac:dyDescent="0.2">
      <c r="A8" s="8"/>
      <c r="B8" s="60" t="s">
        <v>66</v>
      </c>
      <c r="C8" s="61"/>
      <c r="D8" s="62" t="s">
        <v>55</v>
      </c>
      <c r="E8" s="68" t="s">
        <v>116</v>
      </c>
      <c r="F8" s="64" t="str">
        <f>Requisitos!F8</f>
        <v>S</v>
      </c>
      <c r="G8" s="65" t="s">
        <v>14</v>
      </c>
      <c r="H8" s="65" t="s">
        <v>172</v>
      </c>
      <c r="I8" s="65" t="s">
        <v>14</v>
      </c>
      <c r="J8" s="65"/>
      <c r="K8" s="66"/>
      <c r="L8" s="67">
        <f t="shared" si="0"/>
        <v>0.66666666666666663</v>
      </c>
      <c r="N8" s="81">
        <f t="shared" ref="N8:N66" si="1">COUNTIF($G8:$I8,"Não")</f>
        <v>0</v>
      </c>
      <c r="O8" s="82">
        <f t="shared" ref="O8:O66" si="2">COUNTIF($G8:$I8,"Sim")</f>
        <v>0</v>
      </c>
      <c r="P8" s="82">
        <f t="shared" ref="P8:P66" si="3">COUNTIF($G8:$I8,"Parcialmente")</f>
        <v>2</v>
      </c>
      <c r="Q8" s="84">
        <f t="shared" ref="Q8:Q66" si="4">IF(AND((N8&gt;O8),(N8&gt;P8)),-1*N8,IF(AND((O8&gt;N8),(O8&gt;P8)),3*O8,IF(AND((P8&gt;N8),(P8&gt;O8)),1*P8,(-(N8*0.4))+(O8*3)+(-(P8*0.2)))))</f>
        <v>2</v>
      </c>
      <c r="R8" s="83" t="str">
        <f t="shared" ref="R8:R66" si="5">IF(Q8=0,"Discutir","Ok")</f>
        <v>Ok</v>
      </c>
      <c r="T8" s="81">
        <f>Requisitos!G8</f>
        <v>2</v>
      </c>
      <c r="U8" s="67">
        <f t="shared" ref="U8:U66" si="6">T8*Q8</f>
        <v>4</v>
      </c>
    </row>
    <row r="9" spans="1:100" ht="38.25" x14ac:dyDescent="0.2">
      <c r="A9" s="8"/>
      <c r="B9" s="60" t="s">
        <v>67</v>
      </c>
      <c r="C9" s="61"/>
      <c r="D9" s="62" t="s">
        <v>55</v>
      </c>
      <c r="E9" s="68" t="s">
        <v>16</v>
      </c>
      <c r="F9" s="64" t="str">
        <f>Requisitos!F9</f>
        <v>T</v>
      </c>
      <c r="G9" s="65" t="s">
        <v>13</v>
      </c>
      <c r="H9" s="65" t="s">
        <v>13</v>
      </c>
      <c r="I9" s="65" t="s">
        <v>13</v>
      </c>
      <c r="J9" s="65" t="s">
        <v>13</v>
      </c>
      <c r="K9" s="66" t="s">
        <v>239</v>
      </c>
      <c r="L9" s="67">
        <f t="shared" si="0"/>
        <v>-1</v>
      </c>
      <c r="N9" s="81">
        <f t="shared" si="1"/>
        <v>3</v>
      </c>
      <c r="O9" s="82">
        <f t="shared" si="2"/>
        <v>0</v>
      </c>
      <c r="P9" s="82">
        <f t="shared" si="3"/>
        <v>0</v>
      </c>
      <c r="Q9" s="84">
        <f t="shared" si="4"/>
        <v>-3</v>
      </c>
      <c r="R9" s="83" t="str">
        <f t="shared" si="5"/>
        <v>Ok</v>
      </c>
      <c r="T9" s="81">
        <f>Requisitos!G9</f>
        <v>2</v>
      </c>
      <c r="U9" s="67">
        <f t="shared" si="6"/>
        <v>-6</v>
      </c>
    </row>
    <row r="10" spans="1:100" ht="25.5" x14ac:dyDescent="0.2">
      <c r="A10" s="8"/>
      <c r="B10" s="60" t="s">
        <v>68</v>
      </c>
      <c r="C10" s="61"/>
      <c r="D10" s="62" t="s">
        <v>56</v>
      </c>
      <c r="E10" s="68" t="s">
        <v>17</v>
      </c>
      <c r="F10" s="64" t="str">
        <f>Requisitos!F10</f>
        <v>S</v>
      </c>
      <c r="G10" s="65" t="s">
        <v>14</v>
      </c>
      <c r="H10" s="65" t="s">
        <v>172</v>
      </c>
      <c r="I10" s="65" t="s">
        <v>14</v>
      </c>
      <c r="J10" s="65"/>
      <c r="K10" s="66"/>
      <c r="L10" s="67">
        <f t="shared" si="0"/>
        <v>0.66666666666666663</v>
      </c>
      <c r="N10" s="81">
        <f t="shared" si="1"/>
        <v>0</v>
      </c>
      <c r="O10" s="82">
        <f t="shared" si="2"/>
        <v>0</v>
      </c>
      <c r="P10" s="82">
        <f t="shared" si="3"/>
        <v>2</v>
      </c>
      <c r="Q10" s="84">
        <f t="shared" si="4"/>
        <v>2</v>
      </c>
      <c r="R10" s="83" t="str">
        <f t="shared" si="5"/>
        <v>Ok</v>
      </c>
      <c r="T10" s="81">
        <f>Requisitos!G10</f>
        <v>2</v>
      </c>
      <c r="U10" s="67">
        <f t="shared" si="6"/>
        <v>4</v>
      </c>
    </row>
    <row r="11" spans="1:100" ht="25.5" x14ac:dyDescent="0.2">
      <c r="A11" s="8"/>
      <c r="B11" s="60" t="s">
        <v>69</v>
      </c>
      <c r="C11" s="61"/>
      <c r="D11" s="62" t="s">
        <v>57</v>
      </c>
      <c r="E11" s="68" t="s">
        <v>18</v>
      </c>
      <c r="F11" s="64" t="str">
        <f>Requisitos!F11</f>
        <v>S</v>
      </c>
      <c r="G11" s="65" t="s">
        <v>14</v>
      </c>
      <c r="H11" s="65" t="s">
        <v>172</v>
      </c>
      <c r="I11" s="65" t="s">
        <v>14</v>
      </c>
      <c r="J11" s="65"/>
      <c r="K11" s="66"/>
      <c r="L11" s="67">
        <f t="shared" si="0"/>
        <v>0.66666666666666663</v>
      </c>
      <c r="N11" s="81">
        <f t="shared" si="1"/>
        <v>0</v>
      </c>
      <c r="O11" s="82">
        <f t="shared" si="2"/>
        <v>0</v>
      </c>
      <c r="P11" s="82">
        <f t="shared" si="3"/>
        <v>2</v>
      </c>
      <c r="Q11" s="84">
        <f t="shared" si="4"/>
        <v>2</v>
      </c>
      <c r="R11" s="83" t="str">
        <f t="shared" si="5"/>
        <v>Ok</v>
      </c>
      <c r="T11" s="81">
        <f>Requisitos!G11</f>
        <v>1</v>
      </c>
      <c r="U11" s="67">
        <f t="shared" si="6"/>
        <v>2</v>
      </c>
    </row>
    <row r="12" spans="1:100" ht="25.5" x14ac:dyDescent="0.2">
      <c r="A12" s="8"/>
      <c r="B12" s="60" t="s">
        <v>70</v>
      </c>
      <c r="C12" s="61"/>
      <c r="D12" s="62" t="s">
        <v>57</v>
      </c>
      <c r="E12" s="68" t="s">
        <v>19</v>
      </c>
      <c r="F12" s="64" t="str">
        <f>Requisitos!F12</f>
        <v>S</v>
      </c>
      <c r="G12" s="65" t="s">
        <v>14</v>
      </c>
      <c r="H12" s="65" t="s">
        <v>172</v>
      </c>
      <c r="I12" s="65" t="s">
        <v>14</v>
      </c>
      <c r="J12" s="65"/>
      <c r="K12" s="66"/>
      <c r="L12" s="67">
        <f t="shared" si="0"/>
        <v>0.66666666666666663</v>
      </c>
      <c r="N12" s="81">
        <f t="shared" si="1"/>
        <v>0</v>
      </c>
      <c r="O12" s="82">
        <f t="shared" si="2"/>
        <v>0</v>
      </c>
      <c r="P12" s="82">
        <f t="shared" si="3"/>
        <v>2</v>
      </c>
      <c r="Q12" s="84">
        <f t="shared" si="4"/>
        <v>2</v>
      </c>
      <c r="R12" s="83" t="str">
        <f t="shared" si="5"/>
        <v>Ok</v>
      </c>
      <c r="T12" s="81">
        <f>Requisitos!G12</f>
        <v>1</v>
      </c>
      <c r="U12" s="67">
        <f t="shared" si="6"/>
        <v>2</v>
      </c>
    </row>
    <row r="13" spans="1:100" ht="38.25" x14ac:dyDescent="0.2">
      <c r="A13" s="8"/>
      <c r="B13" s="60" t="s">
        <v>71</v>
      </c>
      <c r="C13" s="61"/>
      <c r="D13" s="62" t="s">
        <v>57</v>
      </c>
      <c r="E13" s="68" t="s">
        <v>20</v>
      </c>
      <c r="F13" s="64" t="str">
        <f>Requisitos!F13</f>
        <v>S</v>
      </c>
      <c r="G13" s="65" t="s">
        <v>14</v>
      </c>
      <c r="H13" s="65" t="s">
        <v>13</v>
      </c>
      <c r="I13" s="65" t="s">
        <v>14</v>
      </c>
      <c r="J13" s="65" t="s">
        <v>13</v>
      </c>
      <c r="K13" s="66" t="s">
        <v>241</v>
      </c>
      <c r="L13" s="67">
        <f t="shared" si="0"/>
        <v>0.33333333333333331</v>
      </c>
      <c r="N13" s="81">
        <f t="shared" si="1"/>
        <v>1</v>
      </c>
      <c r="O13" s="82">
        <f t="shared" si="2"/>
        <v>0</v>
      </c>
      <c r="P13" s="82">
        <f t="shared" si="3"/>
        <v>2</v>
      </c>
      <c r="Q13" s="84">
        <f t="shared" si="4"/>
        <v>2</v>
      </c>
      <c r="R13" s="83" t="str">
        <f t="shared" si="5"/>
        <v>Ok</v>
      </c>
      <c r="T13" s="81">
        <f>Requisitos!G13</f>
        <v>2</v>
      </c>
      <c r="U13" s="67">
        <f t="shared" si="6"/>
        <v>4</v>
      </c>
    </row>
    <row r="14" spans="1:100" ht="25.5" x14ac:dyDescent="0.2">
      <c r="A14" s="8"/>
      <c r="B14" s="60" t="s">
        <v>72</v>
      </c>
      <c r="C14" s="61"/>
      <c r="D14" s="62" t="s">
        <v>57</v>
      </c>
      <c r="E14" s="68" t="s">
        <v>21</v>
      </c>
      <c r="F14" s="64" t="str">
        <f>Requisitos!F14</f>
        <v>S</v>
      </c>
      <c r="G14" s="65" t="s">
        <v>14</v>
      </c>
      <c r="H14" s="65" t="s">
        <v>14</v>
      </c>
      <c r="I14" s="65" t="s">
        <v>14</v>
      </c>
      <c r="J14" s="65"/>
      <c r="K14" s="66"/>
      <c r="L14" s="67">
        <f t="shared" si="0"/>
        <v>1</v>
      </c>
      <c r="N14" s="81">
        <f t="shared" si="1"/>
        <v>0</v>
      </c>
      <c r="O14" s="82">
        <f t="shared" si="2"/>
        <v>0</v>
      </c>
      <c r="P14" s="82">
        <f t="shared" si="3"/>
        <v>3</v>
      </c>
      <c r="Q14" s="84">
        <f t="shared" si="4"/>
        <v>3</v>
      </c>
      <c r="R14" s="83" t="str">
        <f t="shared" si="5"/>
        <v>Ok</v>
      </c>
      <c r="T14" s="81">
        <f>Requisitos!G14</f>
        <v>1</v>
      </c>
      <c r="U14" s="67">
        <f t="shared" si="6"/>
        <v>3</v>
      </c>
    </row>
    <row r="15" spans="1:100" ht="38.25" x14ac:dyDescent="0.2">
      <c r="A15" s="8"/>
      <c r="B15" s="60" t="s">
        <v>73</v>
      </c>
      <c r="C15" s="61"/>
      <c r="D15" s="62" t="s">
        <v>55</v>
      </c>
      <c r="E15" s="68" t="s">
        <v>22</v>
      </c>
      <c r="F15" s="64" t="str">
        <f>Requisitos!F15</f>
        <v>S</v>
      </c>
      <c r="G15" s="65" t="s">
        <v>13</v>
      </c>
      <c r="H15" s="65" t="s">
        <v>13</v>
      </c>
      <c r="I15" s="65" t="s">
        <v>13</v>
      </c>
      <c r="J15" s="65" t="s">
        <v>13</v>
      </c>
      <c r="K15" s="66" t="s">
        <v>241</v>
      </c>
      <c r="L15" s="67">
        <f t="shared" si="0"/>
        <v>-1</v>
      </c>
      <c r="N15" s="81">
        <f t="shared" si="1"/>
        <v>3</v>
      </c>
      <c r="O15" s="82">
        <f t="shared" si="2"/>
        <v>0</v>
      </c>
      <c r="P15" s="82">
        <f t="shared" si="3"/>
        <v>0</v>
      </c>
      <c r="Q15" s="84">
        <f t="shared" si="4"/>
        <v>-3</v>
      </c>
      <c r="R15" s="83" t="str">
        <f t="shared" si="5"/>
        <v>Ok</v>
      </c>
      <c r="T15" s="81">
        <f>Requisitos!G15</f>
        <v>2</v>
      </c>
      <c r="U15" s="67">
        <f t="shared" si="6"/>
        <v>-6</v>
      </c>
    </row>
    <row r="16" spans="1:100" ht="25.5" x14ac:dyDescent="0.2">
      <c r="A16" s="8"/>
      <c r="B16" s="60" t="s">
        <v>74</v>
      </c>
      <c r="C16" s="61"/>
      <c r="D16" s="62" t="s">
        <v>55</v>
      </c>
      <c r="E16" s="68" t="s">
        <v>23</v>
      </c>
      <c r="F16" s="64" t="str">
        <f>Requisitos!F16</f>
        <v>S</v>
      </c>
      <c r="G16" s="65" t="s">
        <v>14</v>
      </c>
      <c r="H16" s="65" t="s">
        <v>12</v>
      </c>
      <c r="I16" s="65" t="s">
        <v>14</v>
      </c>
      <c r="J16" s="65"/>
      <c r="K16" s="66"/>
      <c r="L16" s="67">
        <f t="shared" si="0"/>
        <v>1.6666666666666667</v>
      </c>
      <c r="N16" s="81">
        <f t="shared" si="1"/>
        <v>0</v>
      </c>
      <c r="O16" s="82">
        <f t="shared" si="2"/>
        <v>1</v>
      </c>
      <c r="P16" s="82">
        <f t="shared" si="3"/>
        <v>2</v>
      </c>
      <c r="Q16" s="84">
        <f t="shared" si="4"/>
        <v>2</v>
      </c>
      <c r="R16" s="83" t="str">
        <f t="shared" si="5"/>
        <v>Ok</v>
      </c>
      <c r="T16" s="81">
        <f>Requisitos!G16</f>
        <v>2</v>
      </c>
      <c r="U16" s="67">
        <f t="shared" si="6"/>
        <v>4</v>
      </c>
    </row>
    <row r="17" spans="1:21" ht="25.5" x14ac:dyDescent="0.2">
      <c r="A17" s="8"/>
      <c r="B17" s="60" t="s">
        <v>75</v>
      </c>
      <c r="C17" s="61"/>
      <c r="D17" s="62" t="s">
        <v>58</v>
      </c>
      <c r="E17" s="68" t="s">
        <v>24</v>
      </c>
      <c r="F17" s="64" t="str">
        <f>Requisitos!F17</f>
        <v>S</v>
      </c>
      <c r="G17" s="65" t="s">
        <v>14</v>
      </c>
      <c r="H17" s="65" t="s">
        <v>172</v>
      </c>
      <c r="I17" s="65" t="s">
        <v>14</v>
      </c>
      <c r="J17" s="65"/>
      <c r="K17" s="66"/>
      <c r="L17" s="67">
        <f t="shared" si="0"/>
        <v>0.66666666666666663</v>
      </c>
      <c r="N17" s="81">
        <f t="shared" si="1"/>
        <v>0</v>
      </c>
      <c r="O17" s="82">
        <f t="shared" si="2"/>
        <v>0</v>
      </c>
      <c r="P17" s="82">
        <f t="shared" si="3"/>
        <v>2</v>
      </c>
      <c r="Q17" s="84">
        <f t="shared" si="4"/>
        <v>2</v>
      </c>
      <c r="R17" s="83" t="str">
        <f t="shared" si="5"/>
        <v>Ok</v>
      </c>
      <c r="T17" s="81">
        <f>Requisitos!G17</f>
        <v>3</v>
      </c>
      <c r="U17" s="67">
        <f t="shared" si="6"/>
        <v>6</v>
      </c>
    </row>
    <row r="18" spans="1:21" ht="38.25" x14ac:dyDescent="0.2">
      <c r="A18" s="8"/>
      <c r="B18" s="60" t="s">
        <v>76</v>
      </c>
      <c r="C18" s="61"/>
      <c r="D18" s="62" t="s">
        <v>58</v>
      </c>
      <c r="E18" s="68" t="s">
        <v>25</v>
      </c>
      <c r="F18" s="64" t="str">
        <f>Requisitos!F18</f>
        <v>S</v>
      </c>
      <c r="G18" s="65" t="s">
        <v>14</v>
      </c>
      <c r="H18" s="65" t="s">
        <v>172</v>
      </c>
      <c r="I18" s="65" t="s">
        <v>14</v>
      </c>
      <c r="J18" s="65"/>
      <c r="K18" s="66"/>
      <c r="L18" s="67">
        <f t="shared" si="0"/>
        <v>0.66666666666666663</v>
      </c>
      <c r="N18" s="81">
        <f t="shared" si="1"/>
        <v>0</v>
      </c>
      <c r="O18" s="82">
        <f t="shared" si="2"/>
        <v>0</v>
      </c>
      <c r="P18" s="82">
        <f t="shared" si="3"/>
        <v>2</v>
      </c>
      <c r="Q18" s="84">
        <f t="shared" si="4"/>
        <v>2</v>
      </c>
      <c r="R18" s="83" t="str">
        <f t="shared" si="5"/>
        <v>Ok</v>
      </c>
      <c r="T18" s="81">
        <f>Requisitos!G18</f>
        <v>2</v>
      </c>
      <c r="U18" s="67">
        <f t="shared" si="6"/>
        <v>4</v>
      </c>
    </row>
    <row r="19" spans="1:21" ht="25.5" x14ac:dyDescent="0.2">
      <c r="A19" s="8"/>
      <c r="B19" s="60" t="s">
        <v>77</v>
      </c>
      <c r="C19" s="61"/>
      <c r="D19" s="62" t="s">
        <v>58</v>
      </c>
      <c r="E19" s="68" t="s">
        <v>26</v>
      </c>
      <c r="F19" s="64" t="str">
        <f>Requisitos!F19</f>
        <v>S</v>
      </c>
      <c r="G19" s="65" t="s">
        <v>14</v>
      </c>
      <c r="H19" s="65" t="s">
        <v>172</v>
      </c>
      <c r="I19" s="65" t="s">
        <v>14</v>
      </c>
      <c r="J19" s="65"/>
      <c r="K19" s="66"/>
      <c r="L19" s="67">
        <f t="shared" si="0"/>
        <v>0.66666666666666663</v>
      </c>
      <c r="N19" s="81">
        <f t="shared" si="1"/>
        <v>0</v>
      </c>
      <c r="O19" s="82">
        <f t="shared" si="2"/>
        <v>0</v>
      </c>
      <c r="P19" s="82">
        <f t="shared" si="3"/>
        <v>2</v>
      </c>
      <c r="Q19" s="84">
        <f t="shared" si="4"/>
        <v>2</v>
      </c>
      <c r="R19" s="83" t="str">
        <f t="shared" si="5"/>
        <v>Ok</v>
      </c>
      <c r="T19" s="81">
        <f>Requisitos!G19</f>
        <v>2</v>
      </c>
      <c r="U19" s="67">
        <f t="shared" si="6"/>
        <v>4</v>
      </c>
    </row>
    <row r="20" spans="1:21" ht="140.25" x14ac:dyDescent="0.2">
      <c r="A20" s="8"/>
      <c r="B20" s="60" t="s">
        <v>78</v>
      </c>
      <c r="C20" s="61"/>
      <c r="D20" s="62" t="s">
        <v>59</v>
      </c>
      <c r="E20" s="68" t="s">
        <v>117</v>
      </c>
      <c r="F20" s="64" t="str">
        <f>Requisitos!F20</f>
        <v>S</v>
      </c>
      <c r="G20" s="65" t="s">
        <v>14</v>
      </c>
      <c r="H20" s="65" t="s">
        <v>172</v>
      </c>
      <c r="I20" s="65" t="s">
        <v>14</v>
      </c>
      <c r="J20" s="65"/>
      <c r="K20" s="66"/>
      <c r="L20" s="67">
        <f t="shared" si="0"/>
        <v>0.66666666666666663</v>
      </c>
      <c r="N20" s="81">
        <f t="shared" si="1"/>
        <v>0</v>
      </c>
      <c r="O20" s="82">
        <f t="shared" si="2"/>
        <v>0</v>
      </c>
      <c r="P20" s="82">
        <f t="shared" si="3"/>
        <v>2</v>
      </c>
      <c r="Q20" s="84">
        <f t="shared" si="4"/>
        <v>2</v>
      </c>
      <c r="R20" s="83" t="str">
        <f t="shared" si="5"/>
        <v>Ok</v>
      </c>
      <c r="T20" s="81">
        <f>Requisitos!G20</f>
        <v>2</v>
      </c>
      <c r="U20" s="67">
        <f t="shared" si="6"/>
        <v>4</v>
      </c>
    </row>
    <row r="21" spans="1:21" ht="51" x14ac:dyDescent="0.2">
      <c r="A21" s="8"/>
      <c r="B21" s="60" t="s">
        <v>79</v>
      </c>
      <c r="C21" s="61"/>
      <c r="D21" s="62" t="s">
        <v>59</v>
      </c>
      <c r="E21" s="68" t="s">
        <v>27</v>
      </c>
      <c r="F21" s="64" t="str">
        <f>Requisitos!F21</f>
        <v>S</v>
      </c>
      <c r="G21" s="65" t="s">
        <v>14</v>
      </c>
      <c r="H21" s="65" t="s">
        <v>14</v>
      </c>
      <c r="I21" s="65" t="s">
        <v>14</v>
      </c>
      <c r="J21" s="65"/>
      <c r="K21" s="66"/>
      <c r="L21" s="67">
        <f t="shared" si="0"/>
        <v>1</v>
      </c>
      <c r="N21" s="81">
        <f t="shared" si="1"/>
        <v>0</v>
      </c>
      <c r="O21" s="82">
        <f t="shared" si="2"/>
        <v>0</v>
      </c>
      <c r="P21" s="82">
        <f t="shared" si="3"/>
        <v>3</v>
      </c>
      <c r="Q21" s="84">
        <f t="shared" si="4"/>
        <v>3</v>
      </c>
      <c r="R21" s="83" t="str">
        <f t="shared" si="5"/>
        <v>Ok</v>
      </c>
      <c r="T21" s="81">
        <f>Requisitos!G21</f>
        <v>2</v>
      </c>
      <c r="U21" s="67">
        <f t="shared" si="6"/>
        <v>6</v>
      </c>
    </row>
    <row r="22" spans="1:21" ht="25.5" x14ac:dyDescent="0.2">
      <c r="A22" s="8"/>
      <c r="B22" s="60" t="s">
        <v>80</v>
      </c>
      <c r="C22" s="61"/>
      <c r="D22" s="62" t="s">
        <v>57</v>
      </c>
      <c r="E22" s="68" t="s">
        <v>28</v>
      </c>
      <c r="F22" s="64" t="str">
        <f>Requisitos!F22</f>
        <v>S</v>
      </c>
      <c r="G22" s="65" t="s">
        <v>14</v>
      </c>
      <c r="H22" s="65" t="s">
        <v>172</v>
      </c>
      <c r="I22" s="65" t="s">
        <v>14</v>
      </c>
      <c r="J22" s="65"/>
      <c r="K22" s="66"/>
      <c r="L22" s="67">
        <f t="shared" si="0"/>
        <v>0.66666666666666663</v>
      </c>
      <c r="N22" s="81">
        <f t="shared" si="1"/>
        <v>0</v>
      </c>
      <c r="O22" s="82">
        <f t="shared" si="2"/>
        <v>0</v>
      </c>
      <c r="P22" s="82">
        <f t="shared" si="3"/>
        <v>2</v>
      </c>
      <c r="Q22" s="84">
        <f t="shared" si="4"/>
        <v>2</v>
      </c>
      <c r="R22" s="83" t="str">
        <f t="shared" si="5"/>
        <v>Ok</v>
      </c>
      <c r="T22" s="81">
        <f>Requisitos!G22</f>
        <v>1</v>
      </c>
      <c r="U22" s="67">
        <f t="shared" si="6"/>
        <v>2</v>
      </c>
    </row>
    <row r="23" spans="1:21" ht="25.5" x14ac:dyDescent="0.2">
      <c r="A23" s="8"/>
      <c r="B23" s="60" t="s">
        <v>81</v>
      </c>
      <c r="C23" s="61"/>
      <c r="D23" s="62" t="s">
        <v>57</v>
      </c>
      <c r="E23" s="68" t="s">
        <v>29</v>
      </c>
      <c r="F23" s="64" t="str">
        <f>Requisitos!F23</f>
        <v>S</v>
      </c>
      <c r="G23" s="65" t="s">
        <v>14</v>
      </c>
      <c r="H23" s="65" t="s">
        <v>172</v>
      </c>
      <c r="I23" s="65" t="s">
        <v>14</v>
      </c>
      <c r="J23" s="65"/>
      <c r="K23" s="66"/>
      <c r="L23" s="67">
        <f t="shared" si="0"/>
        <v>0.66666666666666663</v>
      </c>
      <c r="N23" s="81">
        <f t="shared" si="1"/>
        <v>0</v>
      </c>
      <c r="O23" s="82">
        <f t="shared" si="2"/>
        <v>0</v>
      </c>
      <c r="P23" s="82">
        <f t="shared" si="3"/>
        <v>2</v>
      </c>
      <c r="Q23" s="84">
        <f t="shared" si="4"/>
        <v>2</v>
      </c>
      <c r="R23" s="83" t="str">
        <f t="shared" si="5"/>
        <v>Ok</v>
      </c>
      <c r="T23" s="81">
        <f>Requisitos!G23</f>
        <v>1</v>
      </c>
      <c r="U23" s="67">
        <f t="shared" si="6"/>
        <v>2</v>
      </c>
    </row>
    <row r="24" spans="1:21" ht="38.25" x14ac:dyDescent="0.2">
      <c r="A24" s="8"/>
      <c r="B24" s="60" t="s">
        <v>82</v>
      </c>
      <c r="C24" s="61"/>
      <c r="D24" s="62" t="s">
        <v>57</v>
      </c>
      <c r="E24" s="68" t="s">
        <v>30</v>
      </c>
      <c r="F24" s="64" t="str">
        <f>Requisitos!F24</f>
        <v>S</v>
      </c>
      <c r="G24" s="65" t="s">
        <v>14</v>
      </c>
      <c r="H24" s="65" t="s">
        <v>172</v>
      </c>
      <c r="I24" s="65" t="s">
        <v>14</v>
      </c>
      <c r="J24" s="65"/>
      <c r="K24" s="66"/>
      <c r="L24" s="67">
        <f t="shared" si="0"/>
        <v>0.66666666666666663</v>
      </c>
      <c r="N24" s="81">
        <f t="shared" si="1"/>
        <v>0</v>
      </c>
      <c r="O24" s="82">
        <f t="shared" si="2"/>
        <v>0</v>
      </c>
      <c r="P24" s="82">
        <f t="shared" si="3"/>
        <v>2</v>
      </c>
      <c r="Q24" s="84">
        <f t="shared" si="4"/>
        <v>2</v>
      </c>
      <c r="R24" s="83" t="str">
        <f t="shared" si="5"/>
        <v>Ok</v>
      </c>
      <c r="T24" s="81">
        <f>Requisitos!G24</f>
        <v>1</v>
      </c>
      <c r="U24" s="67">
        <f t="shared" si="6"/>
        <v>2</v>
      </c>
    </row>
    <row r="25" spans="1:21" ht="25.5" x14ac:dyDescent="0.2">
      <c r="A25" s="8"/>
      <c r="B25" s="60" t="s">
        <v>83</v>
      </c>
      <c r="C25" s="61"/>
      <c r="D25" s="62" t="s">
        <v>57</v>
      </c>
      <c r="E25" s="68" t="s">
        <v>31</v>
      </c>
      <c r="F25" s="64" t="str">
        <f>Requisitos!F25</f>
        <v>S</v>
      </c>
      <c r="G25" s="65" t="s">
        <v>14</v>
      </c>
      <c r="H25" s="65" t="s">
        <v>172</v>
      </c>
      <c r="I25" s="65" t="s">
        <v>14</v>
      </c>
      <c r="J25" s="65"/>
      <c r="K25" s="66"/>
      <c r="L25" s="67">
        <f t="shared" si="0"/>
        <v>0.66666666666666663</v>
      </c>
      <c r="N25" s="81">
        <f t="shared" si="1"/>
        <v>0</v>
      </c>
      <c r="O25" s="82">
        <f t="shared" si="2"/>
        <v>0</v>
      </c>
      <c r="P25" s="82">
        <f t="shared" si="3"/>
        <v>2</v>
      </c>
      <c r="Q25" s="84">
        <f t="shared" si="4"/>
        <v>2</v>
      </c>
      <c r="R25" s="83" t="str">
        <f t="shared" si="5"/>
        <v>Ok</v>
      </c>
      <c r="T25" s="81">
        <f>Requisitos!G25</f>
        <v>1</v>
      </c>
      <c r="U25" s="67">
        <f t="shared" si="6"/>
        <v>2</v>
      </c>
    </row>
    <row r="26" spans="1:21" ht="38.25" x14ac:dyDescent="0.2">
      <c r="A26" s="8"/>
      <c r="B26" s="60" t="s">
        <v>84</v>
      </c>
      <c r="C26" s="61"/>
      <c r="D26" s="62" t="s">
        <v>57</v>
      </c>
      <c r="E26" s="68" t="s">
        <v>32</v>
      </c>
      <c r="F26" s="64" t="str">
        <f>Requisitos!F26</f>
        <v>S</v>
      </c>
      <c r="G26" s="65" t="s">
        <v>14</v>
      </c>
      <c r="H26" s="65" t="s">
        <v>14</v>
      </c>
      <c r="I26" s="65" t="s">
        <v>14</v>
      </c>
      <c r="J26" s="65"/>
      <c r="K26" s="66"/>
      <c r="L26" s="67">
        <f t="shared" si="0"/>
        <v>1</v>
      </c>
      <c r="N26" s="81">
        <f t="shared" si="1"/>
        <v>0</v>
      </c>
      <c r="O26" s="82">
        <f t="shared" si="2"/>
        <v>0</v>
      </c>
      <c r="P26" s="82">
        <f t="shared" si="3"/>
        <v>3</v>
      </c>
      <c r="Q26" s="84">
        <f t="shared" si="4"/>
        <v>3</v>
      </c>
      <c r="R26" s="83" t="str">
        <f t="shared" si="5"/>
        <v>Ok</v>
      </c>
      <c r="T26" s="81">
        <f>Requisitos!G26</f>
        <v>2</v>
      </c>
      <c r="U26" s="67">
        <f t="shared" si="6"/>
        <v>6</v>
      </c>
    </row>
    <row r="27" spans="1:21" ht="63.75" x14ac:dyDescent="0.2">
      <c r="A27" s="8"/>
      <c r="B27" s="60" t="s">
        <v>85</v>
      </c>
      <c r="C27" s="61"/>
      <c r="D27" s="62" t="s">
        <v>57</v>
      </c>
      <c r="E27" s="68" t="s">
        <v>33</v>
      </c>
      <c r="F27" s="64" t="str">
        <f>Requisitos!F27</f>
        <v>S</v>
      </c>
      <c r="G27" s="65" t="s">
        <v>14</v>
      </c>
      <c r="H27" s="65" t="s">
        <v>172</v>
      </c>
      <c r="I27" s="65" t="s">
        <v>14</v>
      </c>
      <c r="J27" s="65"/>
      <c r="K27" s="66"/>
      <c r="L27" s="67">
        <f t="shared" si="0"/>
        <v>0.66666666666666663</v>
      </c>
      <c r="N27" s="81">
        <f t="shared" si="1"/>
        <v>0</v>
      </c>
      <c r="O27" s="82">
        <f t="shared" si="2"/>
        <v>0</v>
      </c>
      <c r="P27" s="82">
        <f t="shared" si="3"/>
        <v>2</v>
      </c>
      <c r="Q27" s="84">
        <f t="shared" si="4"/>
        <v>2</v>
      </c>
      <c r="R27" s="83" t="str">
        <f t="shared" si="5"/>
        <v>Ok</v>
      </c>
      <c r="T27" s="81">
        <f>Requisitos!G27</f>
        <v>2</v>
      </c>
      <c r="U27" s="67">
        <f t="shared" si="6"/>
        <v>4</v>
      </c>
    </row>
    <row r="28" spans="1:21" ht="38.25" x14ac:dyDescent="0.2">
      <c r="A28" s="8"/>
      <c r="B28" s="60" t="s">
        <v>86</v>
      </c>
      <c r="C28" s="61"/>
      <c r="D28" s="62" t="s">
        <v>57</v>
      </c>
      <c r="E28" s="68" t="s">
        <v>34</v>
      </c>
      <c r="F28" s="64" t="str">
        <f>Requisitos!F28</f>
        <v>S</v>
      </c>
      <c r="G28" s="65" t="s">
        <v>14</v>
      </c>
      <c r="H28" s="65" t="s">
        <v>14</v>
      </c>
      <c r="I28" s="65" t="s">
        <v>14</v>
      </c>
      <c r="J28" s="65"/>
      <c r="K28" s="66"/>
      <c r="L28" s="67">
        <f t="shared" si="0"/>
        <v>1</v>
      </c>
      <c r="N28" s="81">
        <f t="shared" si="1"/>
        <v>0</v>
      </c>
      <c r="O28" s="82">
        <f t="shared" si="2"/>
        <v>0</v>
      </c>
      <c r="P28" s="82">
        <f t="shared" si="3"/>
        <v>3</v>
      </c>
      <c r="Q28" s="84">
        <f t="shared" si="4"/>
        <v>3</v>
      </c>
      <c r="R28" s="83" t="str">
        <f t="shared" si="5"/>
        <v>Ok</v>
      </c>
      <c r="T28" s="81">
        <f>Requisitos!G28</f>
        <v>1</v>
      </c>
      <c r="U28" s="67">
        <f t="shared" si="6"/>
        <v>3</v>
      </c>
    </row>
    <row r="29" spans="1:21" ht="25.5" x14ac:dyDescent="0.2">
      <c r="A29" s="8"/>
      <c r="B29" s="60" t="s">
        <v>87</v>
      </c>
      <c r="C29" s="61"/>
      <c r="D29" s="62" t="s">
        <v>57</v>
      </c>
      <c r="E29" s="68" t="s">
        <v>35</v>
      </c>
      <c r="F29" s="64" t="str">
        <f>Requisitos!F29</f>
        <v>T</v>
      </c>
      <c r="G29" s="65" t="s">
        <v>14</v>
      </c>
      <c r="H29" s="65" t="s">
        <v>172</v>
      </c>
      <c r="I29" s="65" t="s">
        <v>14</v>
      </c>
      <c r="J29" s="65" t="s">
        <v>13</v>
      </c>
      <c r="K29" s="66"/>
      <c r="L29" s="67">
        <f t="shared" si="0"/>
        <v>0.66666666666666663</v>
      </c>
      <c r="N29" s="81">
        <f t="shared" si="1"/>
        <v>0</v>
      </c>
      <c r="O29" s="82">
        <f t="shared" si="2"/>
        <v>0</v>
      </c>
      <c r="P29" s="82">
        <f t="shared" si="3"/>
        <v>2</v>
      </c>
      <c r="Q29" s="84">
        <f t="shared" si="4"/>
        <v>2</v>
      </c>
      <c r="R29" s="83" t="str">
        <f t="shared" si="5"/>
        <v>Ok</v>
      </c>
      <c r="T29" s="81">
        <f>Requisitos!G29</f>
        <v>3</v>
      </c>
      <c r="U29" s="67">
        <f t="shared" si="6"/>
        <v>6</v>
      </c>
    </row>
    <row r="30" spans="1:21" ht="38.25" x14ac:dyDescent="0.2">
      <c r="A30" s="8"/>
      <c r="B30" s="60" t="s">
        <v>88</v>
      </c>
      <c r="C30" s="61"/>
      <c r="D30" s="62" t="s">
        <v>55</v>
      </c>
      <c r="E30" s="68" t="s">
        <v>36</v>
      </c>
      <c r="F30" s="64" t="str">
        <f>Requisitos!F30</f>
        <v>S</v>
      </c>
      <c r="G30" s="65" t="s">
        <v>14</v>
      </c>
      <c r="H30" s="65" t="s">
        <v>172</v>
      </c>
      <c r="I30" s="65" t="s">
        <v>14</v>
      </c>
      <c r="J30" s="65"/>
      <c r="K30" s="66"/>
      <c r="L30" s="67">
        <f t="shared" si="0"/>
        <v>0.66666666666666663</v>
      </c>
      <c r="N30" s="81">
        <f t="shared" si="1"/>
        <v>0</v>
      </c>
      <c r="O30" s="82">
        <f t="shared" si="2"/>
        <v>0</v>
      </c>
      <c r="P30" s="82">
        <f t="shared" si="3"/>
        <v>2</v>
      </c>
      <c r="Q30" s="84">
        <f t="shared" si="4"/>
        <v>2</v>
      </c>
      <c r="R30" s="83" t="str">
        <f t="shared" si="5"/>
        <v>Ok</v>
      </c>
      <c r="T30" s="81">
        <f>Requisitos!G30</f>
        <v>3</v>
      </c>
      <c r="U30" s="67">
        <f t="shared" si="6"/>
        <v>6</v>
      </c>
    </row>
    <row r="31" spans="1:21" ht="25.5" x14ac:dyDescent="0.2">
      <c r="A31" s="8"/>
      <c r="B31" s="60" t="s">
        <v>89</v>
      </c>
      <c r="C31" s="61"/>
      <c r="D31" s="62" t="s">
        <v>58</v>
      </c>
      <c r="E31" s="68" t="s">
        <v>37</v>
      </c>
      <c r="F31" s="64" t="str">
        <f>Requisitos!F31</f>
        <v>S</v>
      </c>
      <c r="G31" s="65" t="s">
        <v>14</v>
      </c>
      <c r="H31" s="65" t="s">
        <v>172</v>
      </c>
      <c r="I31" s="65" t="s">
        <v>14</v>
      </c>
      <c r="J31" s="65"/>
      <c r="K31" s="66"/>
      <c r="L31" s="67">
        <f t="shared" si="0"/>
        <v>0.66666666666666663</v>
      </c>
      <c r="N31" s="81">
        <f t="shared" si="1"/>
        <v>0</v>
      </c>
      <c r="O31" s="82">
        <f t="shared" si="2"/>
        <v>0</v>
      </c>
      <c r="P31" s="82">
        <f t="shared" si="3"/>
        <v>2</v>
      </c>
      <c r="Q31" s="84">
        <f t="shared" si="4"/>
        <v>2</v>
      </c>
      <c r="R31" s="83" t="str">
        <f t="shared" si="5"/>
        <v>Ok</v>
      </c>
      <c r="T31" s="81">
        <f>Requisitos!G31</f>
        <v>2</v>
      </c>
      <c r="U31" s="67">
        <f t="shared" si="6"/>
        <v>4</v>
      </c>
    </row>
    <row r="32" spans="1:21" x14ac:dyDescent="0.2">
      <c r="A32" s="8"/>
      <c r="B32" s="60" t="s">
        <v>90</v>
      </c>
      <c r="C32" s="61"/>
      <c r="D32" s="62" t="s">
        <v>58</v>
      </c>
      <c r="E32" s="68" t="s">
        <v>38</v>
      </c>
      <c r="F32" s="64" t="str">
        <f>Requisitos!F32</f>
        <v>S</v>
      </c>
      <c r="G32" s="65" t="s">
        <v>14</v>
      </c>
      <c r="H32" s="65" t="s">
        <v>172</v>
      </c>
      <c r="I32" s="65" t="s">
        <v>14</v>
      </c>
      <c r="J32" s="65"/>
      <c r="K32" s="66"/>
      <c r="L32" s="67">
        <f t="shared" si="0"/>
        <v>0.66666666666666663</v>
      </c>
      <c r="N32" s="81">
        <f t="shared" si="1"/>
        <v>0</v>
      </c>
      <c r="O32" s="82">
        <f t="shared" si="2"/>
        <v>0</v>
      </c>
      <c r="P32" s="82">
        <f t="shared" si="3"/>
        <v>2</v>
      </c>
      <c r="Q32" s="84">
        <f t="shared" si="4"/>
        <v>2</v>
      </c>
      <c r="R32" s="83" t="str">
        <f t="shared" si="5"/>
        <v>Ok</v>
      </c>
      <c r="T32" s="81">
        <f>Requisitos!G32</f>
        <v>2</v>
      </c>
      <c r="U32" s="67">
        <f t="shared" si="6"/>
        <v>4</v>
      </c>
    </row>
    <row r="33" spans="1:21" ht="25.5" x14ac:dyDescent="0.2">
      <c r="A33" s="8"/>
      <c r="B33" s="60" t="s">
        <v>91</v>
      </c>
      <c r="C33" s="61"/>
      <c r="D33" s="62" t="s">
        <v>59</v>
      </c>
      <c r="E33" s="68" t="s">
        <v>39</v>
      </c>
      <c r="F33" s="64" t="str">
        <f>Requisitos!F33</f>
        <v>S</v>
      </c>
      <c r="G33" s="65" t="s">
        <v>14</v>
      </c>
      <c r="H33" s="65" t="s">
        <v>172</v>
      </c>
      <c r="I33" s="65" t="s">
        <v>14</v>
      </c>
      <c r="J33" s="65"/>
      <c r="K33" s="66"/>
      <c r="L33" s="67">
        <f t="shared" si="0"/>
        <v>0.66666666666666663</v>
      </c>
      <c r="N33" s="81">
        <f t="shared" si="1"/>
        <v>0</v>
      </c>
      <c r="O33" s="82">
        <f t="shared" si="2"/>
        <v>0</v>
      </c>
      <c r="P33" s="82">
        <f t="shared" si="3"/>
        <v>2</v>
      </c>
      <c r="Q33" s="84">
        <f t="shared" si="4"/>
        <v>2</v>
      </c>
      <c r="R33" s="83" t="str">
        <f t="shared" si="5"/>
        <v>Ok</v>
      </c>
      <c r="T33" s="81">
        <f>Requisitos!G33</f>
        <v>2</v>
      </c>
      <c r="U33" s="67">
        <f t="shared" si="6"/>
        <v>4</v>
      </c>
    </row>
    <row r="34" spans="1:21" x14ac:dyDescent="0.2">
      <c r="A34" s="8"/>
      <c r="B34" s="60" t="s">
        <v>92</v>
      </c>
      <c r="C34" s="61"/>
      <c r="D34" s="62" t="s">
        <v>59</v>
      </c>
      <c r="E34" s="68" t="s">
        <v>40</v>
      </c>
      <c r="F34" s="64" t="str">
        <f>Requisitos!F34</f>
        <v>S</v>
      </c>
      <c r="G34" s="65" t="s">
        <v>14</v>
      </c>
      <c r="H34" s="65" t="s">
        <v>172</v>
      </c>
      <c r="I34" s="65" t="s">
        <v>14</v>
      </c>
      <c r="J34" s="65"/>
      <c r="K34" s="66"/>
      <c r="L34" s="67">
        <f t="shared" si="0"/>
        <v>0.66666666666666663</v>
      </c>
      <c r="N34" s="81">
        <f t="shared" si="1"/>
        <v>0</v>
      </c>
      <c r="O34" s="82">
        <f t="shared" si="2"/>
        <v>0</v>
      </c>
      <c r="P34" s="82">
        <f t="shared" si="3"/>
        <v>2</v>
      </c>
      <c r="Q34" s="84">
        <f t="shared" si="4"/>
        <v>2</v>
      </c>
      <c r="R34" s="83" t="str">
        <f t="shared" si="5"/>
        <v>Ok</v>
      </c>
      <c r="T34" s="81">
        <f>Requisitos!G34</f>
        <v>2</v>
      </c>
      <c r="U34" s="67">
        <f t="shared" si="6"/>
        <v>4</v>
      </c>
    </row>
    <row r="35" spans="1:21" ht="25.5" x14ac:dyDescent="0.2">
      <c r="A35" s="8"/>
      <c r="B35" s="60" t="s">
        <v>93</v>
      </c>
      <c r="C35" s="61"/>
      <c r="D35" s="62" t="s">
        <v>55</v>
      </c>
      <c r="E35" s="68" t="s">
        <v>41</v>
      </c>
      <c r="F35" s="64" t="str">
        <f>Requisitos!F35</f>
        <v>T</v>
      </c>
      <c r="G35" s="65" t="s">
        <v>14</v>
      </c>
      <c r="H35" s="65" t="s">
        <v>172</v>
      </c>
      <c r="I35" s="65" t="s">
        <v>14</v>
      </c>
      <c r="J35" s="65"/>
      <c r="K35" s="66"/>
      <c r="L35" s="67">
        <f t="shared" si="0"/>
        <v>0.66666666666666663</v>
      </c>
      <c r="N35" s="81">
        <f t="shared" si="1"/>
        <v>0</v>
      </c>
      <c r="O35" s="82">
        <f t="shared" si="2"/>
        <v>0</v>
      </c>
      <c r="P35" s="82">
        <f t="shared" si="3"/>
        <v>2</v>
      </c>
      <c r="Q35" s="84">
        <f t="shared" si="4"/>
        <v>2</v>
      </c>
      <c r="R35" s="83" t="str">
        <f t="shared" si="5"/>
        <v>Ok</v>
      </c>
      <c r="T35" s="81">
        <f>Requisitos!G35</f>
        <v>3</v>
      </c>
      <c r="U35" s="67">
        <f t="shared" si="6"/>
        <v>6</v>
      </c>
    </row>
    <row r="36" spans="1:21" ht="51" x14ac:dyDescent="0.2">
      <c r="A36" s="8"/>
      <c r="B36" s="60" t="s">
        <v>94</v>
      </c>
      <c r="C36" s="61"/>
      <c r="D36" s="62" t="s">
        <v>55</v>
      </c>
      <c r="E36" s="68" t="s">
        <v>42</v>
      </c>
      <c r="F36" s="64" t="str">
        <f>Requisitos!F36</f>
        <v>S</v>
      </c>
      <c r="G36" s="65" t="s">
        <v>13</v>
      </c>
      <c r="H36" s="65" t="s">
        <v>13</v>
      </c>
      <c r="I36" s="65" t="s">
        <v>13</v>
      </c>
      <c r="J36" s="65" t="s">
        <v>13</v>
      </c>
      <c r="K36" s="66" t="s">
        <v>241</v>
      </c>
      <c r="L36" s="67">
        <f t="shared" si="0"/>
        <v>-1</v>
      </c>
      <c r="N36" s="81">
        <f t="shared" si="1"/>
        <v>3</v>
      </c>
      <c r="O36" s="82">
        <f t="shared" si="2"/>
        <v>0</v>
      </c>
      <c r="P36" s="82">
        <f t="shared" si="3"/>
        <v>0</v>
      </c>
      <c r="Q36" s="84">
        <f t="shared" si="4"/>
        <v>-3</v>
      </c>
      <c r="R36" s="83" t="str">
        <f t="shared" si="5"/>
        <v>Ok</v>
      </c>
      <c r="T36" s="81">
        <f>Requisitos!G36</f>
        <v>1</v>
      </c>
      <c r="U36" s="67">
        <f t="shared" si="6"/>
        <v>-3</v>
      </c>
    </row>
    <row r="37" spans="1:21" ht="51" x14ac:dyDescent="0.2">
      <c r="A37" s="8"/>
      <c r="B37" s="60" t="s">
        <v>95</v>
      </c>
      <c r="C37" s="61"/>
      <c r="D37" s="62" t="s">
        <v>55</v>
      </c>
      <c r="E37" s="68" t="s">
        <v>43</v>
      </c>
      <c r="F37" s="64" t="str">
        <f>Requisitos!F37</f>
        <v>S</v>
      </c>
      <c r="G37" s="65" t="s">
        <v>13</v>
      </c>
      <c r="H37" s="65" t="s">
        <v>13</v>
      </c>
      <c r="I37" s="65" t="s">
        <v>13</v>
      </c>
      <c r="J37" s="65" t="s">
        <v>13</v>
      </c>
      <c r="K37" s="66" t="s">
        <v>241</v>
      </c>
      <c r="L37" s="67">
        <f t="shared" si="0"/>
        <v>-1</v>
      </c>
      <c r="N37" s="81">
        <f t="shared" si="1"/>
        <v>3</v>
      </c>
      <c r="O37" s="82">
        <f t="shared" si="2"/>
        <v>0</v>
      </c>
      <c r="P37" s="82">
        <f t="shared" si="3"/>
        <v>0</v>
      </c>
      <c r="Q37" s="84">
        <f t="shared" si="4"/>
        <v>-3</v>
      </c>
      <c r="R37" s="83" t="str">
        <f t="shared" si="5"/>
        <v>Ok</v>
      </c>
      <c r="T37" s="81">
        <f>Requisitos!G37</f>
        <v>1</v>
      </c>
      <c r="U37" s="67">
        <f t="shared" si="6"/>
        <v>-3</v>
      </c>
    </row>
    <row r="38" spans="1:21" ht="38.25" x14ac:dyDescent="0.2">
      <c r="A38" s="8"/>
      <c r="B38" s="60" t="s">
        <v>96</v>
      </c>
      <c r="C38" s="61"/>
      <c r="D38" s="62" t="s">
        <v>57</v>
      </c>
      <c r="E38" s="68" t="s">
        <v>44</v>
      </c>
      <c r="F38" s="64" t="str">
        <f>Requisitos!F38</f>
        <v>S</v>
      </c>
      <c r="G38" s="65" t="s">
        <v>14</v>
      </c>
      <c r="H38" s="65" t="s">
        <v>172</v>
      </c>
      <c r="I38" s="65" t="s">
        <v>14</v>
      </c>
      <c r="J38" s="65"/>
      <c r="K38" s="66"/>
      <c r="L38" s="67">
        <f t="shared" si="0"/>
        <v>0.66666666666666663</v>
      </c>
      <c r="N38" s="81">
        <f t="shared" si="1"/>
        <v>0</v>
      </c>
      <c r="O38" s="82">
        <f t="shared" si="2"/>
        <v>0</v>
      </c>
      <c r="P38" s="82">
        <f t="shared" si="3"/>
        <v>2</v>
      </c>
      <c r="Q38" s="84">
        <f t="shared" si="4"/>
        <v>2</v>
      </c>
      <c r="R38" s="83" t="str">
        <f t="shared" si="5"/>
        <v>Ok</v>
      </c>
      <c r="T38" s="81">
        <f>Requisitos!G38</f>
        <v>3</v>
      </c>
      <c r="U38" s="67">
        <f t="shared" si="6"/>
        <v>6</v>
      </c>
    </row>
    <row r="39" spans="1:21" ht="25.5" x14ac:dyDescent="0.2">
      <c r="A39" s="8"/>
      <c r="B39" s="60" t="s">
        <v>97</v>
      </c>
      <c r="C39" s="61"/>
      <c r="D39" s="62" t="s">
        <v>55</v>
      </c>
      <c r="E39" s="68" t="s">
        <v>45</v>
      </c>
      <c r="F39" s="64" t="str">
        <f>Requisitos!F39</f>
        <v>S</v>
      </c>
      <c r="G39" s="65" t="s">
        <v>14</v>
      </c>
      <c r="H39" s="65" t="s">
        <v>172</v>
      </c>
      <c r="I39" s="65" t="s">
        <v>14</v>
      </c>
      <c r="J39" s="65"/>
      <c r="K39" s="66"/>
      <c r="L39" s="67">
        <f t="shared" ref="L39:L66" si="7">((IF(G39="Sim",3,IF(G39="Parcialmente",1,IF(G39="Não",-1,0))))+(IF(H39="Sim",3,IF(H39="Parcialmente",1,IF(H39="Não",-1,0)))) + (IF(I39="Sim",3,IF(I39="Parcialmente",1,IF(I39="Não",-1,0)))))/3</f>
        <v>0.66666666666666663</v>
      </c>
      <c r="N39" s="81">
        <f t="shared" si="1"/>
        <v>0</v>
      </c>
      <c r="O39" s="82">
        <f t="shared" si="2"/>
        <v>0</v>
      </c>
      <c r="P39" s="82">
        <f t="shared" si="3"/>
        <v>2</v>
      </c>
      <c r="Q39" s="84">
        <f t="shared" si="4"/>
        <v>2</v>
      </c>
      <c r="R39" s="83" t="str">
        <f t="shared" si="5"/>
        <v>Ok</v>
      </c>
      <c r="T39" s="81">
        <f>Requisitos!G39</f>
        <v>2</v>
      </c>
      <c r="U39" s="67">
        <f t="shared" si="6"/>
        <v>4</v>
      </c>
    </row>
    <row r="40" spans="1:21" ht="25.5" x14ac:dyDescent="0.2">
      <c r="A40" s="8"/>
      <c r="B40" s="60" t="s">
        <v>98</v>
      </c>
      <c r="C40" s="61"/>
      <c r="D40" s="62" t="s">
        <v>55</v>
      </c>
      <c r="E40" s="68" t="s">
        <v>46</v>
      </c>
      <c r="F40" s="64" t="str">
        <f>Requisitos!F40</f>
        <v>S</v>
      </c>
      <c r="G40" s="65" t="s">
        <v>14</v>
      </c>
      <c r="H40" s="65" t="s">
        <v>172</v>
      </c>
      <c r="I40" s="65" t="s">
        <v>14</v>
      </c>
      <c r="J40" s="65"/>
      <c r="K40" s="66"/>
      <c r="L40" s="67">
        <f t="shared" si="7"/>
        <v>0.66666666666666663</v>
      </c>
      <c r="N40" s="81">
        <f t="shared" si="1"/>
        <v>0</v>
      </c>
      <c r="O40" s="82">
        <f t="shared" si="2"/>
        <v>0</v>
      </c>
      <c r="P40" s="82">
        <f t="shared" si="3"/>
        <v>2</v>
      </c>
      <c r="Q40" s="84">
        <f t="shared" si="4"/>
        <v>2</v>
      </c>
      <c r="R40" s="83" t="str">
        <f t="shared" si="5"/>
        <v>Ok</v>
      </c>
      <c r="T40" s="81">
        <f>Requisitos!G40</f>
        <v>2</v>
      </c>
      <c r="U40" s="67">
        <f t="shared" si="6"/>
        <v>4</v>
      </c>
    </row>
    <row r="41" spans="1:21" ht="25.5" x14ac:dyDescent="0.2">
      <c r="A41" s="8"/>
      <c r="B41" s="60" t="s">
        <v>99</v>
      </c>
      <c r="C41" s="61"/>
      <c r="D41" s="62" t="s">
        <v>55</v>
      </c>
      <c r="E41" s="68" t="s">
        <v>47</v>
      </c>
      <c r="F41" s="64" t="str">
        <f>Requisitos!F41</f>
        <v>S</v>
      </c>
      <c r="G41" s="65" t="s">
        <v>14</v>
      </c>
      <c r="H41" s="65" t="s">
        <v>172</v>
      </c>
      <c r="I41" s="65" t="s">
        <v>14</v>
      </c>
      <c r="J41" s="65"/>
      <c r="K41" s="66"/>
      <c r="L41" s="67">
        <f t="shared" si="7"/>
        <v>0.66666666666666663</v>
      </c>
      <c r="N41" s="81">
        <f t="shared" si="1"/>
        <v>0</v>
      </c>
      <c r="O41" s="82">
        <f t="shared" si="2"/>
        <v>0</v>
      </c>
      <c r="P41" s="82">
        <f t="shared" si="3"/>
        <v>2</v>
      </c>
      <c r="Q41" s="84">
        <f t="shared" si="4"/>
        <v>2</v>
      </c>
      <c r="R41" s="83" t="str">
        <f t="shared" si="5"/>
        <v>Ok</v>
      </c>
      <c r="T41" s="81">
        <f>Requisitos!G41</f>
        <v>1</v>
      </c>
      <c r="U41" s="67">
        <f t="shared" si="6"/>
        <v>2</v>
      </c>
    </row>
    <row r="42" spans="1:21" ht="38.25" x14ac:dyDescent="0.2">
      <c r="A42" s="8"/>
      <c r="B42" s="60" t="s">
        <v>100</v>
      </c>
      <c r="C42" s="61"/>
      <c r="D42" s="62" t="s">
        <v>55</v>
      </c>
      <c r="E42" s="68" t="s">
        <v>48</v>
      </c>
      <c r="F42" s="64" t="str">
        <f>Requisitos!F42</f>
        <v>S</v>
      </c>
      <c r="G42" s="65" t="s">
        <v>14</v>
      </c>
      <c r="H42" s="65" t="s">
        <v>172</v>
      </c>
      <c r="I42" s="65" t="s">
        <v>14</v>
      </c>
      <c r="J42" s="65"/>
      <c r="K42" s="66"/>
      <c r="L42" s="67">
        <f t="shared" si="7"/>
        <v>0.66666666666666663</v>
      </c>
      <c r="N42" s="81">
        <f t="shared" si="1"/>
        <v>0</v>
      </c>
      <c r="O42" s="82">
        <f t="shared" si="2"/>
        <v>0</v>
      </c>
      <c r="P42" s="82">
        <f t="shared" si="3"/>
        <v>2</v>
      </c>
      <c r="Q42" s="84">
        <f t="shared" si="4"/>
        <v>2</v>
      </c>
      <c r="R42" s="83" t="str">
        <f t="shared" si="5"/>
        <v>Ok</v>
      </c>
      <c r="T42" s="81">
        <f>Requisitos!G42</f>
        <v>1</v>
      </c>
      <c r="U42" s="67">
        <f t="shared" si="6"/>
        <v>2</v>
      </c>
    </row>
    <row r="43" spans="1:21" ht="25.5" x14ac:dyDescent="0.2">
      <c r="A43" s="8"/>
      <c r="B43" s="60" t="s">
        <v>101</v>
      </c>
      <c r="C43" s="61"/>
      <c r="D43" s="62" t="s">
        <v>55</v>
      </c>
      <c r="E43" s="68" t="s">
        <v>49</v>
      </c>
      <c r="F43" s="64" t="str">
        <f>Requisitos!F43</f>
        <v>S</v>
      </c>
      <c r="G43" s="65" t="s">
        <v>14</v>
      </c>
      <c r="H43" s="65" t="s">
        <v>172</v>
      </c>
      <c r="I43" s="65" t="s">
        <v>14</v>
      </c>
      <c r="J43" s="65"/>
      <c r="K43" s="66"/>
      <c r="L43" s="67">
        <f t="shared" si="7"/>
        <v>0.66666666666666663</v>
      </c>
      <c r="N43" s="81">
        <f t="shared" si="1"/>
        <v>0</v>
      </c>
      <c r="O43" s="82">
        <f t="shared" si="2"/>
        <v>0</v>
      </c>
      <c r="P43" s="82">
        <f t="shared" si="3"/>
        <v>2</v>
      </c>
      <c r="Q43" s="84">
        <f t="shared" si="4"/>
        <v>2</v>
      </c>
      <c r="R43" s="83" t="str">
        <f t="shared" si="5"/>
        <v>Ok</v>
      </c>
      <c r="T43" s="81">
        <f>Requisitos!G43</f>
        <v>1</v>
      </c>
      <c r="U43" s="67">
        <f t="shared" si="6"/>
        <v>2</v>
      </c>
    </row>
    <row r="44" spans="1:21" ht="38.25" x14ac:dyDescent="0.2">
      <c r="A44" s="8"/>
      <c r="B44" s="60" t="s">
        <v>102</v>
      </c>
      <c r="C44" s="61"/>
      <c r="D44" s="62" t="s">
        <v>55</v>
      </c>
      <c r="E44" s="68" t="s">
        <v>50</v>
      </c>
      <c r="F44" s="64" t="str">
        <f>Requisitos!F44</f>
        <v>S</v>
      </c>
      <c r="G44" s="65" t="s">
        <v>14</v>
      </c>
      <c r="H44" s="65" t="s">
        <v>172</v>
      </c>
      <c r="I44" s="65" t="s">
        <v>14</v>
      </c>
      <c r="J44" s="65"/>
      <c r="K44" s="66"/>
      <c r="L44" s="67">
        <f t="shared" si="7"/>
        <v>0.66666666666666663</v>
      </c>
      <c r="N44" s="81">
        <f t="shared" si="1"/>
        <v>0</v>
      </c>
      <c r="O44" s="82">
        <f t="shared" si="2"/>
        <v>0</v>
      </c>
      <c r="P44" s="82">
        <f t="shared" si="3"/>
        <v>2</v>
      </c>
      <c r="Q44" s="84">
        <f t="shared" si="4"/>
        <v>2</v>
      </c>
      <c r="R44" s="83" t="str">
        <f t="shared" si="5"/>
        <v>Ok</v>
      </c>
      <c r="T44" s="81">
        <f>Requisitos!G44</f>
        <v>1</v>
      </c>
      <c r="U44" s="67">
        <f t="shared" si="6"/>
        <v>2</v>
      </c>
    </row>
    <row r="45" spans="1:21" ht="63.75" x14ac:dyDescent="0.2">
      <c r="A45" s="8"/>
      <c r="B45" s="60" t="s">
        <v>103</v>
      </c>
      <c r="C45" s="61"/>
      <c r="D45" s="62" t="s">
        <v>55</v>
      </c>
      <c r="E45" s="68" t="s">
        <v>51</v>
      </c>
      <c r="F45" s="64" t="str">
        <f>Requisitos!F45</f>
        <v>S</v>
      </c>
      <c r="G45" s="65" t="s">
        <v>14</v>
      </c>
      <c r="H45" s="65" t="s">
        <v>172</v>
      </c>
      <c r="I45" s="65" t="s">
        <v>14</v>
      </c>
      <c r="J45" s="65" t="s">
        <v>13</v>
      </c>
      <c r="K45" s="66"/>
      <c r="L45" s="67">
        <f t="shared" si="7"/>
        <v>0.66666666666666663</v>
      </c>
      <c r="N45" s="81">
        <f t="shared" si="1"/>
        <v>0</v>
      </c>
      <c r="O45" s="82">
        <f t="shared" si="2"/>
        <v>0</v>
      </c>
      <c r="P45" s="82">
        <f t="shared" si="3"/>
        <v>2</v>
      </c>
      <c r="Q45" s="84">
        <f t="shared" si="4"/>
        <v>2</v>
      </c>
      <c r="R45" s="83" t="str">
        <f t="shared" si="5"/>
        <v>Ok</v>
      </c>
      <c r="T45" s="81">
        <f>Requisitos!G45</f>
        <v>1</v>
      </c>
      <c r="U45" s="67">
        <f t="shared" si="6"/>
        <v>2</v>
      </c>
    </row>
    <row r="46" spans="1:21" ht="25.5" x14ac:dyDescent="0.2">
      <c r="A46" s="8"/>
      <c r="B46" s="60" t="s">
        <v>104</v>
      </c>
      <c r="C46" s="61"/>
      <c r="D46" s="62" t="s">
        <v>55</v>
      </c>
      <c r="E46" s="68" t="s">
        <v>52</v>
      </c>
      <c r="F46" s="64" t="str">
        <f>Requisitos!F46</f>
        <v>S</v>
      </c>
      <c r="G46" s="65" t="s">
        <v>14</v>
      </c>
      <c r="H46" s="65" t="s">
        <v>172</v>
      </c>
      <c r="I46" s="65" t="s">
        <v>14</v>
      </c>
      <c r="J46" s="65"/>
      <c r="K46" s="66"/>
      <c r="L46" s="67">
        <f t="shared" si="7"/>
        <v>0.66666666666666663</v>
      </c>
      <c r="N46" s="81">
        <f t="shared" si="1"/>
        <v>0</v>
      </c>
      <c r="O46" s="82">
        <f t="shared" si="2"/>
        <v>0</v>
      </c>
      <c r="P46" s="82">
        <f t="shared" si="3"/>
        <v>2</v>
      </c>
      <c r="Q46" s="84">
        <f t="shared" si="4"/>
        <v>2</v>
      </c>
      <c r="R46" s="83" t="str">
        <f t="shared" si="5"/>
        <v>Ok</v>
      </c>
      <c r="T46" s="81">
        <f>Requisitos!G46</f>
        <v>1</v>
      </c>
      <c r="U46" s="67">
        <f t="shared" si="6"/>
        <v>2</v>
      </c>
    </row>
    <row r="47" spans="1:21" ht="38.25" x14ac:dyDescent="0.2">
      <c r="A47" s="8"/>
      <c r="B47" s="60" t="s">
        <v>105</v>
      </c>
      <c r="C47" s="61"/>
      <c r="D47" s="62" t="s">
        <v>55</v>
      </c>
      <c r="E47" s="68" t="s">
        <v>53</v>
      </c>
      <c r="F47" s="64" t="str">
        <f>Requisitos!F47</f>
        <v>S</v>
      </c>
      <c r="G47" s="65" t="s">
        <v>13</v>
      </c>
      <c r="H47" s="65" t="s">
        <v>13</v>
      </c>
      <c r="I47" s="65" t="s">
        <v>13</v>
      </c>
      <c r="J47" s="65" t="s">
        <v>13</v>
      </c>
      <c r="K47" s="66" t="s">
        <v>241</v>
      </c>
      <c r="L47" s="67">
        <f t="shared" si="7"/>
        <v>-1</v>
      </c>
      <c r="N47" s="81">
        <f t="shared" si="1"/>
        <v>3</v>
      </c>
      <c r="O47" s="82">
        <f t="shared" si="2"/>
        <v>0</v>
      </c>
      <c r="P47" s="82">
        <f t="shared" si="3"/>
        <v>0</v>
      </c>
      <c r="Q47" s="84">
        <f t="shared" si="4"/>
        <v>-3</v>
      </c>
      <c r="R47" s="83" t="str">
        <f t="shared" si="5"/>
        <v>Ok</v>
      </c>
      <c r="T47" s="81">
        <f>Requisitos!G47</f>
        <v>1</v>
      </c>
      <c r="U47" s="67">
        <f t="shared" si="6"/>
        <v>-3</v>
      </c>
    </row>
    <row r="48" spans="1:21" ht="25.5" x14ac:dyDescent="0.2">
      <c r="A48" s="8"/>
      <c r="B48" s="60" t="s">
        <v>106</v>
      </c>
      <c r="C48" s="61"/>
      <c r="D48" s="62" t="s">
        <v>55</v>
      </c>
      <c r="E48" s="68" t="s">
        <v>54</v>
      </c>
      <c r="F48" s="64" t="str">
        <f>Requisitos!F48</f>
        <v>S</v>
      </c>
      <c r="G48" s="65" t="s">
        <v>14</v>
      </c>
      <c r="H48" s="65" t="s">
        <v>172</v>
      </c>
      <c r="I48" s="65" t="s">
        <v>14</v>
      </c>
      <c r="J48" s="65"/>
      <c r="K48" s="66"/>
      <c r="L48" s="67">
        <f t="shared" si="7"/>
        <v>0.66666666666666663</v>
      </c>
      <c r="N48" s="81">
        <f t="shared" si="1"/>
        <v>0</v>
      </c>
      <c r="O48" s="82">
        <f t="shared" si="2"/>
        <v>0</v>
      </c>
      <c r="P48" s="82">
        <f t="shared" si="3"/>
        <v>2</v>
      </c>
      <c r="Q48" s="84">
        <f t="shared" si="4"/>
        <v>2</v>
      </c>
      <c r="R48" s="83" t="str">
        <f t="shared" si="5"/>
        <v>Ok</v>
      </c>
      <c r="T48" s="81">
        <f>Requisitos!G48</f>
        <v>1</v>
      </c>
      <c r="U48" s="67">
        <f t="shared" si="6"/>
        <v>2</v>
      </c>
    </row>
    <row r="49" spans="1:21" ht="38.25" x14ac:dyDescent="0.2">
      <c r="A49" s="8"/>
      <c r="B49" s="60" t="s">
        <v>107</v>
      </c>
      <c r="C49" s="61"/>
      <c r="D49" s="62" t="s">
        <v>115</v>
      </c>
      <c r="E49" s="68" t="s">
        <v>60</v>
      </c>
      <c r="F49" s="64" t="str">
        <f>Requisitos!F49</f>
        <v>S</v>
      </c>
      <c r="G49" s="65" t="s">
        <v>14</v>
      </c>
      <c r="H49" s="65" t="s">
        <v>14</v>
      </c>
      <c r="I49" s="65" t="s">
        <v>14</v>
      </c>
      <c r="J49" s="65"/>
      <c r="K49" s="66"/>
      <c r="L49" s="67">
        <f t="shared" si="7"/>
        <v>1</v>
      </c>
      <c r="N49" s="81">
        <f t="shared" si="1"/>
        <v>0</v>
      </c>
      <c r="O49" s="82">
        <f t="shared" si="2"/>
        <v>0</v>
      </c>
      <c r="P49" s="82">
        <f t="shared" si="3"/>
        <v>3</v>
      </c>
      <c r="Q49" s="84">
        <f t="shared" si="4"/>
        <v>3</v>
      </c>
      <c r="R49" s="83" t="str">
        <f t="shared" si="5"/>
        <v>Ok</v>
      </c>
      <c r="T49" s="81">
        <f>Requisitos!G49</f>
        <v>1</v>
      </c>
      <c r="U49" s="67">
        <f t="shared" si="6"/>
        <v>3</v>
      </c>
    </row>
    <row r="50" spans="1:21" ht="140.25" x14ac:dyDescent="0.2">
      <c r="A50" s="8"/>
      <c r="B50" s="60" t="s">
        <v>108</v>
      </c>
      <c r="C50" s="61"/>
      <c r="D50" s="62" t="s">
        <v>115</v>
      </c>
      <c r="E50" s="68" t="s">
        <v>118</v>
      </c>
      <c r="F50" s="64" t="str">
        <f>Requisitos!F50</f>
        <v>S</v>
      </c>
      <c r="G50" s="65" t="s">
        <v>13</v>
      </c>
      <c r="H50" s="65" t="s">
        <v>13</v>
      </c>
      <c r="I50" s="65" t="s">
        <v>13</v>
      </c>
      <c r="J50" s="65" t="s">
        <v>13</v>
      </c>
      <c r="K50" s="66" t="s">
        <v>241</v>
      </c>
      <c r="L50" s="67">
        <f t="shared" si="7"/>
        <v>-1</v>
      </c>
      <c r="N50" s="81">
        <f t="shared" si="1"/>
        <v>3</v>
      </c>
      <c r="O50" s="82">
        <f t="shared" si="2"/>
        <v>0</v>
      </c>
      <c r="P50" s="82">
        <f t="shared" si="3"/>
        <v>0</v>
      </c>
      <c r="Q50" s="84">
        <f t="shared" si="4"/>
        <v>-3</v>
      </c>
      <c r="R50" s="83" t="str">
        <f t="shared" si="5"/>
        <v>Ok</v>
      </c>
      <c r="T50" s="81">
        <f>Requisitos!G50</f>
        <v>1</v>
      </c>
      <c r="U50" s="67">
        <f t="shared" si="6"/>
        <v>-3</v>
      </c>
    </row>
    <row r="51" spans="1:21" s="28" customFormat="1" ht="38.25" x14ac:dyDescent="0.2">
      <c r="A51" s="24"/>
      <c r="B51" s="69" t="s">
        <v>109</v>
      </c>
      <c r="C51" s="70"/>
      <c r="D51" s="71" t="s">
        <v>115</v>
      </c>
      <c r="E51" s="72" t="s">
        <v>61</v>
      </c>
      <c r="F51" s="64" t="str">
        <f>Requisitos!F51</f>
        <v>T</v>
      </c>
      <c r="G51" s="65" t="s">
        <v>13</v>
      </c>
      <c r="H51" s="65" t="s">
        <v>172</v>
      </c>
      <c r="I51" s="65" t="s">
        <v>13</v>
      </c>
      <c r="J51" s="65" t="s">
        <v>13</v>
      </c>
      <c r="K51" s="66" t="s">
        <v>241</v>
      </c>
      <c r="L51" s="67">
        <f t="shared" si="7"/>
        <v>-0.66666666666666663</v>
      </c>
      <c r="N51" s="81">
        <f t="shared" si="1"/>
        <v>2</v>
      </c>
      <c r="O51" s="82">
        <f t="shared" si="2"/>
        <v>0</v>
      </c>
      <c r="P51" s="82">
        <f t="shared" si="3"/>
        <v>0</v>
      </c>
      <c r="Q51" s="84">
        <f t="shared" si="4"/>
        <v>-2</v>
      </c>
      <c r="R51" s="83" t="str">
        <f t="shared" si="5"/>
        <v>Ok</v>
      </c>
      <c r="T51" s="81">
        <f>Requisitos!G51</f>
        <v>1</v>
      </c>
      <c r="U51" s="67">
        <f t="shared" si="6"/>
        <v>-2</v>
      </c>
    </row>
    <row r="52" spans="1:21" s="28" customFormat="1" ht="76.5" x14ac:dyDescent="0.2">
      <c r="A52" s="24"/>
      <c r="B52" s="69" t="s">
        <v>110</v>
      </c>
      <c r="C52" s="70"/>
      <c r="D52" s="71" t="s">
        <v>115</v>
      </c>
      <c r="E52" s="72" t="s">
        <v>62</v>
      </c>
      <c r="F52" s="64" t="str">
        <f>Requisitos!F52</f>
        <v>T</v>
      </c>
      <c r="G52" s="65" t="s">
        <v>13</v>
      </c>
      <c r="H52" s="65" t="s">
        <v>12</v>
      </c>
      <c r="I52" s="65" t="s">
        <v>13</v>
      </c>
      <c r="J52" s="65" t="s">
        <v>13</v>
      </c>
      <c r="K52" s="66" t="s">
        <v>241</v>
      </c>
      <c r="L52" s="67">
        <f t="shared" si="7"/>
        <v>0.33333333333333331</v>
      </c>
      <c r="N52" s="81">
        <f t="shared" si="1"/>
        <v>2</v>
      </c>
      <c r="O52" s="82">
        <f t="shared" si="2"/>
        <v>1</v>
      </c>
      <c r="P52" s="82">
        <f t="shared" si="3"/>
        <v>0</v>
      </c>
      <c r="Q52" s="84">
        <f t="shared" si="4"/>
        <v>-2</v>
      </c>
      <c r="R52" s="83" t="str">
        <f t="shared" si="5"/>
        <v>Ok</v>
      </c>
      <c r="T52" s="81">
        <f>Requisitos!G52</f>
        <v>1</v>
      </c>
      <c r="U52" s="67">
        <f t="shared" si="6"/>
        <v>-2</v>
      </c>
    </row>
    <row r="53" spans="1:21" s="28" customFormat="1" ht="38.25" x14ac:dyDescent="0.2">
      <c r="A53" s="24"/>
      <c r="B53" s="69" t="s">
        <v>111</v>
      </c>
      <c r="C53" s="70"/>
      <c r="D53" s="71" t="s">
        <v>115</v>
      </c>
      <c r="E53" s="72" t="s">
        <v>63</v>
      </c>
      <c r="F53" s="64" t="str">
        <f>Requisitos!F53</f>
        <v>T</v>
      </c>
      <c r="G53" s="65" t="s">
        <v>14</v>
      </c>
      <c r="H53" s="65" t="s">
        <v>13</v>
      </c>
      <c r="I53" s="65" t="s">
        <v>14</v>
      </c>
      <c r="J53" s="65" t="s">
        <v>13</v>
      </c>
      <c r="K53" s="66" t="s">
        <v>241</v>
      </c>
      <c r="L53" s="67">
        <f t="shared" si="7"/>
        <v>0.33333333333333331</v>
      </c>
      <c r="N53" s="81">
        <f t="shared" si="1"/>
        <v>1</v>
      </c>
      <c r="O53" s="82">
        <f t="shared" si="2"/>
        <v>0</v>
      </c>
      <c r="P53" s="82">
        <f t="shared" si="3"/>
        <v>2</v>
      </c>
      <c r="Q53" s="84">
        <f t="shared" si="4"/>
        <v>2</v>
      </c>
      <c r="R53" s="83" t="str">
        <f t="shared" si="5"/>
        <v>Ok</v>
      </c>
      <c r="T53" s="81">
        <f>Requisitos!G53</f>
        <v>1</v>
      </c>
      <c r="U53" s="67">
        <f t="shared" si="6"/>
        <v>2</v>
      </c>
    </row>
    <row r="54" spans="1:21" ht="140.25" x14ac:dyDescent="0.2">
      <c r="A54" s="8"/>
      <c r="B54" s="60" t="s">
        <v>112</v>
      </c>
      <c r="C54" s="61"/>
      <c r="D54" s="62" t="s">
        <v>115</v>
      </c>
      <c r="E54" s="68" t="s">
        <v>119</v>
      </c>
      <c r="F54" s="64" t="str">
        <f>Requisitos!F54</f>
        <v>S</v>
      </c>
      <c r="G54" s="65" t="s">
        <v>12</v>
      </c>
      <c r="H54" s="65" t="s">
        <v>12</v>
      </c>
      <c r="I54" s="65" t="s">
        <v>14</v>
      </c>
      <c r="J54" s="65"/>
      <c r="K54" s="66"/>
      <c r="L54" s="67">
        <f t="shared" si="7"/>
        <v>2.3333333333333335</v>
      </c>
      <c r="N54" s="81">
        <f t="shared" si="1"/>
        <v>0</v>
      </c>
      <c r="O54" s="82">
        <f t="shared" si="2"/>
        <v>2</v>
      </c>
      <c r="P54" s="82">
        <f t="shared" si="3"/>
        <v>1</v>
      </c>
      <c r="Q54" s="84">
        <f t="shared" si="4"/>
        <v>6</v>
      </c>
      <c r="R54" s="83" t="str">
        <f t="shared" si="5"/>
        <v>Ok</v>
      </c>
      <c r="T54" s="81">
        <f>Requisitos!G54</f>
        <v>3</v>
      </c>
      <c r="U54" s="67">
        <f t="shared" si="6"/>
        <v>18</v>
      </c>
    </row>
    <row r="55" spans="1:21" ht="89.25" x14ac:dyDescent="0.2">
      <c r="A55" s="8"/>
      <c r="B55" s="60" t="s">
        <v>113</v>
      </c>
      <c r="C55" s="61"/>
      <c r="D55" s="62" t="s">
        <v>115</v>
      </c>
      <c r="E55" s="68" t="s">
        <v>126</v>
      </c>
      <c r="F55" s="64" t="str">
        <f>Requisitos!F55</f>
        <v>S</v>
      </c>
      <c r="G55" s="65" t="s">
        <v>14</v>
      </c>
      <c r="H55" s="65" t="s">
        <v>14</v>
      </c>
      <c r="I55" s="65" t="s">
        <v>13</v>
      </c>
      <c r="J55" s="65" t="s">
        <v>13</v>
      </c>
      <c r="K55" s="66" t="s">
        <v>241</v>
      </c>
      <c r="L55" s="67">
        <f t="shared" si="7"/>
        <v>0.33333333333333331</v>
      </c>
      <c r="N55" s="81">
        <f t="shared" si="1"/>
        <v>1</v>
      </c>
      <c r="O55" s="82">
        <f t="shared" si="2"/>
        <v>0</v>
      </c>
      <c r="P55" s="82">
        <f t="shared" si="3"/>
        <v>2</v>
      </c>
      <c r="Q55" s="84">
        <f t="shared" si="4"/>
        <v>2</v>
      </c>
      <c r="R55" s="83" t="str">
        <f t="shared" si="5"/>
        <v>Ok</v>
      </c>
      <c r="T55" s="81">
        <f>Requisitos!G55</f>
        <v>3</v>
      </c>
      <c r="U55" s="67">
        <f t="shared" si="6"/>
        <v>6</v>
      </c>
    </row>
    <row r="56" spans="1:21" ht="127.5" x14ac:dyDescent="0.2">
      <c r="A56" s="8"/>
      <c r="B56" s="60" t="s">
        <v>134</v>
      </c>
      <c r="C56" s="61"/>
      <c r="D56" s="62" t="s">
        <v>115</v>
      </c>
      <c r="E56" s="68" t="s">
        <v>124</v>
      </c>
      <c r="F56" s="64" t="str">
        <f>Requisitos!F56</f>
        <v>S</v>
      </c>
      <c r="G56" s="65" t="s">
        <v>13</v>
      </c>
      <c r="H56" s="65" t="s">
        <v>14</v>
      </c>
      <c r="I56" s="65" t="s">
        <v>14</v>
      </c>
      <c r="J56" s="65" t="s">
        <v>13</v>
      </c>
      <c r="K56" s="66" t="s">
        <v>241</v>
      </c>
      <c r="L56" s="67">
        <f t="shared" si="7"/>
        <v>0.33333333333333331</v>
      </c>
      <c r="N56" s="81">
        <f t="shared" si="1"/>
        <v>1</v>
      </c>
      <c r="O56" s="82">
        <f t="shared" si="2"/>
        <v>0</v>
      </c>
      <c r="P56" s="82">
        <f t="shared" si="3"/>
        <v>2</v>
      </c>
      <c r="Q56" s="84">
        <f t="shared" si="4"/>
        <v>2</v>
      </c>
      <c r="R56" s="83" t="str">
        <f t="shared" si="5"/>
        <v>Ok</v>
      </c>
      <c r="T56" s="81">
        <f>Requisitos!G56</f>
        <v>3</v>
      </c>
      <c r="U56" s="67">
        <f t="shared" si="6"/>
        <v>6</v>
      </c>
    </row>
    <row r="57" spans="1:21" ht="89.25" x14ac:dyDescent="0.2">
      <c r="A57" s="8"/>
      <c r="B57" s="60" t="s">
        <v>135</v>
      </c>
      <c r="C57" s="61"/>
      <c r="D57" s="62" t="s">
        <v>115</v>
      </c>
      <c r="E57" s="68" t="s">
        <v>125</v>
      </c>
      <c r="F57" s="64" t="str">
        <f>Requisitos!F57</f>
        <v>S</v>
      </c>
      <c r="G57" s="65" t="s">
        <v>13</v>
      </c>
      <c r="H57" s="65" t="s">
        <v>14</v>
      </c>
      <c r="I57" s="65" t="s">
        <v>14</v>
      </c>
      <c r="J57" s="65" t="s">
        <v>13</v>
      </c>
      <c r="K57" s="66" t="s">
        <v>241</v>
      </c>
      <c r="L57" s="67">
        <f t="shared" si="7"/>
        <v>0.33333333333333331</v>
      </c>
      <c r="N57" s="81">
        <f t="shared" si="1"/>
        <v>1</v>
      </c>
      <c r="O57" s="82">
        <f t="shared" si="2"/>
        <v>0</v>
      </c>
      <c r="P57" s="82">
        <f t="shared" si="3"/>
        <v>2</v>
      </c>
      <c r="Q57" s="84">
        <f t="shared" si="4"/>
        <v>2</v>
      </c>
      <c r="R57" s="83" t="str">
        <f t="shared" si="5"/>
        <v>Ok</v>
      </c>
      <c r="T57" s="81">
        <f>Requisitos!G57</f>
        <v>3</v>
      </c>
      <c r="U57" s="67">
        <f t="shared" si="6"/>
        <v>6</v>
      </c>
    </row>
    <row r="58" spans="1:21" ht="38.25" x14ac:dyDescent="0.2">
      <c r="A58" s="8"/>
      <c r="B58" s="60" t="s">
        <v>141</v>
      </c>
      <c r="C58" s="61"/>
      <c r="D58" s="71" t="s">
        <v>115</v>
      </c>
      <c r="E58" s="68" t="s">
        <v>142</v>
      </c>
      <c r="F58" s="64" t="str">
        <f>Requisitos!F58</f>
        <v>N</v>
      </c>
      <c r="G58" s="65" t="s">
        <v>12</v>
      </c>
      <c r="H58" s="65" t="s">
        <v>172</v>
      </c>
      <c r="I58" s="65" t="s">
        <v>12</v>
      </c>
      <c r="J58" s="65"/>
      <c r="K58" s="66"/>
      <c r="L58" s="67">
        <f t="shared" si="7"/>
        <v>2</v>
      </c>
      <c r="N58" s="81">
        <f t="shared" si="1"/>
        <v>0</v>
      </c>
      <c r="O58" s="82">
        <f t="shared" si="2"/>
        <v>2</v>
      </c>
      <c r="P58" s="82">
        <f t="shared" si="3"/>
        <v>0</v>
      </c>
      <c r="Q58" s="84">
        <f t="shared" si="4"/>
        <v>6</v>
      </c>
      <c r="R58" s="83" t="str">
        <f t="shared" si="5"/>
        <v>Ok</v>
      </c>
      <c r="T58" s="81">
        <f>Requisitos!G58</f>
        <v>2</v>
      </c>
      <c r="U58" s="67">
        <f t="shared" si="6"/>
        <v>12</v>
      </c>
    </row>
    <row r="59" spans="1:21" ht="38.25" x14ac:dyDescent="0.2">
      <c r="A59" s="8"/>
      <c r="B59" s="60" t="s">
        <v>143</v>
      </c>
      <c r="C59" s="61"/>
      <c r="D59" s="71" t="s">
        <v>115</v>
      </c>
      <c r="E59" s="68" t="s">
        <v>144</v>
      </c>
      <c r="F59" s="64" t="str">
        <f>Requisitos!F59</f>
        <v>N</v>
      </c>
      <c r="G59" s="65" t="s">
        <v>12</v>
      </c>
      <c r="H59" s="65" t="s">
        <v>172</v>
      </c>
      <c r="I59" s="65" t="s">
        <v>12</v>
      </c>
      <c r="J59" s="65"/>
      <c r="K59" s="66"/>
      <c r="L59" s="67">
        <f t="shared" si="7"/>
        <v>2</v>
      </c>
      <c r="N59" s="81">
        <f t="shared" si="1"/>
        <v>0</v>
      </c>
      <c r="O59" s="82">
        <f t="shared" si="2"/>
        <v>2</v>
      </c>
      <c r="P59" s="82">
        <f t="shared" si="3"/>
        <v>0</v>
      </c>
      <c r="Q59" s="84">
        <f t="shared" si="4"/>
        <v>6</v>
      </c>
      <c r="R59" s="83" t="str">
        <f t="shared" si="5"/>
        <v>Ok</v>
      </c>
      <c r="T59" s="81">
        <f>Requisitos!G59</f>
        <v>2</v>
      </c>
      <c r="U59" s="67">
        <f t="shared" si="6"/>
        <v>12</v>
      </c>
    </row>
    <row r="60" spans="1:21" ht="38.25" x14ac:dyDescent="0.2">
      <c r="A60" s="8"/>
      <c r="B60" s="60" t="s">
        <v>145</v>
      </c>
      <c r="C60" s="61"/>
      <c r="D60" s="71" t="s">
        <v>115</v>
      </c>
      <c r="E60" s="68" t="s">
        <v>146</v>
      </c>
      <c r="F60" s="64" t="str">
        <f>Requisitos!F60</f>
        <v>N</v>
      </c>
      <c r="G60" s="65" t="s">
        <v>12</v>
      </c>
      <c r="H60" s="65" t="s">
        <v>172</v>
      </c>
      <c r="I60" s="65" t="s">
        <v>12</v>
      </c>
      <c r="J60" s="65"/>
      <c r="K60" s="66"/>
      <c r="L60" s="67">
        <f t="shared" si="7"/>
        <v>2</v>
      </c>
      <c r="N60" s="81">
        <f t="shared" si="1"/>
        <v>0</v>
      </c>
      <c r="O60" s="82">
        <f t="shared" si="2"/>
        <v>2</v>
      </c>
      <c r="P60" s="82">
        <f t="shared" si="3"/>
        <v>0</v>
      </c>
      <c r="Q60" s="84">
        <f t="shared" si="4"/>
        <v>6</v>
      </c>
      <c r="R60" s="83" t="str">
        <f t="shared" si="5"/>
        <v>Ok</v>
      </c>
      <c r="T60" s="81">
        <f>Requisitos!G60</f>
        <v>2</v>
      </c>
      <c r="U60" s="67">
        <f t="shared" si="6"/>
        <v>12</v>
      </c>
    </row>
    <row r="61" spans="1:21" ht="38.25" x14ac:dyDescent="0.2">
      <c r="A61" s="8"/>
      <c r="B61" s="60" t="s">
        <v>147</v>
      </c>
      <c r="C61" s="61"/>
      <c r="D61" s="71" t="s">
        <v>115</v>
      </c>
      <c r="E61" s="68" t="s">
        <v>148</v>
      </c>
      <c r="F61" s="64" t="str">
        <f>Requisitos!F61</f>
        <v>N</v>
      </c>
      <c r="G61" s="65" t="s">
        <v>13</v>
      </c>
      <c r="H61" s="65" t="s">
        <v>172</v>
      </c>
      <c r="I61" s="65" t="s">
        <v>13</v>
      </c>
      <c r="J61" s="65"/>
      <c r="K61" s="66"/>
      <c r="L61" s="67">
        <f t="shared" si="7"/>
        <v>-0.66666666666666663</v>
      </c>
      <c r="N61" s="81">
        <f t="shared" si="1"/>
        <v>2</v>
      </c>
      <c r="O61" s="82">
        <f t="shared" si="2"/>
        <v>0</v>
      </c>
      <c r="P61" s="82">
        <f t="shared" si="3"/>
        <v>0</v>
      </c>
      <c r="Q61" s="84">
        <f t="shared" si="4"/>
        <v>-2</v>
      </c>
      <c r="R61" s="83" t="str">
        <f t="shared" si="5"/>
        <v>Ok</v>
      </c>
      <c r="T61" s="81">
        <f>Requisitos!G61</f>
        <v>2</v>
      </c>
      <c r="U61" s="67">
        <f t="shared" si="6"/>
        <v>-4</v>
      </c>
    </row>
    <row r="62" spans="1:21" ht="38.25" x14ac:dyDescent="0.2">
      <c r="A62" s="8"/>
      <c r="B62" s="60" t="s">
        <v>149</v>
      </c>
      <c r="C62" s="61"/>
      <c r="D62" s="71" t="s">
        <v>115</v>
      </c>
      <c r="E62" s="68" t="s">
        <v>150</v>
      </c>
      <c r="F62" s="64" t="str">
        <f>Requisitos!F62</f>
        <v>N</v>
      </c>
      <c r="G62" s="65" t="s">
        <v>13</v>
      </c>
      <c r="H62" s="65" t="s">
        <v>172</v>
      </c>
      <c r="I62" s="65" t="s">
        <v>13</v>
      </c>
      <c r="J62" s="65"/>
      <c r="K62" s="66"/>
      <c r="L62" s="67">
        <f t="shared" si="7"/>
        <v>-0.66666666666666663</v>
      </c>
      <c r="N62" s="81">
        <f t="shared" si="1"/>
        <v>2</v>
      </c>
      <c r="O62" s="82">
        <f t="shared" si="2"/>
        <v>0</v>
      </c>
      <c r="P62" s="82">
        <f t="shared" si="3"/>
        <v>0</v>
      </c>
      <c r="Q62" s="84">
        <f t="shared" si="4"/>
        <v>-2</v>
      </c>
      <c r="R62" s="83" t="str">
        <f t="shared" si="5"/>
        <v>Ok</v>
      </c>
      <c r="T62" s="81">
        <f>Requisitos!G62</f>
        <v>2</v>
      </c>
      <c r="U62" s="67">
        <f t="shared" si="6"/>
        <v>-4</v>
      </c>
    </row>
    <row r="63" spans="1:21" ht="38.25" x14ac:dyDescent="0.2">
      <c r="A63" s="8"/>
      <c r="B63" s="60" t="s">
        <v>151</v>
      </c>
      <c r="C63" s="61"/>
      <c r="D63" s="71" t="s">
        <v>115</v>
      </c>
      <c r="E63" s="68" t="s">
        <v>152</v>
      </c>
      <c r="F63" s="64" t="str">
        <f>Requisitos!F63</f>
        <v>N</v>
      </c>
      <c r="G63" s="65" t="s">
        <v>12</v>
      </c>
      <c r="H63" s="65" t="s">
        <v>172</v>
      </c>
      <c r="I63" s="65" t="s">
        <v>13</v>
      </c>
      <c r="J63" s="65"/>
      <c r="K63" s="66"/>
      <c r="L63" s="67">
        <f t="shared" si="7"/>
        <v>0.66666666666666663</v>
      </c>
      <c r="N63" s="81">
        <f t="shared" si="1"/>
        <v>1</v>
      </c>
      <c r="O63" s="82">
        <f t="shared" si="2"/>
        <v>1</v>
      </c>
      <c r="P63" s="82">
        <f t="shared" si="3"/>
        <v>0</v>
      </c>
      <c r="Q63" s="84">
        <f t="shared" si="4"/>
        <v>2.6</v>
      </c>
      <c r="R63" s="83" t="str">
        <f t="shared" si="5"/>
        <v>Ok</v>
      </c>
      <c r="T63" s="81">
        <f>Requisitos!G63</f>
        <v>2</v>
      </c>
      <c r="U63" s="67">
        <f t="shared" si="6"/>
        <v>5.2</v>
      </c>
    </row>
    <row r="64" spans="1:21" ht="38.25" x14ac:dyDescent="0.2">
      <c r="A64" s="8"/>
      <c r="B64" s="60" t="s">
        <v>153</v>
      </c>
      <c r="C64" s="61"/>
      <c r="D64" s="71" t="s">
        <v>115</v>
      </c>
      <c r="E64" s="68" t="s">
        <v>154</v>
      </c>
      <c r="F64" s="64" t="str">
        <f>Requisitos!F64</f>
        <v>N</v>
      </c>
      <c r="G64" s="65" t="s">
        <v>12</v>
      </c>
      <c r="H64" s="65" t="s">
        <v>172</v>
      </c>
      <c r="I64" s="65" t="s">
        <v>12</v>
      </c>
      <c r="J64" s="65"/>
      <c r="K64" s="66"/>
      <c r="L64" s="67">
        <f t="shared" si="7"/>
        <v>2</v>
      </c>
      <c r="N64" s="81">
        <f t="shared" si="1"/>
        <v>0</v>
      </c>
      <c r="O64" s="82">
        <f t="shared" si="2"/>
        <v>2</v>
      </c>
      <c r="P64" s="82">
        <f t="shared" si="3"/>
        <v>0</v>
      </c>
      <c r="Q64" s="84">
        <f t="shared" si="4"/>
        <v>6</v>
      </c>
      <c r="R64" s="83" t="str">
        <f t="shared" si="5"/>
        <v>Ok</v>
      </c>
      <c r="T64" s="81">
        <f>Requisitos!G64</f>
        <v>2</v>
      </c>
      <c r="U64" s="67">
        <f t="shared" si="6"/>
        <v>12</v>
      </c>
    </row>
    <row r="65" spans="1:21" ht="38.25" x14ac:dyDescent="0.2">
      <c r="A65" s="8"/>
      <c r="B65" s="60" t="s">
        <v>155</v>
      </c>
      <c r="C65" s="61"/>
      <c r="D65" s="71" t="s">
        <v>115</v>
      </c>
      <c r="E65" s="68" t="s">
        <v>156</v>
      </c>
      <c r="F65" s="64" t="str">
        <f>Requisitos!F65</f>
        <v>N</v>
      </c>
      <c r="G65" s="65" t="s">
        <v>14</v>
      </c>
      <c r="H65" s="65" t="s">
        <v>172</v>
      </c>
      <c r="I65" s="65" t="s">
        <v>14</v>
      </c>
      <c r="J65" s="65"/>
      <c r="K65" s="66"/>
      <c r="L65" s="67">
        <f t="shared" si="7"/>
        <v>0.66666666666666663</v>
      </c>
      <c r="N65" s="81">
        <f t="shared" si="1"/>
        <v>0</v>
      </c>
      <c r="O65" s="82">
        <f t="shared" si="2"/>
        <v>0</v>
      </c>
      <c r="P65" s="82">
        <f t="shared" si="3"/>
        <v>2</v>
      </c>
      <c r="Q65" s="84">
        <f t="shared" si="4"/>
        <v>2</v>
      </c>
      <c r="R65" s="83" t="str">
        <f t="shared" si="5"/>
        <v>Ok</v>
      </c>
      <c r="T65" s="81">
        <f>Requisitos!G65</f>
        <v>2</v>
      </c>
      <c r="U65" s="67">
        <f t="shared" si="6"/>
        <v>4</v>
      </c>
    </row>
    <row r="66" spans="1:21" ht="38.25" x14ac:dyDescent="0.2">
      <c r="A66" s="8"/>
      <c r="B66" s="73" t="s">
        <v>157</v>
      </c>
      <c r="C66" s="74"/>
      <c r="D66" s="75" t="s">
        <v>115</v>
      </c>
      <c r="E66" s="76" t="s">
        <v>158</v>
      </c>
      <c r="F66" s="77" t="str">
        <f>Requisitos!F66</f>
        <v>N</v>
      </c>
      <c r="G66" s="78" t="s">
        <v>13</v>
      </c>
      <c r="H66" s="78" t="s">
        <v>172</v>
      </c>
      <c r="I66" s="78" t="s">
        <v>13</v>
      </c>
      <c r="J66" s="78"/>
      <c r="K66" s="79"/>
      <c r="L66" s="80">
        <f t="shared" si="7"/>
        <v>-0.66666666666666663</v>
      </c>
      <c r="N66" s="85">
        <f t="shared" si="1"/>
        <v>2</v>
      </c>
      <c r="O66" s="86">
        <f t="shared" si="2"/>
        <v>0</v>
      </c>
      <c r="P66" s="86">
        <f t="shared" si="3"/>
        <v>0</v>
      </c>
      <c r="Q66" s="87">
        <f t="shared" si="4"/>
        <v>-2</v>
      </c>
      <c r="R66" s="88" t="str">
        <f t="shared" si="5"/>
        <v>Ok</v>
      </c>
      <c r="T66" s="85">
        <f>Requisitos!G66</f>
        <v>2</v>
      </c>
      <c r="U66" s="80">
        <f t="shared" si="6"/>
        <v>-4</v>
      </c>
    </row>
  </sheetData>
  <autoFilter ref="B6:U6"/>
  <mergeCells count="1">
    <mergeCell ref="N4:P4"/>
  </mergeCells>
  <conditionalFormatting sqref="G7:J66">
    <cfRule type="containsText" dxfId="27" priority="4" operator="containsText" text="Não">
      <formula>NOT(ISERROR(SEARCH("Não",G7)))</formula>
    </cfRule>
    <cfRule type="containsText" dxfId="26" priority="5" operator="containsText" text="Parcialmente">
      <formula>NOT(ISERROR(SEARCH("Parcialmente",G7)))</formula>
    </cfRule>
    <cfRule type="containsText" dxfId="25" priority="6" operator="containsText" text="Sim">
      <formula>NOT(ISERROR(SEARCH("Sim",G7)))</formula>
    </cfRule>
  </conditionalFormatting>
  <dataValidations count="1">
    <dataValidation type="list" allowBlank="1" showInputMessage="1" showErrorMessage="1" sqref="G7:H66">
      <formula1>"Sim,Não,Parcialmente,N/A"</formula1>
    </dataValidation>
  </dataValidations>
  <pageMargins left="0.78740157499999996" right="0.78740157499999996" top="0.984251969" bottom="0.984251969" header="0.5" footer="0.5"/>
  <pageSetup paperSize="9" orientation="portrait" r:id="rId1"/>
  <headerFooter alignWithMargins="0"/>
  <drawing r:id="rId2"/>
  <legacyDrawing r:id="rId3"/>
  <extLst>
    <ext xmlns:x14="http://schemas.microsoft.com/office/spreadsheetml/2009/9/main" uri="{78C0D931-6437-407d-A8EE-F0AAD7539E65}">
      <x14:conditionalFormattings>
        <x14:conditionalFormatting xmlns:xm="http://schemas.microsoft.com/office/excel/2006/main">
          <x14:cfRule type="containsText" priority="1" operator="containsText" text="Não" id="{0182721E-7B34-43BB-958F-0F2D1BCF3695}">
            <xm:f>NOT(ISERROR(SEARCH("Não",'CPqD-Sensedia'!K7)))</xm:f>
            <x14:dxf>
              <font>
                <color rgb="FF9C0006"/>
              </font>
              <fill>
                <patternFill>
                  <bgColor rgb="FFFFC7CE"/>
                </patternFill>
              </fill>
            </x14:dxf>
          </x14:cfRule>
          <x14:cfRule type="containsText" priority="2" operator="containsText" text="Parcialmente" id="{D7B49D15-1C09-4F87-8738-71855E9405E7}">
            <xm:f>NOT(ISERROR(SEARCH("Parcialmente",'CPqD-Sensedia'!K7)))</xm:f>
            <x14:dxf>
              <font>
                <color rgb="FF9C6500"/>
              </font>
              <fill>
                <patternFill>
                  <bgColor rgb="FFFFEB9C"/>
                </patternFill>
              </fill>
            </x14:dxf>
          </x14:cfRule>
          <x14:cfRule type="containsText" priority="3" operator="containsText" text="Sim" id="{5C464A2E-286C-4310-BEF3-9BB380D7A68F}">
            <xm:f>NOT(ISERROR(SEARCH("Sim",'CPqD-Sensedia'!K7)))</xm:f>
            <x14:dxf>
              <font>
                <color rgb="FF006100"/>
              </font>
              <fill>
                <patternFill>
                  <bgColor rgb="FFC6EFCE"/>
                </patternFill>
              </fill>
            </x14:dxf>
          </x14:cfRule>
          <xm:sqref>J7:J66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Configurações!$C$4:$C$6</xm:f>
          </x14:formula1>
          <xm:sqref>I7:J66</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CV66"/>
  <sheetViews>
    <sheetView zoomScale="90" zoomScaleNormal="90" workbookViewId="0">
      <pane xSplit="3" ySplit="6" topLeftCell="D7" activePane="bottomRight" state="frozenSplit"/>
      <selection pane="topRight" activeCell="D1" sqref="D1"/>
      <selection pane="bottomLeft" activeCell="A6" sqref="A6"/>
      <selection pane="bottomRight" activeCell="G53" sqref="G53"/>
    </sheetView>
  </sheetViews>
  <sheetFormatPr defaultRowHeight="12.75" x14ac:dyDescent="0.2"/>
  <cols>
    <col min="1" max="1" width="3.5703125" style="5" customWidth="1"/>
    <col min="2" max="2" width="10.7109375" style="6" customWidth="1"/>
    <col min="3" max="3" width="12.140625" style="7" hidden="1" customWidth="1"/>
    <col min="4" max="4" width="21.5703125" style="7" customWidth="1"/>
    <col min="5" max="5" width="74.7109375" style="5" customWidth="1"/>
    <col min="6" max="6" width="5.42578125" style="5" customWidth="1"/>
    <col min="7" max="9" width="13.28515625" style="7" customWidth="1"/>
    <col min="10" max="10" width="12.140625" style="7" customWidth="1"/>
    <col min="11" max="11" width="55.85546875" style="5" customWidth="1"/>
    <col min="12" max="12" width="10.85546875" style="5" customWidth="1"/>
    <col min="13" max="13" width="9.140625" style="5"/>
    <col min="14" max="16" width="8.140625" style="7" bestFit="1" customWidth="1"/>
    <col min="17" max="17" width="8.42578125" style="7" bestFit="1" customWidth="1"/>
    <col min="18" max="18" width="13.140625" style="7" bestFit="1" customWidth="1"/>
    <col min="19" max="19" width="5.140625" style="5" customWidth="1"/>
    <col min="20" max="20" width="12" style="7" bestFit="1" customWidth="1"/>
    <col min="21" max="21" width="17.7109375" style="7" bestFit="1" customWidth="1"/>
    <col min="22" max="99" width="9.140625" style="5"/>
    <col min="100" max="100" width="0" style="5" hidden="1" customWidth="1"/>
    <col min="101" max="16384" width="9.140625" style="5"/>
  </cols>
  <sheetData>
    <row r="1" spans="1:100" s="9" customFormat="1" x14ac:dyDescent="0.2">
      <c r="B1" s="1"/>
      <c r="C1" s="10"/>
      <c r="D1" s="10"/>
      <c r="G1" s="10"/>
      <c r="H1" s="10"/>
      <c r="I1" s="10"/>
      <c r="J1" s="10"/>
      <c r="N1" s="10"/>
      <c r="O1" s="10"/>
      <c r="P1" s="10"/>
      <c r="Q1" s="10"/>
      <c r="R1" s="10"/>
      <c r="T1" s="10"/>
      <c r="U1" s="10"/>
    </row>
    <row r="2" spans="1:100" s="9" customFormat="1" x14ac:dyDescent="0.2">
      <c r="B2" s="1"/>
      <c r="C2" s="10"/>
      <c r="D2" s="29"/>
      <c r="G2" s="29"/>
      <c r="H2" s="10"/>
      <c r="I2" s="10"/>
      <c r="J2" s="29"/>
      <c r="N2" s="10"/>
      <c r="O2" s="10"/>
      <c r="P2" s="10"/>
      <c r="Q2" s="10"/>
      <c r="R2" s="10"/>
      <c r="T2" s="10"/>
      <c r="U2" s="10"/>
      <c r="CV2" s="9" t="s">
        <v>6</v>
      </c>
    </row>
    <row r="3" spans="1:100" s="9" customFormat="1" ht="15" x14ac:dyDescent="0.2">
      <c r="B3" s="1"/>
      <c r="C3" s="10"/>
      <c r="D3" s="10"/>
      <c r="E3" s="11" t="s">
        <v>114</v>
      </c>
      <c r="F3" s="11"/>
      <c r="G3" s="11" t="s">
        <v>253</v>
      </c>
      <c r="H3" s="92">
        <f>SUM($L7:$L66)</f>
        <v>50.33333333333335</v>
      </c>
      <c r="I3" s="10"/>
      <c r="J3" s="10"/>
      <c r="L3" s="10"/>
      <c r="N3" s="10"/>
      <c r="O3" s="10"/>
      <c r="P3" s="10"/>
      <c r="Q3" s="10"/>
      <c r="R3" s="10"/>
      <c r="T3" s="10"/>
      <c r="U3" s="10"/>
      <c r="CV3" s="9" t="s">
        <v>7</v>
      </c>
    </row>
    <row r="4" spans="1:100" s="9" customFormat="1" ht="15" x14ac:dyDescent="0.2">
      <c r="B4" s="1"/>
      <c r="C4" s="10"/>
      <c r="D4" s="11"/>
      <c r="I4" s="11"/>
      <c r="J4" s="11"/>
      <c r="K4" s="11"/>
      <c r="L4" s="10"/>
      <c r="N4" s="138" t="s">
        <v>252</v>
      </c>
      <c r="O4" s="138"/>
      <c r="P4" s="138"/>
      <c r="Q4" s="51">
        <f>SUM(U7:U66)</f>
        <v>230.20000000000002</v>
      </c>
      <c r="R4" s="10"/>
      <c r="T4" s="10"/>
      <c r="U4" s="10"/>
    </row>
    <row r="5" spans="1:100" s="9" customFormat="1" x14ac:dyDescent="0.2">
      <c r="B5" s="1"/>
      <c r="C5" s="10"/>
      <c r="D5" s="10"/>
      <c r="L5" s="10"/>
      <c r="N5" s="10"/>
      <c r="O5" s="10"/>
      <c r="P5" s="10"/>
      <c r="R5" s="10"/>
      <c r="T5" s="10"/>
      <c r="U5" s="10"/>
    </row>
    <row r="6" spans="1:100" ht="25.5" x14ac:dyDescent="0.2">
      <c r="B6" s="56" t="s">
        <v>64</v>
      </c>
      <c r="C6" s="57" t="s">
        <v>8</v>
      </c>
      <c r="D6" s="57" t="s">
        <v>10</v>
      </c>
      <c r="E6" s="57" t="s">
        <v>9</v>
      </c>
      <c r="F6" s="58"/>
      <c r="G6" s="57" t="s">
        <v>121</v>
      </c>
      <c r="H6" s="57" t="s">
        <v>122</v>
      </c>
      <c r="I6" s="57" t="s">
        <v>123</v>
      </c>
      <c r="J6" s="57" t="s">
        <v>256</v>
      </c>
      <c r="K6" s="57" t="s">
        <v>120</v>
      </c>
      <c r="L6" s="59" t="s">
        <v>177</v>
      </c>
      <c r="N6" s="89" t="s">
        <v>240</v>
      </c>
      <c r="O6" s="90" t="s">
        <v>244</v>
      </c>
      <c r="P6" s="90" t="s">
        <v>245</v>
      </c>
      <c r="Q6" s="90" t="s">
        <v>242</v>
      </c>
      <c r="R6" s="91" t="s">
        <v>246</v>
      </c>
      <c r="T6" s="89" t="s">
        <v>248</v>
      </c>
      <c r="U6" s="91" t="s">
        <v>249</v>
      </c>
    </row>
    <row r="7" spans="1:100" ht="25.5" x14ac:dyDescent="0.2">
      <c r="A7" s="8"/>
      <c r="B7" s="60" t="s">
        <v>65</v>
      </c>
      <c r="C7" s="61"/>
      <c r="D7" s="62" t="s">
        <v>55</v>
      </c>
      <c r="E7" s="63" t="s">
        <v>15</v>
      </c>
      <c r="F7" s="64" t="str">
        <f>Requisitos!F7</f>
        <v>S</v>
      </c>
      <c r="G7" s="65" t="s">
        <v>14</v>
      </c>
      <c r="H7" s="65" t="s">
        <v>172</v>
      </c>
      <c r="I7" s="65" t="s">
        <v>14</v>
      </c>
      <c r="J7" s="65"/>
      <c r="K7" s="66"/>
      <c r="L7" s="67">
        <f t="shared" ref="L7:L38" si="0">((IF(G7="Sim",3,IF(G7="Parcialmente",1,IF(G7="Não",-1,0))))+(IF(H7="Sim",3,IF(H7="Parcialmente",1,IF(H7="Não",-1,0)))) + (IF(I7="Sim",3,IF(I7="Parcialmente",1,IF(I7="Não",-1,0)))))/3</f>
        <v>0.66666666666666663</v>
      </c>
      <c r="N7" s="81">
        <f>COUNTIF($G7:$I7,"Não")</f>
        <v>0</v>
      </c>
      <c r="O7" s="82">
        <f>COUNTIF($G7:$I7,"Sim")</f>
        <v>0</v>
      </c>
      <c r="P7" s="82">
        <f>COUNTIF($G7:$I7,"Parcialmente")</f>
        <v>2</v>
      </c>
      <c r="Q7" s="84">
        <f>IF(AND((N7&gt;O7),(N7&gt;P7)),-1*N7,IF(AND((O7&gt;N7),(O7&gt;P7)),3*O7,IF(AND((P7&gt;N7),(P7&gt;O7)),1*P7,(-(N7*0.4))+(O7*3)+(-(P7*0.2)))))</f>
        <v>2</v>
      </c>
      <c r="R7" s="83" t="str">
        <f>IF(Q7=0,"Discutir","Ok")</f>
        <v>Ok</v>
      </c>
      <c r="T7" s="81">
        <f>Requisitos!G7</f>
        <v>1</v>
      </c>
      <c r="U7" s="67">
        <f>T7*Q7</f>
        <v>2</v>
      </c>
    </row>
    <row r="8" spans="1:100" ht="178.5" x14ac:dyDescent="0.2">
      <c r="A8" s="8"/>
      <c r="B8" s="60" t="s">
        <v>66</v>
      </c>
      <c r="C8" s="61"/>
      <c r="D8" s="62" t="s">
        <v>55</v>
      </c>
      <c r="E8" s="68" t="s">
        <v>116</v>
      </c>
      <c r="F8" s="64" t="str">
        <f>Requisitos!F8</f>
        <v>S</v>
      </c>
      <c r="G8" s="65" t="s">
        <v>14</v>
      </c>
      <c r="H8" s="65" t="s">
        <v>172</v>
      </c>
      <c r="I8" s="65" t="s">
        <v>14</v>
      </c>
      <c r="J8" s="65"/>
      <c r="K8" s="66"/>
      <c r="L8" s="67">
        <f t="shared" si="0"/>
        <v>0.66666666666666663</v>
      </c>
      <c r="N8" s="81">
        <f t="shared" ref="N8:N66" si="1">COUNTIF($G8:$I8,"Não")</f>
        <v>0</v>
      </c>
      <c r="O8" s="82">
        <f t="shared" ref="O8:O66" si="2">COUNTIF($G8:$I8,"Sim")</f>
        <v>0</v>
      </c>
      <c r="P8" s="82">
        <f t="shared" ref="P8:P66" si="3">COUNTIF($G8:$I8,"Parcialmente")</f>
        <v>2</v>
      </c>
      <c r="Q8" s="84">
        <f t="shared" ref="Q8:Q66" si="4">IF(AND((N8&gt;O8),(N8&gt;P8)),-1*N8,IF(AND((O8&gt;N8),(O8&gt;P8)),3*O8,IF(AND((P8&gt;N8),(P8&gt;O8)),1*P8,(-(N8*0.4))+(O8*3)+(-(P8*0.2)))))</f>
        <v>2</v>
      </c>
      <c r="R8" s="83" t="str">
        <f t="shared" ref="R8:R66" si="5">IF(Q8=0,"Discutir","Ok")</f>
        <v>Ok</v>
      </c>
      <c r="T8" s="81">
        <f>Requisitos!G8</f>
        <v>2</v>
      </c>
      <c r="U8" s="67">
        <f t="shared" ref="U8:U66" si="6">T8*Q8</f>
        <v>4</v>
      </c>
    </row>
    <row r="9" spans="1:100" ht="38.25" x14ac:dyDescent="0.2">
      <c r="A9" s="8"/>
      <c r="B9" s="60" t="s">
        <v>67</v>
      </c>
      <c r="C9" s="61"/>
      <c r="D9" s="62" t="s">
        <v>55</v>
      </c>
      <c r="E9" s="68" t="s">
        <v>16</v>
      </c>
      <c r="F9" s="64" t="str">
        <f>Requisitos!F9</f>
        <v>T</v>
      </c>
      <c r="G9" s="65" t="s">
        <v>12</v>
      </c>
      <c r="H9" s="65" t="s">
        <v>14</v>
      </c>
      <c r="I9" s="65" t="s">
        <v>14</v>
      </c>
      <c r="J9" s="65" t="s">
        <v>13</v>
      </c>
      <c r="K9" s="66" t="s">
        <v>239</v>
      </c>
      <c r="L9" s="67">
        <f t="shared" si="0"/>
        <v>1.6666666666666667</v>
      </c>
      <c r="N9" s="81">
        <f t="shared" si="1"/>
        <v>0</v>
      </c>
      <c r="O9" s="82">
        <f t="shared" si="2"/>
        <v>1</v>
      </c>
      <c r="P9" s="82">
        <f t="shared" si="3"/>
        <v>2</v>
      </c>
      <c r="Q9" s="84">
        <f t="shared" si="4"/>
        <v>2</v>
      </c>
      <c r="R9" s="83" t="str">
        <f t="shared" si="5"/>
        <v>Ok</v>
      </c>
      <c r="T9" s="81">
        <f>Requisitos!G9</f>
        <v>2</v>
      </c>
      <c r="U9" s="67">
        <f t="shared" si="6"/>
        <v>4</v>
      </c>
    </row>
    <row r="10" spans="1:100" ht="25.5" x14ac:dyDescent="0.2">
      <c r="A10" s="8"/>
      <c r="B10" s="60" t="s">
        <v>68</v>
      </c>
      <c r="C10" s="61"/>
      <c r="D10" s="62" t="s">
        <v>56</v>
      </c>
      <c r="E10" s="68" t="s">
        <v>17</v>
      </c>
      <c r="F10" s="64" t="str">
        <f>Requisitos!F10</f>
        <v>S</v>
      </c>
      <c r="G10" s="65" t="s">
        <v>14</v>
      </c>
      <c r="H10" s="65" t="s">
        <v>172</v>
      </c>
      <c r="I10" s="65" t="s">
        <v>14</v>
      </c>
      <c r="J10" s="65"/>
      <c r="K10" s="66"/>
      <c r="L10" s="67">
        <f t="shared" si="0"/>
        <v>0.66666666666666663</v>
      </c>
      <c r="N10" s="81">
        <f t="shared" si="1"/>
        <v>0</v>
      </c>
      <c r="O10" s="82">
        <f t="shared" si="2"/>
        <v>0</v>
      </c>
      <c r="P10" s="82">
        <f t="shared" si="3"/>
        <v>2</v>
      </c>
      <c r="Q10" s="84">
        <f t="shared" si="4"/>
        <v>2</v>
      </c>
      <c r="R10" s="83" t="str">
        <f t="shared" si="5"/>
        <v>Ok</v>
      </c>
      <c r="T10" s="81">
        <f>Requisitos!G10</f>
        <v>2</v>
      </c>
      <c r="U10" s="67">
        <f t="shared" si="6"/>
        <v>4</v>
      </c>
    </row>
    <row r="11" spans="1:100" ht="25.5" x14ac:dyDescent="0.2">
      <c r="A11" s="8"/>
      <c r="B11" s="60" t="s">
        <v>69</v>
      </c>
      <c r="C11" s="61"/>
      <c r="D11" s="62" t="s">
        <v>57</v>
      </c>
      <c r="E11" s="68" t="s">
        <v>18</v>
      </c>
      <c r="F11" s="64" t="str">
        <f>Requisitos!F11</f>
        <v>S</v>
      </c>
      <c r="G11" s="65" t="s">
        <v>14</v>
      </c>
      <c r="H11" s="65" t="s">
        <v>172</v>
      </c>
      <c r="I11" s="65" t="s">
        <v>14</v>
      </c>
      <c r="J11" s="65"/>
      <c r="K11" s="66"/>
      <c r="L11" s="67">
        <f t="shared" si="0"/>
        <v>0.66666666666666663</v>
      </c>
      <c r="N11" s="81">
        <f t="shared" si="1"/>
        <v>0</v>
      </c>
      <c r="O11" s="82">
        <f t="shared" si="2"/>
        <v>0</v>
      </c>
      <c r="P11" s="82">
        <f t="shared" si="3"/>
        <v>2</v>
      </c>
      <c r="Q11" s="84">
        <f t="shared" si="4"/>
        <v>2</v>
      </c>
      <c r="R11" s="83" t="str">
        <f t="shared" si="5"/>
        <v>Ok</v>
      </c>
      <c r="T11" s="81">
        <f>Requisitos!G11</f>
        <v>1</v>
      </c>
      <c r="U11" s="67">
        <f t="shared" si="6"/>
        <v>2</v>
      </c>
    </row>
    <row r="12" spans="1:100" ht="25.5" x14ac:dyDescent="0.2">
      <c r="A12" s="8"/>
      <c r="B12" s="60" t="s">
        <v>70</v>
      </c>
      <c r="C12" s="61"/>
      <c r="D12" s="62" t="s">
        <v>57</v>
      </c>
      <c r="E12" s="68" t="s">
        <v>19</v>
      </c>
      <c r="F12" s="64" t="str">
        <f>Requisitos!F12</f>
        <v>S</v>
      </c>
      <c r="G12" s="65" t="s">
        <v>14</v>
      </c>
      <c r="H12" s="65" t="s">
        <v>172</v>
      </c>
      <c r="I12" s="65" t="s">
        <v>14</v>
      </c>
      <c r="J12" s="65"/>
      <c r="K12" s="66"/>
      <c r="L12" s="67">
        <f t="shared" si="0"/>
        <v>0.66666666666666663</v>
      </c>
      <c r="N12" s="81">
        <f t="shared" si="1"/>
        <v>0</v>
      </c>
      <c r="O12" s="82">
        <f t="shared" si="2"/>
        <v>0</v>
      </c>
      <c r="P12" s="82">
        <f t="shared" si="3"/>
        <v>2</v>
      </c>
      <c r="Q12" s="84">
        <f t="shared" si="4"/>
        <v>2</v>
      </c>
      <c r="R12" s="83" t="str">
        <f t="shared" si="5"/>
        <v>Ok</v>
      </c>
      <c r="T12" s="81">
        <f>Requisitos!G12</f>
        <v>1</v>
      </c>
      <c r="U12" s="67">
        <f t="shared" si="6"/>
        <v>2</v>
      </c>
    </row>
    <row r="13" spans="1:100" ht="38.25" x14ac:dyDescent="0.2">
      <c r="A13" s="8"/>
      <c r="B13" s="60" t="s">
        <v>71</v>
      </c>
      <c r="C13" s="61"/>
      <c r="D13" s="62" t="s">
        <v>57</v>
      </c>
      <c r="E13" s="68" t="s">
        <v>20</v>
      </c>
      <c r="F13" s="64" t="str">
        <f>Requisitos!F13</f>
        <v>S</v>
      </c>
      <c r="G13" s="65" t="s">
        <v>12</v>
      </c>
      <c r="H13" s="65" t="s">
        <v>14</v>
      </c>
      <c r="I13" s="65" t="s">
        <v>14</v>
      </c>
      <c r="J13" s="65" t="s">
        <v>13</v>
      </c>
      <c r="K13" s="66" t="s">
        <v>241</v>
      </c>
      <c r="L13" s="67">
        <f t="shared" si="0"/>
        <v>1.6666666666666667</v>
      </c>
      <c r="N13" s="81">
        <f t="shared" si="1"/>
        <v>0</v>
      </c>
      <c r="O13" s="82">
        <f t="shared" si="2"/>
        <v>1</v>
      </c>
      <c r="P13" s="82">
        <f t="shared" si="3"/>
        <v>2</v>
      </c>
      <c r="Q13" s="84">
        <f t="shared" si="4"/>
        <v>2</v>
      </c>
      <c r="R13" s="83" t="str">
        <f t="shared" si="5"/>
        <v>Ok</v>
      </c>
      <c r="T13" s="81">
        <f>Requisitos!G13</f>
        <v>2</v>
      </c>
      <c r="U13" s="67">
        <f t="shared" si="6"/>
        <v>4</v>
      </c>
    </row>
    <row r="14" spans="1:100" ht="25.5" x14ac:dyDescent="0.2">
      <c r="A14" s="8"/>
      <c r="B14" s="60" t="s">
        <v>72</v>
      </c>
      <c r="C14" s="61"/>
      <c r="D14" s="62" t="s">
        <v>57</v>
      </c>
      <c r="E14" s="68" t="s">
        <v>21</v>
      </c>
      <c r="F14" s="64" t="str">
        <f>Requisitos!F14</f>
        <v>S</v>
      </c>
      <c r="G14" s="65" t="s">
        <v>14</v>
      </c>
      <c r="H14" s="65" t="s">
        <v>14</v>
      </c>
      <c r="I14" s="65" t="s">
        <v>14</v>
      </c>
      <c r="J14" s="65"/>
      <c r="K14" s="66"/>
      <c r="L14" s="67">
        <f t="shared" si="0"/>
        <v>1</v>
      </c>
      <c r="N14" s="81">
        <f t="shared" si="1"/>
        <v>0</v>
      </c>
      <c r="O14" s="82">
        <f t="shared" si="2"/>
        <v>0</v>
      </c>
      <c r="P14" s="82">
        <f t="shared" si="3"/>
        <v>3</v>
      </c>
      <c r="Q14" s="84">
        <f t="shared" si="4"/>
        <v>3</v>
      </c>
      <c r="R14" s="83" t="str">
        <f t="shared" si="5"/>
        <v>Ok</v>
      </c>
      <c r="T14" s="81">
        <f>Requisitos!G14</f>
        <v>1</v>
      </c>
      <c r="U14" s="67">
        <f t="shared" si="6"/>
        <v>3</v>
      </c>
    </row>
    <row r="15" spans="1:100" ht="38.25" x14ac:dyDescent="0.2">
      <c r="A15" s="8"/>
      <c r="B15" s="60" t="s">
        <v>73</v>
      </c>
      <c r="C15" s="61"/>
      <c r="D15" s="62" t="s">
        <v>55</v>
      </c>
      <c r="E15" s="68" t="s">
        <v>22</v>
      </c>
      <c r="F15" s="64" t="str">
        <f>Requisitos!F15</f>
        <v>S</v>
      </c>
      <c r="G15" s="65" t="s">
        <v>12</v>
      </c>
      <c r="H15" s="65" t="s">
        <v>14</v>
      </c>
      <c r="I15" s="65" t="s">
        <v>14</v>
      </c>
      <c r="J15" s="65" t="s">
        <v>13</v>
      </c>
      <c r="K15" s="66" t="s">
        <v>241</v>
      </c>
      <c r="L15" s="67">
        <f t="shared" si="0"/>
        <v>1.6666666666666667</v>
      </c>
      <c r="N15" s="81">
        <f t="shared" si="1"/>
        <v>0</v>
      </c>
      <c r="O15" s="82">
        <f t="shared" si="2"/>
        <v>1</v>
      </c>
      <c r="P15" s="82">
        <f t="shared" si="3"/>
        <v>2</v>
      </c>
      <c r="Q15" s="84">
        <f t="shared" si="4"/>
        <v>2</v>
      </c>
      <c r="R15" s="83" t="str">
        <f t="shared" si="5"/>
        <v>Ok</v>
      </c>
      <c r="T15" s="81">
        <f>Requisitos!G15</f>
        <v>2</v>
      </c>
      <c r="U15" s="67">
        <f t="shared" si="6"/>
        <v>4</v>
      </c>
    </row>
    <row r="16" spans="1:100" ht="25.5" x14ac:dyDescent="0.2">
      <c r="A16" s="8"/>
      <c r="B16" s="60" t="s">
        <v>74</v>
      </c>
      <c r="C16" s="61"/>
      <c r="D16" s="62" t="s">
        <v>55</v>
      </c>
      <c r="E16" s="68" t="s">
        <v>23</v>
      </c>
      <c r="F16" s="64" t="str">
        <f>Requisitos!F16</f>
        <v>S</v>
      </c>
      <c r="G16" s="65" t="s">
        <v>14</v>
      </c>
      <c r="H16" s="65" t="s">
        <v>14</v>
      </c>
      <c r="I16" s="65" t="s">
        <v>14</v>
      </c>
      <c r="J16" s="65"/>
      <c r="K16" s="66"/>
      <c r="L16" s="67">
        <f t="shared" si="0"/>
        <v>1</v>
      </c>
      <c r="N16" s="81">
        <f t="shared" si="1"/>
        <v>0</v>
      </c>
      <c r="O16" s="82">
        <f t="shared" si="2"/>
        <v>0</v>
      </c>
      <c r="P16" s="82">
        <f t="shared" si="3"/>
        <v>3</v>
      </c>
      <c r="Q16" s="84">
        <f t="shared" si="4"/>
        <v>3</v>
      </c>
      <c r="R16" s="83" t="str">
        <f t="shared" si="5"/>
        <v>Ok</v>
      </c>
      <c r="T16" s="81">
        <f>Requisitos!G16</f>
        <v>2</v>
      </c>
      <c r="U16" s="67">
        <f t="shared" si="6"/>
        <v>6</v>
      </c>
    </row>
    <row r="17" spans="1:21" ht="25.5" x14ac:dyDescent="0.2">
      <c r="A17" s="8"/>
      <c r="B17" s="60" t="s">
        <v>75</v>
      </c>
      <c r="C17" s="61"/>
      <c r="D17" s="62" t="s">
        <v>58</v>
      </c>
      <c r="E17" s="68" t="s">
        <v>24</v>
      </c>
      <c r="F17" s="64" t="str">
        <f>Requisitos!F17</f>
        <v>S</v>
      </c>
      <c r="G17" s="65" t="s">
        <v>14</v>
      </c>
      <c r="H17" s="65" t="s">
        <v>172</v>
      </c>
      <c r="I17" s="65" t="s">
        <v>14</v>
      </c>
      <c r="J17" s="65"/>
      <c r="K17" s="66"/>
      <c r="L17" s="67">
        <f t="shared" si="0"/>
        <v>0.66666666666666663</v>
      </c>
      <c r="N17" s="81">
        <f t="shared" si="1"/>
        <v>0</v>
      </c>
      <c r="O17" s="82">
        <f t="shared" si="2"/>
        <v>0</v>
      </c>
      <c r="P17" s="82">
        <f t="shared" si="3"/>
        <v>2</v>
      </c>
      <c r="Q17" s="84">
        <f t="shared" si="4"/>
        <v>2</v>
      </c>
      <c r="R17" s="83" t="str">
        <f t="shared" si="5"/>
        <v>Ok</v>
      </c>
      <c r="T17" s="81">
        <f>Requisitos!G17</f>
        <v>3</v>
      </c>
      <c r="U17" s="67">
        <f t="shared" si="6"/>
        <v>6</v>
      </c>
    </row>
    <row r="18" spans="1:21" ht="38.25" x14ac:dyDescent="0.2">
      <c r="A18" s="8"/>
      <c r="B18" s="60" t="s">
        <v>76</v>
      </c>
      <c r="C18" s="61"/>
      <c r="D18" s="62" t="s">
        <v>58</v>
      </c>
      <c r="E18" s="68" t="s">
        <v>25</v>
      </c>
      <c r="F18" s="64" t="str">
        <f>Requisitos!F18</f>
        <v>S</v>
      </c>
      <c r="G18" s="65" t="s">
        <v>14</v>
      </c>
      <c r="H18" s="65" t="s">
        <v>172</v>
      </c>
      <c r="I18" s="65" t="s">
        <v>14</v>
      </c>
      <c r="J18" s="65"/>
      <c r="K18" s="66"/>
      <c r="L18" s="67">
        <f t="shared" si="0"/>
        <v>0.66666666666666663</v>
      </c>
      <c r="N18" s="81">
        <f t="shared" si="1"/>
        <v>0</v>
      </c>
      <c r="O18" s="82">
        <f t="shared" si="2"/>
        <v>0</v>
      </c>
      <c r="P18" s="82">
        <f t="shared" si="3"/>
        <v>2</v>
      </c>
      <c r="Q18" s="84">
        <f t="shared" si="4"/>
        <v>2</v>
      </c>
      <c r="R18" s="83" t="str">
        <f t="shared" si="5"/>
        <v>Ok</v>
      </c>
      <c r="T18" s="81">
        <f>Requisitos!G18</f>
        <v>2</v>
      </c>
      <c r="U18" s="67">
        <f t="shared" si="6"/>
        <v>4</v>
      </c>
    </row>
    <row r="19" spans="1:21" ht="25.5" x14ac:dyDescent="0.2">
      <c r="A19" s="8"/>
      <c r="B19" s="60" t="s">
        <v>77</v>
      </c>
      <c r="C19" s="61"/>
      <c r="D19" s="62" t="s">
        <v>58</v>
      </c>
      <c r="E19" s="68" t="s">
        <v>26</v>
      </c>
      <c r="F19" s="64" t="str">
        <f>Requisitos!F19</f>
        <v>S</v>
      </c>
      <c r="G19" s="65" t="s">
        <v>14</v>
      </c>
      <c r="H19" s="65" t="s">
        <v>172</v>
      </c>
      <c r="I19" s="65" t="s">
        <v>14</v>
      </c>
      <c r="J19" s="65"/>
      <c r="K19" s="66"/>
      <c r="L19" s="67">
        <f t="shared" si="0"/>
        <v>0.66666666666666663</v>
      </c>
      <c r="N19" s="81">
        <f t="shared" si="1"/>
        <v>0</v>
      </c>
      <c r="O19" s="82">
        <f t="shared" si="2"/>
        <v>0</v>
      </c>
      <c r="P19" s="82">
        <f t="shared" si="3"/>
        <v>2</v>
      </c>
      <c r="Q19" s="84">
        <f t="shared" si="4"/>
        <v>2</v>
      </c>
      <c r="R19" s="83" t="str">
        <f t="shared" si="5"/>
        <v>Ok</v>
      </c>
      <c r="T19" s="81">
        <f>Requisitos!G19</f>
        <v>2</v>
      </c>
      <c r="U19" s="67">
        <f t="shared" si="6"/>
        <v>4</v>
      </c>
    </row>
    <row r="20" spans="1:21" ht="140.25" x14ac:dyDescent="0.2">
      <c r="A20" s="8"/>
      <c r="B20" s="60" t="s">
        <v>78</v>
      </c>
      <c r="C20" s="61"/>
      <c r="D20" s="62" t="s">
        <v>59</v>
      </c>
      <c r="E20" s="68" t="s">
        <v>117</v>
      </c>
      <c r="F20" s="64" t="str">
        <f>Requisitos!F20</f>
        <v>S</v>
      </c>
      <c r="G20" s="65" t="s">
        <v>14</v>
      </c>
      <c r="H20" s="65" t="s">
        <v>172</v>
      </c>
      <c r="I20" s="65" t="s">
        <v>14</v>
      </c>
      <c r="J20" s="65"/>
      <c r="K20" s="66"/>
      <c r="L20" s="67">
        <f t="shared" si="0"/>
        <v>0.66666666666666663</v>
      </c>
      <c r="N20" s="81">
        <f t="shared" si="1"/>
        <v>0</v>
      </c>
      <c r="O20" s="82">
        <f t="shared" si="2"/>
        <v>0</v>
      </c>
      <c r="P20" s="82">
        <f t="shared" si="3"/>
        <v>2</v>
      </c>
      <c r="Q20" s="84">
        <f t="shared" si="4"/>
        <v>2</v>
      </c>
      <c r="R20" s="83" t="str">
        <f t="shared" si="5"/>
        <v>Ok</v>
      </c>
      <c r="T20" s="81">
        <f>Requisitos!G20</f>
        <v>2</v>
      </c>
      <c r="U20" s="67">
        <f t="shared" si="6"/>
        <v>4</v>
      </c>
    </row>
    <row r="21" spans="1:21" ht="51" x14ac:dyDescent="0.2">
      <c r="A21" s="8"/>
      <c r="B21" s="60" t="s">
        <v>79</v>
      </c>
      <c r="C21" s="61"/>
      <c r="D21" s="62" t="s">
        <v>59</v>
      </c>
      <c r="E21" s="68" t="s">
        <v>27</v>
      </c>
      <c r="F21" s="64" t="str">
        <f>Requisitos!F21</f>
        <v>S</v>
      </c>
      <c r="G21" s="65" t="s">
        <v>14</v>
      </c>
      <c r="H21" s="65" t="s">
        <v>14</v>
      </c>
      <c r="I21" s="65" t="s">
        <v>14</v>
      </c>
      <c r="J21" s="65"/>
      <c r="K21" s="66"/>
      <c r="L21" s="67">
        <f t="shared" si="0"/>
        <v>1</v>
      </c>
      <c r="N21" s="81">
        <f t="shared" si="1"/>
        <v>0</v>
      </c>
      <c r="O21" s="82">
        <f t="shared" si="2"/>
        <v>0</v>
      </c>
      <c r="P21" s="82">
        <f t="shared" si="3"/>
        <v>3</v>
      </c>
      <c r="Q21" s="84">
        <f t="shared" si="4"/>
        <v>3</v>
      </c>
      <c r="R21" s="83" t="str">
        <f t="shared" si="5"/>
        <v>Ok</v>
      </c>
      <c r="T21" s="81">
        <f>Requisitos!G21</f>
        <v>2</v>
      </c>
      <c r="U21" s="67">
        <f t="shared" si="6"/>
        <v>6</v>
      </c>
    </row>
    <row r="22" spans="1:21" ht="25.5" x14ac:dyDescent="0.2">
      <c r="A22" s="8"/>
      <c r="B22" s="60" t="s">
        <v>80</v>
      </c>
      <c r="C22" s="61"/>
      <c r="D22" s="62" t="s">
        <v>57</v>
      </c>
      <c r="E22" s="68" t="s">
        <v>28</v>
      </c>
      <c r="F22" s="64" t="str">
        <f>Requisitos!F22</f>
        <v>S</v>
      </c>
      <c r="G22" s="65" t="s">
        <v>14</v>
      </c>
      <c r="H22" s="65" t="s">
        <v>172</v>
      </c>
      <c r="I22" s="65" t="s">
        <v>14</v>
      </c>
      <c r="J22" s="65"/>
      <c r="K22" s="66"/>
      <c r="L22" s="67">
        <f t="shared" si="0"/>
        <v>0.66666666666666663</v>
      </c>
      <c r="N22" s="81">
        <f t="shared" si="1"/>
        <v>0</v>
      </c>
      <c r="O22" s="82">
        <f t="shared" si="2"/>
        <v>0</v>
      </c>
      <c r="P22" s="82">
        <f t="shared" si="3"/>
        <v>2</v>
      </c>
      <c r="Q22" s="84">
        <f t="shared" si="4"/>
        <v>2</v>
      </c>
      <c r="R22" s="83" t="str">
        <f t="shared" si="5"/>
        <v>Ok</v>
      </c>
      <c r="T22" s="81">
        <f>Requisitos!G22</f>
        <v>1</v>
      </c>
      <c r="U22" s="67">
        <f t="shared" si="6"/>
        <v>2</v>
      </c>
    </row>
    <row r="23" spans="1:21" ht="25.5" x14ac:dyDescent="0.2">
      <c r="A23" s="8"/>
      <c r="B23" s="60" t="s">
        <v>81</v>
      </c>
      <c r="C23" s="61"/>
      <c r="D23" s="62" t="s">
        <v>57</v>
      </c>
      <c r="E23" s="68" t="s">
        <v>29</v>
      </c>
      <c r="F23" s="64" t="str">
        <f>Requisitos!F23</f>
        <v>S</v>
      </c>
      <c r="G23" s="65" t="s">
        <v>14</v>
      </c>
      <c r="H23" s="65" t="s">
        <v>172</v>
      </c>
      <c r="I23" s="65" t="s">
        <v>14</v>
      </c>
      <c r="J23" s="65"/>
      <c r="K23" s="66"/>
      <c r="L23" s="67">
        <f t="shared" si="0"/>
        <v>0.66666666666666663</v>
      </c>
      <c r="N23" s="81">
        <f t="shared" si="1"/>
        <v>0</v>
      </c>
      <c r="O23" s="82">
        <f t="shared" si="2"/>
        <v>0</v>
      </c>
      <c r="P23" s="82">
        <f t="shared" si="3"/>
        <v>2</v>
      </c>
      <c r="Q23" s="84">
        <f t="shared" si="4"/>
        <v>2</v>
      </c>
      <c r="R23" s="83" t="str">
        <f t="shared" si="5"/>
        <v>Ok</v>
      </c>
      <c r="T23" s="81">
        <f>Requisitos!G23</f>
        <v>1</v>
      </c>
      <c r="U23" s="67">
        <f t="shared" si="6"/>
        <v>2</v>
      </c>
    </row>
    <row r="24" spans="1:21" ht="38.25" x14ac:dyDescent="0.2">
      <c r="A24" s="8"/>
      <c r="B24" s="60" t="s">
        <v>82</v>
      </c>
      <c r="C24" s="61"/>
      <c r="D24" s="62" t="s">
        <v>57</v>
      </c>
      <c r="E24" s="68" t="s">
        <v>30</v>
      </c>
      <c r="F24" s="64" t="str">
        <f>Requisitos!F24</f>
        <v>S</v>
      </c>
      <c r="G24" s="65" t="s">
        <v>14</v>
      </c>
      <c r="H24" s="65" t="s">
        <v>172</v>
      </c>
      <c r="I24" s="65" t="s">
        <v>14</v>
      </c>
      <c r="J24" s="65"/>
      <c r="K24" s="66"/>
      <c r="L24" s="67">
        <f t="shared" si="0"/>
        <v>0.66666666666666663</v>
      </c>
      <c r="N24" s="81">
        <f t="shared" si="1"/>
        <v>0</v>
      </c>
      <c r="O24" s="82">
        <f t="shared" si="2"/>
        <v>0</v>
      </c>
      <c r="P24" s="82">
        <f t="shared" si="3"/>
        <v>2</v>
      </c>
      <c r="Q24" s="84">
        <f t="shared" si="4"/>
        <v>2</v>
      </c>
      <c r="R24" s="83" t="str">
        <f t="shared" si="5"/>
        <v>Ok</v>
      </c>
      <c r="T24" s="81">
        <f>Requisitos!G24</f>
        <v>1</v>
      </c>
      <c r="U24" s="67">
        <f t="shared" si="6"/>
        <v>2</v>
      </c>
    </row>
    <row r="25" spans="1:21" ht="25.5" x14ac:dyDescent="0.2">
      <c r="A25" s="8"/>
      <c r="B25" s="60" t="s">
        <v>83</v>
      </c>
      <c r="C25" s="61"/>
      <c r="D25" s="62" t="s">
        <v>57</v>
      </c>
      <c r="E25" s="68" t="s">
        <v>31</v>
      </c>
      <c r="F25" s="64" t="str">
        <f>Requisitos!F25</f>
        <v>S</v>
      </c>
      <c r="G25" s="65" t="s">
        <v>14</v>
      </c>
      <c r="H25" s="65" t="s">
        <v>172</v>
      </c>
      <c r="I25" s="65" t="s">
        <v>14</v>
      </c>
      <c r="J25" s="65"/>
      <c r="K25" s="66"/>
      <c r="L25" s="67">
        <f t="shared" si="0"/>
        <v>0.66666666666666663</v>
      </c>
      <c r="N25" s="81">
        <f t="shared" si="1"/>
        <v>0</v>
      </c>
      <c r="O25" s="82">
        <f t="shared" si="2"/>
        <v>0</v>
      </c>
      <c r="P25" s="82">
        <f t="shared" si="3"/>
        <v>2</v>
      </c>
      <c r="Q25" s="84">
        <f t="shared" si="4"/>
        <v>2</v>
      </c>
      <c r="R25" s="83" t="str">
        <f t="shared" si="5"/>
        <v>Ok</v>
      </c>
      <c r="T25" s="81">
        <f>Requisitos!G25</f>
        <v>1</v>
      </c>
      <c r="U25" s="67">
        <f t="shared" si="6"/>
        <v>2</v>
      </c>
    </row>
    <row r="26" spans="1:21" ht="38.25" x14ac:dyDescent="0.2">
      <c r="A26" s="8"/>
      <c r="B26" s="60" t="s">
        <v>84</v>
      </c>
      <c r="C26" s="61"/>
      <c r="D26" s="62" t="s">
        <v>57</v>
      </c>
      <c r="E26" s="68" t="s">
        <v>32</v>
      </c>
      <c r="F26" s="64" t="str">
        <f>Requisitos!F26</f>
        <v>S</v>
      </c>
      <c r="G26" s="65" t="s">
        <v>14</v>
      </c>
      <c r="H26" s="65" t="s">
        <v>14</v>
      </c>
      <c r="I26" s="65" t="s">
        <v>14</v>
      </c>
      <c r="J26" s="65"/>
      <c r="K26" s="66"/>
      <c r="L26" s="67">
        <f t="shared" si="0"/>
        <v>1</v>
      </c>
      <c r="N26" s="81">
        <f t="shared" si="1"/>
        <v>0</v>
      </c>
      <c r="O26" s="82">
        <f t="shared" si="2"/>
        <v>0</v>
      </c>
      <c r="P26" s="82">
        <f t="shared" si="3"/>
        <v>3</v>
      </c>
      <c r="Q26" s="84">
        <f t="shared" si="4"/>
        <v>3</v>
      </c>
      <c r="R26" s="83" t="str">
        <f t="shared" si="5"/>
        <v>Ok</v>
      </c>
      <c r="T26" s="81">
        <f>Requisitos!G26</f>
        <v>2</v>
      </c>
      <c r="U26" s="67">
        <f t="shared" si="6"/>
        <v>6</v>
      </c>
    </row>
    <row r="27" spans="1:21" ht="63.75" x14ac:dyDescent="0.2">
      <c r="A27" s="8"/>
      <c r="B27" s="60" t="s">
        <v>85</v>
      </c>
      <c r="C27" s="61"/>
      <c r="D27" s="62" t="s">
        <v>57</v>
      </c>
      <c r="E27" s="68" t="s">
        <v>33</v>
      </c>
      <c r="F27" s="64" t="str">
        <f>Requisitos!F27</f>
        <v>S</v>
      </c>
      <c r="G27" s="65" t="s">
        <v>14</v>
      </c>
      <c r="H27" s="65" t="s">
        <v>172</v>
      </c>
      <c r="I27" s="65" t="s">
        <v>14</v>
      </c>
      <c r="J27" s="65"/>
      <c r="K27" s="66"/>
      <c r="L27" s="67">
        <f t="shared" si="0"/>
        <v>0.66666666666666663</v>
      </c>
      <c r="N27" s="81">
        <f t="shared" si="1"/>
        <v>0</v>
      </c>
      <c r="O27" s="82">
        <f t="shared" si="2"/>
        <v>0</v>
      </c>
      <c r="P27" s="82">
        <f t="shared" si="3"/>
        <v>2</v>
      </c>
      <c r="Q27" s="84">
        <f t="shared" si="4"/>
        <v>2</v>
      </c>
      <c r="R27" s="83" t="str">
        <f t="shared" si="5"/>
        <v>Ok</v>
      </c>
      <c r="T27" s="81">
        <f>Requisitos!G27</f>
        <v>2</v>
      </c>
      <c r="U27" s="67">
        <f t="shared" si="6"/>
        <v>4</v>
      </c>
    </row>
    <row r="28" spans="1:21" ht="38.25" x14ac:dyDescent="0.2">
      <c r="A28" s="8"/>
      <c r="B28" s="60" t="s">
        <v>86</v>
      </c>
      <c r="C28" s="61"/>
      <c r="D28" s="62" t="s">
        <v>57</v>
      </c>
      <c r="E28" s="68" t="s">
        <v>34</v>
      </c>
      <c r="F28" s="64" t="str">
        <f>Requisitos!F28</f>
        <v>S</v>
      </c>
      <c r="G28" s="65" t="s">
        <v>14</v>
      </c>
      <c r="H28" s="65" t="s">
        <v>14</v>
      </c>
      <c r="I28" s="65" t="s">
        <v>14</v>
      </c>
      <c r="J28" s="65"/>
      <c r="K28" s="66"/>
      <c r="L28" s="67">
        <f t="shared" si="0"/>
        <v>1</v>
      </c>
      <c r="N28" s="81">
        <f t="shared" si="1"/>
        <v>0</v>
      </c>
      <c r="O28" s="82">
        <f t="shared" si="2"/>
        <v>0</v>
      </c>
      <c r="P28" s="82">
        <f t="shared" si="3"/>
        <v>3</v>
      </c>
      <c r="Q28" s="84">
        <f t="shared" si="4"/>
        <v>3</v>
      </c>
      <c r="R28" s="83" t="str">
        <f t="shared" si="5"/>
        <v>Ok</v>
      </c>
      <c r="T28" s="81">
        <f>Requisitos!G28</f>
        <v>1</v>
      </c>
      <c r="U28" s="67">
        <f t="shared" si="6"/>
        <v>3</v>
      </c>
    </row>
    <row r="29" spans="1:21" ht="38.25" x14ac:dyDescent="0.2">
      <c r="A29" s="8"/>
      <c r="B29" s="60" t="s">
        <v>87</v>
      </c>
      <c r="C29" s="61"/>
      <c r="D29" s="62" t="s">
        <v>57</v>
      </c>
      <c r="E29" s="68" t="s">
        <v>35</v>
      </c>
      <c r="F29" s="64" t="str">
        <f>Requisitos!F29</f>
        <v>T</v>
      </c>
      <c r="G29" s="65" t="s">
        <v>12</v>
      </c>
      <c r="H29" s="65" t="s">
        <v>172</v>
      </c>
      <c r="I29" s="65" t="s">
        <v>14</v>
      </c>
      <c r="J29" s="65" t="s">
        <v>13</v>
      </c>
      <c r="K29" s="66" t="s">
        <v>241</v>
      </c>
      <c r="L29" s="67">
        <f t="shared" si="0"/>
        <v>1.3333333333333333</v>
      </c>
      <c r="N29" s="81">
        <f t="shared" si="1"/>
        <v>0</v>
      </c>
      <c r="O29" s="82">
        <f t="shared" si="2"/>
        <v>1</v>
      </c>
      <c r="P29" s="82">
        <f t="shared" si="3"/>
        <v>1</v>
      </c>
      <c r="Q29" s="84">
        <f t="shared" si="4"/>
        <v>2.8</v>
      </c>
      <c r="R29" s="83" t="str">
        <f t="shared" si="5"/>
        <v>Ok</v>
      </c>
      <c r="T29" s="81">
        <f>Requisitos!G29</f>
        <v>3</v>
      </c>
      <c r="U29" s="67">
        <f t="shared" si="6"/>
        <v>8.3999999999999986</v>
      </c>
    </row>
    <row r="30" spans="1:21" ht="38.25" x14ac:dyDescent="0.2">
      <c r="A30" s="8"/>
      <c r="B30" s="60" t="s">
        <v>88</v>
      </c>
      <c r="C30" s="61"/>
      <c r="D30" s="62" t="s">
        <v>55</v>
      </c>
      <c r="E30" s="68" t="s">
        <v>36</v>
      </c>
      <c r="F30" s="64" t="str">
        <f>Requisitos!F30</f>
        <v>S</v>
      </c>
      <c r="G30" s="65" t="s">
        <v>14</v>
      </c>
      <c r="H30" s="65" t="s">
        <v>172</v>
      </c>
      <c r="I30" s="65" t="s">
        <v>14</v>
      </c>
      <c r="J30" s="65"/>
      <c r="K30" s="66"/>
      <c r="L30" s="67">
        <f t="shared" si="0"/>
        <v>0.66666666666666663</v>
      </c>
      <c r="N30" s="81">
        <f t="shared" si="1"/>
        <v>0</v>
      </c>
      <c r="O30" s="82">
        <f t="shared" si="2"/>
        <v>0</v>
      </c>
      <c r="P30" s="82">
        <f t="shared" si="3"/>
        <v>2</v>
      </c>
      <c r="Q30" s="84">
        <f t="shared" si="4"/>
        <v>2</v>
      </c>
      <c r="R30" s="83" t="str">
        <f t="shared" si="5"/>
        <v>Ok</v>
      </c>
      <c r="T30" s="81">
        <f>Requisitos!G30</f>
        <v>3</v>
      </c>
      <c r="U30" s="67">
        <f t="shared" si="6"/>
        <v>6</v>
      </c>
    </row>
    <row r="31" spans="1:21" ht="25.5" x14ac:dyDescent="0.2">
      <c r="A31" s="8"/>
      <c r="B31" s="60" t="s">
        <v>89</v>
      </c>
      <c r="C31" s="61"/>
      <c r="D31" s="62" t="s">
        <v>58</v>
      </c>
      <c r="E31" s="68" t="s">
        <v>37</v>
      </c>
      <c r="F31" s="64" t="str">
        <f>Requisitos!F31</f>
        <v>S</v>
      </c>
      <c r="G31" s="65" t="s">
        <v>14</v>
      </c>
      <c r="H31" s="65" t="s">
        <v>172</v>
      </c>
      <c r="I31" s="65" t="s">
        <v>14</v>
      </c>
      <c r="J31" s="65"/>
      <c r="K31" s="66"/>
      <c r="L31" s="67">
        <f t="shared" si="0"/>
        <v>0.66666666666666663</v>
      </c>
      <c r="N31" s="81">
        <f t="shared" si="1"/>
        <v>0</v>
      </c>
      <c r="O31" s="82">
        <f t="shared" si="2"/>
        <v>0</v>
      </c>
      <c r="P31" s="82">
        <f t="shared" si="3"/>
        <v>2</v>
      </c>
      <c r="Q31" s="84">
        <f t="shared" si="4"/>
        <v>2</v>
      </c>
      <c r="R31" s="83" t="str">
        <f t="shared" si="5"/>
        <v>Ok</v>
      </c>
      <c r="T31" s="81">
        <f>Requisitos!G31</f>
        <v>2</v>
      </c>
      <c r="U31" s="67">
        <f t="shared" si="6"/>
        <v>4</v>
      </c>
    </row>
    <row r="32" spans="1:21" x14ac:dyDescent="0.2">
      <c r="A32" s="8"/>
      <c r="B32" s="60" t="s">
        <v>90</v>
      </c>
      <c r="C32" s="61"/>
      <c r="D32" s="62" t="s">
        <v>58</v>
      </c>
      <c r="E32" s="68" t="s">
        <v>38</v>
      </c>
      <c r="F32" s="64" t="str">
        <f>Requisitos!F32</f>
        <v>S</v>
      </c>
      <c r="G32" s="65" t="s">
        <v>14</v>
      </c>
      <c r="H32" s="65" t="s">
        <v>172</v>
      </c>
      <c r="I32" s="65" t="s">
        <v>14</v>
      </c>
      <c r="J32" s="65"/>
      <c r="K32" s="66"/>
      <c r="L32" s="67">
        <f t="shared" si="0"/>
        <v>0.66666666666666663</v>
      </c>
      <c r="N32" s="81">
        <f t="shared" si="1"/>
        <v>0</v>
      </c>
      <c r="O32" s="82">
        <f t="shared" si="2"/>
        <v>0</v>
      </c>
      <c r="P32" s="82">
        <f t="shared" si="3"/>
        <v>2</v>
      </c>
      <c r="Q32" s="84">
        <f t="shared" si="4"/>
        <v>2</v>
      </c>
      <c r="R32" s="83" t="str">
        <f t="shared" si="5"/>
        <v>Ok</v>
      </c>
      <c r="T32" s="81">
        <f>Requisitos!G32</f>
        <v>2</v>
      </c>
      <c r="U32" s="67">
        <f t="shared" si="6"/>
        <v>4</v>
      </c>
    </row>
    <row r="33" spans="1:21" ht="25.5" x14ac:dyDescent="0.2">
      <c r="A33" s="8"/>
      <c r="B33" s="60" t="s">
        <v>91</v>
      </c>
      <c r="C33" s="61"/>
      <c r="D33" s="62" t="s">
        <v>59</v>
      </c>
      <c r="E33" s="68" t="s">
        <v>39</v>
      </c>
      <c r="F33" s="64" t="str">
        <f>Requisitos!F33</f>
        <v>S</v>
      </c>
      <c r="G33" s="65" t="s">
        <v>14</v>
      </c>
      <c r="H33" s="65" t="s">
        <v>172</v>
      </c>
      <c r="I33" s="65" t="s">
        <v>14</v>
      </c>
      <c r="J33" s="65"/>
      <c r="K33" s="66"/>
      <c r="L33" s="67">
        <f t="shared" si="0"/>
        <v>0.66666666666666663</v>
      </c>
      <c r="N33" s="81">
        <f t="shared" si="1"/>
        <v>0</v>
      </c>
      <c r="O33" s="82">
        <f t="shared" si="2"/>
        <v>0</v>
      </c>
      <c r="P33" s="82">
        <f t="shared" si="3"/>
        <v>2</v>
      </c>
      <c r="Q33" s="84">
        <f t="shared" si="4"/>
        <v>2</v>
      </c>
      <c r="R33" s="83" t="str">
        <f t="shared" si="5"/>
        <v>Ok</v>
      </c>
      <c r="T33" s="81">
        <f>Requisitos!G33</f>
        <v>2</v>
      </c>
      <c r="U33" s="67">
        <f t="shared" si="6"/>
        <v>4</v>
      </c>
    </row>
    <row r="34" spans="1:21" x14ac:dyDescent="0.2">
      <c r="A34" s="8"/>
      <c r="B34" s="60" t="s">
        <v>92</v>
      </c>
      <c r="C34" s="61"/>
      <c r="D34" s="62" t="s">
        <v>59</v>
      </c>
      <c r="E34" s="68" t="s">
        <v>40</v>
      </c>
      <c r="F34" s="64" t="str">
        <f>Requisitos!F34</f>
        <v>S</v>
      </c>
      <c r="G34" s="65" t="s">
        <v>14</v>
      </c>
      <c r="H34" s="65" t="s">
        <v>172</v>
      </c>
      <c r="I34" s="65" t="s">
        <v>14</v>
      </c>
      <c r="J34" s="65"/>
      <c r="K34" s="66"/>
      <c r="L34" s="67">
        <f t="shared" si="0"/>
        <v>0.66666666666666663</v>
      </c>
      <c r="N34" s="81">
        <f t="shared" si="1"/>
        <v>0</v>
      </c>
      <c r="O34" s="82">
        <f t="shared" si="2"/>
        <v>0</v>
      </c>
      <c r="P34" s="82">
        <f t="shared" si="3"/>
        <v>2</v>
      </c>
      <c r="Q34" s="84">
        <f t="shared" si="4"/>
        <v>2</v>
      </c>
      <c r="R34" s="83" t="str">
        <f t="shared" si="5"/>
        <v>Ok</v>
      </c>
      <c r="T34" s="81">
        <f>Requisitos!G34</f>
        <v>2</v>
      </c>
      <c r="U34" s="67">
        <f t="shared" si="6"/>
        <v>4</v>
      </c>
    </row>
    <row r="35" spans="1:21" ht="25.5" x14ac:dyDescent="0.2">
      <c r="A35" s="8"/>
      <c r="B35" s="60" t="s">
        <v>93</v>
      </c>
      <c r="C35" s="61"/>
      <c r="D35" s="62" t="s">
        <v>55</v>
      </c>
      <c r="E35" s="68" t="s">
        <v>41</v>
      </c>
      <c r="F35" s="64" t="str">
        <f>Requisitos!F35</f>
        <v>T</v>
      </c>
      <c r="G35" s="65" t="s">
        <v>14</v>
      </c>
      <c r="H35" s="65" t="s">
        <v>172</v>
      </c>
      <c r="I35" s="65" t="s">
        <v>14</v>
      </c>
      <c r="J35" s="65"/>
      <c r="K35" s="66"/>
      <c r="L35" s="67">
        <f t="shared" si="0"/>
        <v>0.66666666666666663</v>
      </c>
      <c r="N35" s="81">
        <f t="shared" si="1"/>
        <v>0</v>
      </c>
      <c r="O35" s="82">
        <f t="shared" si="2"/>
        <v>0</v>
      </c>
      <c r="P35" s="82">
        <f t="shared" si="3"/>
        <v>2</v>
      </c>
      <c r="Q35" s="84">
        <f t="shared" si="4"/>
        <v>2</v>
      </c>
      <c r="R35" s="83" t="str">
        <f t="shared" si="5"/>
        <v>Ok</v>
      </c>
      <c r="T35" s="81">
        <f>Requisitos!G35</f>
        <v>3</v>
      </c>
      <c r="U35" s="67">
        <f t="shared" si="6"/>
        <v>6</v>
      </c>
    </row>
    <row r="36" spans="1:21" ht="51" x14ac:dyDescent="0.2">
      <c r="A36" s="8"/>
      <c r="B36" s="60" t="s">
        <v>94</v>
      </c>
      <c r="C36" s="61"/>
      <c r="D36" s="62" t="s">
        <v>55</v>
      </c>
      <c r="E36" s="68" t="s">
        <v>42</v>
      </c>
      <c r="F36" s="64" t="str">
        <f>Requisitos!F36</f>
        <v>S</v>
      </c>
      <c r="G36" s="65" t="s">
        <v>12</v>
      </c>
      <c r="H36" s="65" t="s">
        <v>14</v>
      </c>
      <c r="I36" s="65" t="s">
        <v>14</v>
      </c>
      <c r="J36" s="65" t="s">
        <v>13</v>
      </c>
      <c r="K36" s="66" t="s">
        <v>241</v>
      </c>
      <c r="L36" s="67">
        <f t="shared" si="0"/>
        <v>1.6666666666666667</v>
      </c>
      <c r="N36" s="81">
        <f t="shared" si="1"/>
        <v>0</v>
      </c>
      <c r="O36" s="82">
        <f t="shared" si="2"/>
        <v>1</v>
      </c>
      <c r="P36" s="82">
        <f t="shared" si="3"/>
        <v>2</v>
      </c>
      <c r="Q36" s="84">
        <f t="shared" si="4"/>
        <v>2</v>
      </c>
      <c r="R36" s="83" t="str">
        <f t="shared" si="5"/>
        <v>Ok</v>
      </c>
      <c r="T36" s="81">
        <f>Requisitos!G36</f>
        <v>1</v>
      </c>
      <c r="U36" s="67">
        <f t="shared" si="6"/>
        <v>2</v>
      </c>
    </row>
    <row r="37" spans="1:21" ht="51" x14ac:dyDescent="0.2">
      <c r="A37" s="8"/>
      <c r="B37" s="60" t="s">
        <v>95</v>
      </c>
      <c r="C37" s="61"/>
      <c r="D37" s="62" t="s">
        <v>55</v>
      </c>
      <c r="E37" s="68" t="s">
        <v>43</v>
      </c>
      <c r="F37" s="64" t="str">
        <f>Requisitos!F37</f>
        <v>S</v>
      </c>
      <c r="G37" s="65" t="s">
        <v>14</v>
      </c>
      <c r="H37" s="65" t="s">
        <v>14</v>
      </c>
      <c r="I37" s="65" t="s">
        <v>14</v>
      </c>
      <c r="J37" s="65"/>
      <c r="K37" s="66"/>
      <c r="L37" s="67">
        <f t="shared" si="0"/>
        <v>1</v>
      </c>
      <c r="N37" s="81">
        <f t="shared" si="1"/>
        <v>0</v>
      </c>
      <c r="O37" s="82">
        <f t="shared" si="2"/>
        <v>0</v>
      </c>
      <c r="P37" s="82">
        <f t="shared" si="3"/>
        <v>3</v>
      </c>
      <c r="Q37" s="84">
        <f t="shared" si="4"/>
        <v>3</v>
      </c>
      <c r="R37" s="83" t="str">
        <f t="shared" si="5"/>
        <v>Ok</v>
      </c>
      <c r="T37" s="81">
        <f>Requisitos!G37</f>
        <v>1</v>
      </c>
      <c r="U37" s="67">
        <f t="shared" si="6"/>
        <v>3</v>
      </c>
    </row>
    <row r="38" spans="1:21" ht="38.25" x14ac:dyDescent="0.2">
      <c r="A38" s="8"/>
      <c r="B38" s="60" t="s">
        <v>96</v>
      </c>
      <c r="C38" s="61"/>
      <c r="D38" s="62" t="s">
        <v>57</v>
      </c>
      <c r="E38" s="68" t="s">
        <v>44</v>
      </c>
      <c r="F38" s="64" t="str">
        <f>Requisitos!F38</f>
        <v>S</v>
      </c>
      <c r="G38" s="65" t="s">
        <v>14</v>
      </c>
      <c r="H38" s="65" t="s">
        <v>172</v>
      </c>
      <c r="I38" s="65" t="s">
        <v>14</v>
      </c>
      <c r="J38" s="65"/>
      <c r="K38" s="66"/>
      <c r="L38" s="67">
        <f t="shared" si="0"/>
        <v>0.66666666666666663</v>
      </c>
      <c r="N38" s="81">
        <f t="shared" si="1"/>
        <v>0</v>
      </c>
      <c r="O38" s="82">
        <f t="shared" si="2"/>
        <v>0</v>
      </c>
      <c r="P38" s="82">
        <f t="shared" si="3"/>
        <v>2</v>
      </c>
      <c r="Q38" s="84">
        <f t="shared" si="4"/>
        <v>2</v>
      </c>
      <c r="R38" s="83" t="str">
        <f t="shared" si="5"/>
        <v>Ok</v>
      </c>
      <c r="T38" s="81">
        <f>Requisitos!G38</f>
        <v>3</v>
      </c>
      <c r="U38" s="67">
        <f t="shared" si="6"/>
        <v>6</v>
      </c>
    </row>
    <row r="39" spans="1:21" ht="25.5" x14ac:dyDescent="0.2">
      <c r="A39" s="8"/>
      <c r="B39" s="60" t="s">
        <v>97</v>
      </c>
      <c r="C39" s="61"/>
      <c r="D39" s="62" t="s">
        <v>55</v>
      </c>
      <c r="E39" s="68" t="s">
        <v>45</v>
      </c>
      <c r="F39" s="64" t="str">
        <f>Requisitos!F39</f>
        <v>S</v>
      </c>
      <c r="G39" s="65" t="s">
        <v>14</v>
      </c>
      <c r="H39" s="65" t="s">
        <v>172</v>
      </c>
      <c r="I39" s="65" t="s">
        <v>14</v>
      </c>
      <c r="J39" s="65"/>
      <c r="K39" s="66"/>
      <c r="L39" s="67">
        <f t="shared" ref="L39:L66" si="7">((IF(G39="Sim",3,IF(G39="Parcialmente",1,IF(G39="Não",-1,0))))+(IF(H39="Sim",3,IF(H39="Parcialmente",1,IF(H39="Não",-1,0)))) + (IF(I39="Sim",3,IF(I39="Parcialmente",1,IF(I39="Não",-1,0)))))/3</f>
        <v>0.66666666666666663</v>
      </c>
      <c r="N39" s="81">
        <f t="shared" si="1"/>
        <v>0</v>
      </c>
      <c r="O39" s="82">
        <f t="shared" si="2"/>
        <v>0</v>
      </c>
      <c r="P39" s="82">
        <f t="shared" si="3"/>
        <v>2</v>
      </c>
      <c r="Q39" s="84">
        <f t="shared" si="4"/>
        <v>2</v>
      </c>
      <c r="R39" s="83" t="str">
        <f t="shared" si="5"/>
        <v>Ok</v>
      </c>
      <c r="T39" s="81">
        <f>Requisitos!G39</f>
        <v>2</v>
      </c>
      <c r="U39" s="67">
        <f t="shared" si="6"/>
        <v>4</v>
      </c>
    </row>
    <row r="40" spans="1:21" ht="25.5" x14ac:dyDescent="0.2">
      <c r="A40" s="8"/>
      <c r="B40" s="60" t="s">
        <v>98</v>
      </c>
      <c r="C40" s="61"/>
      <c r="D40" s="62" t="s">
        <v>55</v>
      </c>
      <c r="E40" s="68" t="s">
        <v>46</v>
      </c>
      <c r="F40" s="64" t="str">
        <f>Requisitos!F40</f>
        <v>S</v>
      </c>
      <c r="G40" s="65" t="s">
        <v>14</v>
      </c>
      <c r="H40" s="65" t="s">
        <v>172</v>
      </c>
      <c r="I40" s="65" t="s">
        <v>14</v>
      </c>
      <c r="J40" s="65"/>
      <c r="K40" s="66"/>
      <c r="L40" s="67">
        <f t="shared" si="7"/>
        <v>0.66666666666666663</v>
      </c>
      <c r="N40" s="81">
        <f t="shared" si="1"/>
        <v>0</v>
      </c>
      <c r="O40" s="82">
        <f t="shared" si="2"/>
        <v>0</v>
      </c>
      <c r="P40" s="82">
        <f t="shared" si="3"/>
        <v>2</v>
      </c>
      <c r="Q40" s="84">
        <f t="shared" si="4"/>
        <v>2</v>
      </c>
      <c r="R40" s="83" t="str">
        <f t="shared" si="5"/>
        <v>Ok</v>
      </c>
      <c r="T40" s="81">
        <f>Requisitos!G40</f>
        <v>2</v>
      </c>
      <c r="U40" s="67">
        <f t="shared" si="6"/>
        <v>4</v>
      </c>
    </row>
    <row r="41" spans="1:21" ht="25.5" x14ac:dyDescent="0.2">
      <c r="A41" s="8"/>
      <c r="B41" s="60" t="s">
        <v>99</v>
      </c>
      <c r="C41" s="61"/>
      <c r="D41" s="62" t="s">
        <v>55</v>
      </c>
      <c r="E41" s="68" t="s">
        <v>47</v>
      </c>
      <c r="F41" s="64" t="str">
        <f>Requisitos!F41</f>
        <v>S</v>
      </c>
      <c r="G41" s="65" t="s">
        <v>14</v>
      </c>
      <c r="H41" s="65" t="s">
        <v>172</v>
      </c>
      <c r="I41" s="65" t="s">
        <v>14</v>
      </c>
      <c r="J41" s="65"/>
      <c r="K41" s="66"/>
      <c r="L41" s="67">
        <f t="shared" si="7"/>
        <v>0.66666666666666663</v>
      </c>
      <c r="N41" s="81">
        <f t="shared" si="1"/>
        <v>0</v>
      </c>
      <c r="O41" s="82">
        <f t="shared" si="2"/>
        <v>0</v>
      </c>
      <c r="P41" s="82">
        <f t="shared" si="3"/>
        <v>2</v>
      </c>
      <c r="Q41" s="84">
        <f t="shared" si="4"/>
        <v>2</v>
      </c>
      <c r="R41" s="83" t="str">
        <f t="shared" si="5"/>
        <v>Ok</v>
      </c>
      <c r="T41" s="81">
        <f>Requisitos!G41</f>
        <v>1</v>
      </c>
      <c r="U41" s="67">
        <f t="shared" si="6"/>
        <v>2</v>
      </c>
    </row>
    <row r="42" spans="1:21" ht="38.25" x14ac:dyDescent="0.2">
      <c r="A42" s="8"/>
      <c r="B42" s="60" t="s">
        <v>100</v>
      </c>
      <c r="C42" s="61"/>
      <c r="D42" s="62" t="s">
        <v>55</v>
      </c>
      <c r="E42" s="68" t="s">
        <v>48</v>
      </c>
      <c r="F42" s="64" t="str">
        <f>Requisitos!F42</f>
        <v>S</v>
      </c>
      <c r="G42" s="65" t="s">
        <v>14</v>
      </c>
      <c r="H42" s="65" t="s">
        <v>172</v>
      </c>
      <c r="I42" s="65" t="s">
        <v>14</v>
      </c>
      <c r="J42" s="65"/>
      <c r="K42" s="66"/>
      <c r="L42" s="67">
        <f t="shared" si="7"/>
        <v>0.66666666666666663</v>
      </c>
      <c r="N42" s="81">
        <f t="shared" si="1"/>
        <v>0</v>
      </c>
      <c r="O42" s="82">
        <f t="shared" si="2"/>
        <v>0</v>
      </c>
      <c r="P42" s="82">
        <f t="shared" si="3"/>
        <v>2</v>
      </c>
      <c r="Q42" s="84">
        <f t="shared" si="4"/>
        <v>2</v>
      </c>
      <c r="R42" s="83" t="str">
        <f t="shared" si="5"/>
        <v>Ok</v>
      </c>
      <c r="T42" s="81">
        <f>Requisitos!G42</f>
        <v>1</v>
      </c>
      <c r="U42" s="67">
        <f t="shared" si="6"/>
        <v>2</v>
      </c>
    </row>
    <row r="43" spans="1:21" ht="25.5" x14ac:dyDescent="0.2">
      <c r="A43" s="8"/>
      <c r="B43" s="60" t="s">
        <v>101</v>
      </c>
      <c r="C43" s="61"/>
      <c r="D43" s="62" t="s">
        <v>55</v>
      </c>
      <c r="E43" s="68" t="s">
        <v>49</v>
      </c>
      <c r="F43" s="64" t="str">
        <f>Requisitos!F43</f>
        <v>S</v>
      </c>
      <c r="G43" s="65" t="s">
        <v>14</v>
      </c>
      <c r="H43" s="65" t="s">
        <v>172</v>
      </c>
      <c r="I43" s="65" t="s">
        <v>14</v>
      </c>
      <c r="J43" s="65"/>
      <c r="K43" s="66"/>
      <c r="L43" s="67">
        <f t="shared" si="7"/>
        <v>0.66666666666666663</v>
      </c>
      <c r="N43" s="81">
        <f t="shared" si="1"/>
        <v>0</v>
      </c>
      <c r="O43" s="82">
        <f t="shared" si="2"/>
        <v>0</v>
      </c>
      <c r="P43" s="82">
        <f t="shared" si="3"/>
        <v>2</v>
      </c>
      <c r="Q43" s="84">
        <f t="shared" si="4"/>
        <v>2</v>
      </c>
      <c r="R43" s="83" t="str">
        <f t="shared" si="5"/>
        <v>Ok</v>
      </c>
      <c r="T43" s="81">
        <f>Requisitos!G43</f>
        <v>1</v>
      </c>
      <c r="U43" s="67">
        <f t="shared" si="6"/>
        <v>2</v>
      </c>
    </row>
    <row r="44" spans="1:21" ht="38.25" x14ac:dyDescent="0.2">
      <c r="A44" s="8"/>
      <c r="B44" s="60" t="s">
        <v>102</v>
      </c>
      <c r="C44" s="61"/>
      <c r="D44" s="62" t="s">
        <v>55</v>
      </c>
      <c r="E44" s="68" t="s">
        <v>50</v>
      </c>
      <c r="F44" s="64" t="str">
        <f>Requisitos!F44</f>
        <v>S</v>
      </c>
      <c r="G44" s="65" t="s">
        <v>14</v>
      </c>
      <c r="H44" s="65" t="s">
        <v>172</v>
      </c>
      <c r="I44" s="65" t="s">
        <v>14</v>
      </c>
      <c r="J44" s="65"/>
      <c r="K44" s="66"/>
      <c r="L44" s="67">
        <f t="shared" si="7"/>
        <v>0.66666666666666663</v>
      </c>
      <c r="N44" s="81">
        <f t="shared" si="1"/>
        <v>0</v>
      </c>
      <c r="O44" s="82">
        <f t="shared" si="2"/>
        <v>0</v>
      </c>
      <c r="P44" s="82">
        <f t="shared" si="3"/>
        <v>2</v>
      </c>
      <c r="Q44" s="84">
        <f t="shared" si="4"/>
        <v>2</v>
      </c>
      <c r="R44" s="83" t="str">
        <f t="shared" si="5"/>
        <v>Ok</v>
      </c>
      <c r="T44" s="81">
        <f>Requisitos!G44</f>
        <v>1</v>
      </c>
      <c r="U44" s="67">
        <f t="shared" si="6"/>
        <v>2</v>
      </c>
    </row>
    <row r="45" spans="1:21" ht="63.75" x14ac:dyDescent="0.2">
      <c r="A45" s="8"/>
      <c r="B45" s="60" t="s">
        <v>103</v>
      </c>
      <c r="C45" s="61"/>
      <c r="D45" s="62" t="s">
        <v>55</v>
      </c>
      <c r="E45" s="68" t="s">
        <v>51</v>
      </c>
      <c r="F45" s="64" t="str">
        <f>Requisitos!F45</f>
        <v>S</v>
      </c>
      <c r="G45" s="65" t="s">
        <v>14</v>
      </c>
      <c r="H45" s="65" t="s">
        <v>172</v>
      </c>
      <c r="I45" s="65" t="s">
        <v>14</v>
      </c>
      <c r="J45" s="65" t="s">
        <v>13</v>
      </c>
      <c r="K45" s="66" t="s">
        <v>241</v>
      </c>
      <c r="L45" s="67">
        <f t="shared" si="7"/>
        <v>0.66666666666666663</v>
      </c>
      <c r="N45" s="81">
        <f t="shared" si="1"/>
        <v>0</v>
      </c>
      <c r="O45" s="82">
        <f t="shared" si="2"/>
        <v>0</v>
      </c>
      <c r="P45" s="82">
        <f t="shared" si="3"/>
        <v>2</v>
      </c>
      <c r="Q45" s="84">
        <f t="shared" si="4"/>
        <v>2</v>
      </c>
      <c r="R45" s="83" t="str">
        <f t="shared" si="5"/>
        <v>Ok</v>
      </c>
      <c r="T45" s="81">
        <f>Requisitos!G45</f>
        <v>1</v>
      </c>
      <c r="U45" s="67">
        <f t="shared" si="6"/>
        <v>2</v>
      </c>
    </row>
    <row r="46" spans="1:21" ht="25.5" x14ac:dyDescent="0.2">
      <c r="A46" s="8"/>
      <c r="B46" s="60" t="s">
        <v>104</v>
      </c>
      <c r="C46" s="61"/>
      <c r="D46" s="62" t="s">
        <v>55</v>
      </c>
      <c r="E46" s="68" t="s">
        <v>52</v>
      </c>
      <c r="F46" s="64" t="str">
        <f>Requisitos!F46</f>
        <v>S</v>
      </c>
      <c r="G46" s="65" t="s">
        <v>14</v>
      </c>
      <c r="H46" s="65" t="s">
        <v>172</v>
      </c>
      <c r="I46" s="65" t="s">
        <v>14</v>
      </c>
      <c r="J46" s="65"/>
      <c r="K46" s="66"/>
      <c r="L46" s="67">
        <f t="shared" si="7"/>
        <v>0.66666666666666663</v>
      </c>
      <c r="N46" s="81">
        <f t="shared" si="1"/>
        <v>0</v>
      </c>
      <c r="O46" s="82">
        <f t="shared" si="2"/>
        <v>0</v>
      </c>
      <c r="P46" s="82">
        <f t="shared" si="3"/>
        <v>2</v>
      </c>
      <c r="Q46" s="84">
        <f t="shared" si="4"/>
        <v>2</v>
      </c>
      <c r="R46" s="83" t="str">
        <f t="shared" si="5"/>
        <v>Ok</v>
      </c>
      <c r="T46" s="81">
        <f>Requisitos!G46</f>
        <v>1</v>
      </c>
      <c r="U46" s="67">
        <f t="shared" si="6"/>
        <v>2</v>
      </c>
    </row>
    <row r="47" spans="1:21" ht="38.25" x14ac:dyDescent="0.2">
      <c r="A47" s="8"/>
      <c r="B47" s="60" t="s">
        <v>105</v>
      </c>
      <c r="C47" s="61"/>
      <c r="D47" s="62" t="s">
        <v>55</v>
      </c>
      <c r="E47" s="68" t="s">
        <v>53</v>
      </c>
      <c r="F47" s="64" t="str">
        <f>Requisitos!F47</f>
        <v>S</v>
      </c>
      <c r="G47" s="65" t="s">
        <v>12</v>
      </c>
      <c r="H47" s="65" t="s">
        <v>14</v>
      </c>
      <c r="I47" s="65" t="s">
        <v>14</v>
      </c>
      <c r="J47" s="65" t="s">
        <v>13</v>
      </c>
      <c r="K47" s="66" t="s">
        <v>241</v>
      </c>
      <c r="L47" s="67">
        <f t="shared" si="7"/>
        <v>1.6666666666666667</v>
      </c>
      <c r="N47" s="81">
        <f t="shared" si="1"/>
        <v>0</v>
      </c>
      <c r="O47" s="82">
        <f t="shared" si="2"/>
        <v>1</v>
      </c>
      <c r="P47" s="82">
        <f t="shared" si="3"/>
        <v>2</v>
      </c>
      <c r="Q47" s="84">
        <f t="shared" si="4"/>
        <v>2</v>
      </c>
      <c r="R47" s="83" t="str">
        <f t="shared" si="5"/>
        <v>Ok</v>
      </c>
      <c r="T47" s="81">
        <f>Requisitos!G47</f>
        <v>1</v>
      </c>
      <c r="U47" s="67">
        <f t="shared" si="6"/>
        <v>2</v>
      </c>
    </row>
    <row r="48" spans="1:21" ht="25.5" x14ac:dyDescent="0.2">
      <c r="A48" s="8"/>
      <c r="B48" s="60" t="s">
        <v>106</v>
      </c>
      <c r="C48" s="61"/>
      <c r="D48" s="62" t="s">
        <v>55</v>
      </c>
      <c r="E48" s="68" t="s">
        <v>54</v>
      </c>
      <c r="F48" s="64" t="str">
        <f>Requisitos!F48</f>
        <v>S</v>
      </c>
      <c r="G48" s="65" t="s">
        <v>14</v>
      </c>
      <c r="H48" s="65" t="s">
        <v>172</v>
      </c>
      <c r="I48" s="65" t="s">
        <v>14</v>
      </c>
      <c r="J48" s="65"/>
      <c r="K48" s="66"/>
      <c r="L48" s="67">
        <f t="shared" si="7"/>
        <v>0.66666666666666663</v>
      </c>
      <c r="N48" s="81">
        <f t="shared" si="1"/>
        <v>0</v>
      </c>
      <c r="O48" s="82">
        <f t="shared" si="2"/>
        <v>0</v>
      </c>
      <c r="P48" s="82">
        <f t="shared" si="3"/>
        <v>2</v>
      </c>
      <c r="Q48" s="84">
        <f t="shared" si="4"/>
        <v>2</v>
      </c>
      <c r="R48" s="83" t="str">
        <f t="shared" si="5"/>
        <v>Ok</v>
      </c>
      <c r="T48" s="81">
        <f>Requisitos!G48</f>
        <v>1</v>
      </c>
      <c r="U48" s="67">
        <f t="shared" si="6"/>
        <v>2</v>
      </c>
    </row>
    <row r="49" spans="1:21" ht="38.25" x14ac:dyDescent="0.2">
      <c r="A49" s="8"/>
      <c r="B49" s="60" t="s">
        <v>107</v>
      </c>
      <c r="C49" s="61"/>
      <c r="D49" s="62" t="s">
        <v>115</v>
      </c>
      <c r="E49" s="68" t="s">
        <v>60</v>
      </c>
      <c r="F49" s="64" t="str">
        <f>Requisitos!F49</f>
        <v>S</v>
      </c>
      <c r="G49" s="65" t="s">
        <v>14</v>
      </c>
      <c r="H49" s="65" t="s">
        <v>14</v>
      </c>
      <c r="I49" s="65" t="s">
        <v>14</v>
      </c>
      <c r="J49" s="65"/>
      <c r="K49" s="66"/>
      <c r="L49" s="67">
        <f t="shared" si="7"/>
        <v>1</v>
      </c>
      <c r="N49" s="81">
        <f t="shared" si="1"/>
        <v>0</v>
      </c>
      <c r="O49" s="82">
        <f t="shared" si="2"/>
        <v>0</v>
      </c>
      <c r="P49" s="82">
        <f t="shared" si="3"/>
        <v>3</v>
      </c>
      <c r="Q49" s="84">
        <f t="shared" si="4"/>
        <v>3</v>
      </c>
      <c r="R49" s="83" t="str">
        <f t="shared" si="5"/>
        <v>Ok</v>
      </c>
      <c r="T49" s="81">
        <f>Requisitos!G49</f>
        <v>1</v>
      </c>
      <c r="U49" s="67">
        <f t="shared" si="6"/>
        <v>3</v>
      </c>
    </row>
    <row r="50" spans="1:21" ht="140.25" x14ac:dyDescent="0.2">
      <c r="A50" s="8"/>
      <c r="B50" s="60" t="s">
        <v>108</v>
      </c>
      <c r="C50" s="61"/>
      <c r="D50" s="62" t="s">
        <v>115</v>
      </c>
      <c r="E50" s="68" t="s">
        <v>118</v>
      </c>
      <c r="F50" s="64" t="str">
        <f>Requisitos!F50</f>
        <v>S</v>
      </c>
      <c r="G50" s="65" t="s">
        <v>14</v>
      </c>
      <c r="H50" s="65" t="s">
        <v>14</v>
      </c>
      <c r="I50" s="65" t="s">
        <v>14</v>
      </c>
      <c r="J50" s="65"/>
      <c r="K50" s="66"/>
      <c r="L50" s="67">
        <f t="shared" si="7"/>
        <v>1</v>
      </c>
      <c r="N50" s="81">
        <f t="shared" si="1"/>
        <v>0</v>
      </c>
      <c r="O50" s="82">
        <f t="shared" si="2"/>
        <v>0</v>
      </c>
      <c r="P50" s="82">
        <f t="shared" si="3"/>
        <v>3</v>
      </c>
      <c r="Q50" s="84">
        <f t="shared" si="4"/>
        <v>3</v>
      </c>
      <c r="R50" s="83" t="str">
        <f t="shared" si="5"/>
        <v>Ok</v>
      </c>
      <c r="T50" s="81">
        <f>Requisitos!G50</f>
        <v>1</v>
      </c>
      <c r="U50" s="67">
        <f t="shared" si="6"/>
        <v>3</v>
      </c>
    </row>
    <row r="51" spans="1:21" s="28" customFormat="1" ht="38.25" x14ac:dyDescent="0.2">
      <c r="A51" s="24"/>
      <c r="B51" s="69" t="s">
        <v>109</v>
      </c>
      <c r="C51" s="70"/>
      <c r="D51" s="71" t="s">
        <v>115</v>
      </c>
      <c r="E51" s="72" t="s">
        <v>61</v>
      </c>
      <c r="F51" s="64" t="str">
        <f>Requisitos!F51</f>
        <v>T</v>
      </c>
      <c r="G51" s="65" t="s">
        <v>12</v>
      </c>
      <c r="H51" s="65" t="s">
        <v>172</v>
      </c>
      <c r="I51" s="65" t="s">
        <v>14</v>
      </c>
      <c r="J51" s="65" t="s">
        <v>13</v>
      </c>
      <c r="K51" s="66" t="s">
        <v>241</v>
      </c>
      <c r="L51" s="67">
        <f t="shared" si="7"/>
        <v>1.3333333333333333</v>
      </c>
      <c r="N51" s="81">
        <f t="shared" si="1"/>
        <v>0</v>
      </c>
      <c r="O51" s="82">
        <f t="shared" si="2"/>
        <v>1</v>
      </c>
      <c r="P51" s="82">
        <f t="shared" si="3"/>
        <v>1</v>
      </c>
      <c r="Q51" s="84">
        <f t="shared" si="4"/>
        <v>2.8</v>
      </c>
      <c r="R51" s="83" t="str">
        <f t="shared" si="5"/>
        <v>Ok</v>
      </c>
      <c r="T51" s="81">
        <f>Requisitos!G51</f>
        <v>1</v>
      </c>
      <c r="U51" s="67">
        <f t="shared" si="6"/>
        <v>2.8</v>
      </c>
    </row>
    <row r="52" spans="1:21" s="28" customFormat="1" ht="76.5" x14ac:dyDescent="0.2">
      <c r="A52" s="24"/>
      <c r="B52" s="69" t="s">
        <v>110</v>
      </c>
      <c r="C52" s="70"/>
      <c r="D52" s="71" t="s">
        <v>115</v>
      </c>
      <c r="E52" s="72" t="s">
        <v>62</v>
      </c>
      <c r="F52" s="64" t="str">
        <f>Requisitos!F52</f>
        <v>T</v>
      </c>
      <c r="G52" s="65" t="s">
        <v>12</v>
      </c>
      <c r="H52" s="65" t="s">
        <v>14</v>
      </c>
      <c r="I52" s="65" t="s">
        <v>14</v>
      </c>
      <c r="J52" s="65" t="s">
        <v>13</v>
      </c>
      <c r="K52" s="66" t="s">
        <v>241</v>
      </c>
      <c r="L52" s="67">
        <f t="shared" si="7"/>
        <v>1.6666666666666667</v>
      </c>
      <c r="N52" s="81">
        <f t="shared" si="1"/>
        <v>0</v>
      </c>
      <c r="O52" s="82">
        <f t="shared" si="2"/>
        <v>1</v>
      </c>
      <c r="P52" s="82">
        <f t="shared" si="3"/>
        <v>2</v>
      </c>
      <c r="Q52" s="84">
        <f t="shared" si="4"/>
        <v>2</v>
      </c>
      <c r="R52" s="83" t="str">
        <f t="shared" si="5"/>
        <v>Ok</v>
      </c>
      <c r="T52" s="81">
        <f>Requisitos!G52</f>
        <v>1</v>
      </c>
      <c r="U52" s="67">
        <f t="shared" si="6"/>
        <v>2</v>
      </c>
    </row>
    <row r="53" spans="1:21" s="28" customFormat="1" ht="38.25" x14ac:dyDescent="0.2">
      <c r="A53" s="24"/>
      <c r="B53" s="69" t="s">
        <v>111</v>
      </c>
      <c r="C53" s="70"/>
      <c r="D53" s="71" t="s">
        <v>115</v>
      </c>
      <c r="E53" s="72" t="s">
        <v>63</v>
      </c>
      <c r="F53" s="64" t="str">
        <f>Requisitos!F53</f>
        <v>T</v>
      </c>
      <c r="G53" s="65" t="s">
        <v>12</v>
      </c>
      <c r="H53" s="65" t="s">
        <v>14</v>
      </c>
      <c r="I53" s="65" t="s">
        <v>14</v>
      </c>
      <c r="J53" s="65" t="s">
        <v>13</v>
      </c>
      <c r="K53" s="66" t="s">
        <v>241</v>
      </c>
      <c r="L53" s="67">
        <f t="shared" si="7"/>
        <v>1.6666666666666667</v>
      </c>
      <c r="N53" s="81">
        <f t="shared" si="1"/>
        <v>0</v>
      </c>
      <c r="O53" s="82">
        <f t="shared" si="2"/>
        <v>1</v>
      </c>
      <c r="P53" s="82">
        <f t="shared" si="3"/>
        <v>2</v>
      </c>
      <c r="Q53" s="84">
        <f t="shared" si="4"/>
        <v>2</v>
      </c>
      <c r="R53" s="83" t="str">
        <f t="shared" si="5"/>
        <v>Ok</v>
      </c>
      <c r="T53" s="81">
        <f>Requisitos!G53</f>
        <v>1</v>
      </c>
      <c r="U53" s="67">
        <f t="shared" si="6"/>
        <v>2</v>
      </c>
    </row>
    <row r="54" spans="1:21" ht="140.25" x14ac:dyDescent="0.2">
      <c r="A54" s="8"/>
      <c r="B54" s="60" t="s">
        <v>112</v>
      </c>
      <c r="C54" s="61"/>
      <c r="D54" s="62" t="s">
        <v>115</v>
      </c>
      <c r="E54" s="68" t="s">
        <v>119</v>
      </c>
      <c r="F54" s="64" t="str">
        <f>Requisitos!F54</f>
        <v>S</v>
      </c>
      <c r="G54" s="65" t="s">
        <v>14</v>
      </c>
      <c r="H54" s="65" t="s">
        <v>14</v>
      </c>
      <c r="I54" s="65" t="s">
        <v>14</v>
      </c>
      <c r="J54" s="65"/>
      <c r="K54" s="66"/>
      <c r="L54" s="67">
        <f t="shared" si="7"/>
        <v>1</v>
      </c>
      <c r="N54" s="81">
        <f t="shared" si="1"/>
        <v>0</v>
      </c>
      <c r="O54" s="82">
        <f t="shared" si="2"/>
        <v>0</v>
      </c>
      <c r="P54" s="82">
        <f t="shared" si="3"/>
        <v>3</v>
      </c>
      <c r="Q54" s="84">
        <f t="shared" si="4"/>
        <v>3</v>
      </c>
      <c r="R54" s="83" t="str">
        <f t="shared" si="5"/>
        <v>Ok</v>
      </c>
      <c r="T54" s="81">
        <f>Requisitos!G54</f>
        <v>3</v>
      </c>
      <c r="U54" s="67">
        <f t="shared" si="6"/>
        <v>9</v>
      </c>
    </row>
    <row r="55" spans="1:21" ht="89.25" x14ac:dyDescent="0.2">
      <c r="A55" s="8"/>
      <c r="B55" s="60" t="s">
        <v>113</v>
      </c>
      <c r="C55" s="61"/>
      <c r="D55" s="62" t="s">
        <v>115</v>
      </c>
      <c r="E55" s="68" t="s">
        <v>126</v>
      </c>
      <c r="F55" s="64" t="str">
        <f>Requisitos!F55</f>
        <v>S</v>
      </c>
      <c r="G55" s="65" t="s">
        <v>14</v>
      </c>
      <c r="H55" s="65" t="s">
        <v>14</v>
      </c>
      <c r="I55" s="65" t="s">
        <v>14</v>
      </c>
      <c r="J55" s="65"/>
      <c r="K55" s="66"/>
      <c r="L55" s="67">
        <f t="shared" si="7"/>
        <v>1</v>
      </c>
      <c r="N55" s="81">
        <f t="shared" si="1"/>
        <v>0</v>
      </c>
      <c r="O55" s="82">
        <f t="shared" si="2"/>
        <v>0</v>
      </c>
      <c r="P55" s="82">
        <f t="shared" si="3"/>
        <v>3</v>
      </c>
      <c r="Q55" s="84">
        <f t="shared" si="4"/>
        <v>3</v>
      </c>
      <c r="R55" s="83" t="str">
        <f t="shared" si="5"/>
        <v>Ok</v>
      </c>
      <c r="T55" s="81">
        <f>Requisitos!G55</f>
        <v>3</v>
      </c>
      <c r="U55" s="67">
        <f t="shared" si="6"/>
        <v>9</v>
      </c>
    </row>
    <row r="56" spans="1:21" ht="127.5" x14ac:dyDescent="0.2">
      <c r="A56" s="8"/>
      <c r="B56" s="60" t="s">
        <v>134</v>
      </c>
      <c r="C56" s="61"/>
      <c r="D56" s="62" t="s">
        <v>115</v>
      </c>
      <c r="E56" s="68" t="s">
        <v>124</v>
      </c>
      <c r="F56" s="64" t="str">
        <f>Requisitos!F56</f>
        <v>S</v>
      </c>
      <c r="G56" s="65" t="s">
        <v>14</v>
      </c>
      <c r="H56" s="65" t="s">
        <v>14</v>
      </c>
      <c r="I56" s="65" t="s">
        <v>14</v>
      </c>
      <c r="J56" s="65"/>
      <c r="K56" s="66"/>
      <c r="L56" s="67">
        <f t="shared" si="7"/>
        <v>1</v>
      </c>
      <c r="N56" s="81">
        <f t="shared" si="1"/>
        <v>0</v>
      </c>
      <c r="O56" s="82">
        <f t="shared" si="2"/>
        <v>0</v>
      </c>
      <c r="P56" s="82">
        <f t="shared" si="3"/>
        <v>3</v>
      </c>
      <c r="Q56" s="84">
        <f t="shared" si="4"/>
        <v>3</v>
      </c>
      <c r="R56" s="83" t="str">
        <f t="shared" si="5"/>
        <v>Ok</v>
      </c>
      <c r="T56" s="81">
        <f>Requisitos!G56</f>
        <v>3</v>
      </c>
      <c r="U56" s="67">
        <f t="shared" si="6"/>
        <v>9</v>
      </c>
    </row>
    <row r="57" spans="1:21" ht="89.25" x14ac:dyDescent="0.2">
      <c r="A57" s="8"/>
      <c r="B57" s="60" t="s">
        <v>135</v>
      </c>
      <c r="C57" s="61"/>
      <c r="D57" s="62" t="s">
        <v>115</v>
      </c>
      <c r="E57" s="68" t="s">
        <v>125</v>
      </c>
      <c r="F57" s="64" t="str">
        <f>Requisitos!F57</f>
        <v>S</v>
      </c>
      <c r="G57" s="65" t="s">
        <v>12</v>
      </c>
      <c r="H57" s="65" t="s">
        <v>12</v>
      </c>
      <c r="I57" s="65" t="s">
        <v>12</v>
      </c>
      <c r="J57" s="65"/>
      <c r="K57" s="66"/>
      <c r="L57" s="67">
        <f t="shared" si="7"/>
        <v>3</v>
      </c>
      <c r="N57" s="81">
        <f t="shared" si="1"/>
        <v>0</v>
      </c>
      <c r="O57" s="82">
        <f t="shared" si="2"/>
        <v>3</v>
      </c>
      <c r="P57" s="82">
        <f t="shared" si="3"/>
        <v>0</v>
      </c>
      <c r="Q57" s="84">
        <f t="shared" si="4"/>
        <v>9</v>
      </c>
      <c r="R57" s="83" t="str">
        <f t="shared" si="5"/>
        <v>Ok</v>
      </c>
      <c r="T57" s="81">
        <f>Requisitos!G57</f>
        <v>3</v>
      </c>
      <c r="U57" s="67">
        <f t="shared" si="6"/>
        <v>27</v>
      </c>
    </row>
    <row r="58" spans="1:21" ht="38.25" x14ac:dyDescent="0.2">
      <c r="A58" s="8"/>
      <c r="B58" s="60" t="s">
        <v>141</v>
      </c>
      <c r="C58" s="61"/>
      <c r="D58" s="71" t="s">
        <v>115</v>
      </c>
      <c r="E58" s="68" t="s">
        <v>142</v>
      </c>
      <c r="F58" s="64" t="str">
        <f>Requisitos!F58</f>
        <v>N</v>
      </c>
      <c r="G58" s="65" t="s">
        <v>13</v>
      </c>
      <c r="H58" s="65" t="s">
        <v>172</v>
      </c>
      <c r="I58" s="65" t="s">
        <v>13</v>
      </c>
      <c r="J58" s="65"/>
      <c r="K58" s="66"/>
      <c r="L58" s="67">
        <f t="shared" si="7"/>
        <v>-0.66666666666666663</v>
      </c>
      <c r="N58" s="81">
        <f t="shared" si="1"/>
        <v>2</v>
      </c>
      <c r="O58" s="82">
        <f t="shared" si="2"/>
        <v>0</v>
      </c>
      <c r="P58" s="82">
        <f t="shared" si="3"/>
        <v>0</v>
      </c>
      <c r="Q58" s="84">
        <f t="shared" si="4"/>
        <v>-2</v>
      </c>
      <c r="R58" s="83" t="str">
        <f t="shared" si="5"/>
        <v>Ok</v>
      </c>
      <c r="T58" s="81">
        <f>Requisitos!G58</f>
        <v>2</v>
      </c>
      <c r="U58" s="67">
        <f t="shared" si="6"/>
        <v>-4</v>
      </c>
    </row>
    <row r="59" spans="1:21" ht="38.25" x14ac:dyDescent="0.2">
      <c r="A59" s="8"/>
      <c r="B59" s="60" t="s">
        <v>143</v>
      </c>
      <c r="C59" s="61"/>
      <c r="D59" s="71" t="s">
        <v>115</v>
      </c>
      <c r="E59" s="68" t="s">
        <v>144</v>
      </c>
      <c r="F59" s="64" t="str">
        <f>Requisitos!F59</f>
        <v>N</v>
      </c>
      <c r="G59" s="65" t="s">
        <v>13</v>
      </c>
      <c r="H59" s="65" t="s">
        <v>172</v>
      </c>
      <c r="I59" s="65" t="s">
        <v>13</v>
      </c>
      <c r="J59" s="65"/>
      <c r="K59" s="66"/>
      <c r="L59" s="67">
        <f t="shared" si="7"/>
        <v>-0.66666666666666663</v>
      </c>
      <c r="N59" s="81">
        <f t="shared" si="1"/>
        <v>2</v>
      </c>
      <c r="O59" s="82">
        <f t="shared" si="2"/>
        <v>0</v>
      </c>
      <c r="P59" s="82">
        <f t="shared" si="3"/>
        <v>0</v>
      </c>
      <c r="Q59" s="84">
        <f t="shared" si="4"/>
        <v>-2</v>
      </c>
      <c r="R59" s="83" t="str">
        <f t="shared" si="5"/>
        <v>Ok</v>
      </c>
      <c r="T59" s="81">
        <f>Requisitos!G59</f>
        <v>2</v>
      </c>
      <c r="U59" s="67">
        <f t="shared" si="6"/>
        <v>-4</v>
      </c>
    </row>
    <row r="60" spans="1:21" ht="38.25" x14ac:dyDescent="0.2">
      <c r="A60" s="8"/>
      <c r="B60" s="60" t="s">
        <v>145</v>
      </c>
      <c r="C60" s="61"/>
      <c r="D60" s="71" t="s">
        <v>115</v>
      </c>
      <c r="E60" s="68" t="s">
        <v>146</v>
      </c>
      <c r="F60" s="64" t="str">
        <f>Requisitos!F60</f>
        <v>N</v>
      </c>
      <c r="G60" s="65" t="s">
        <v>13</v>
      </c>
      <c r="H60" s="65" t="s">
        <v>172</v>
      </c>
      <c r="I60" s="65" t="s">
        <v>13</v>
      </c>
      <c r="J60" s="65"/>
      <c r="K60" s="66"/>
      <c r="L60" s="67">
        <f t="shared" si="7"/>
        <v>-0.66666666666666663</v>
      </c>
      <c r="N60" s="81">
        <f t="shared" si="1"/>
        <v>2</v>
      </c>
      <c r="O60" s="82">
        <f t="shared" si="2"/>
        <v>0</v>
      </c>
      <c r="P60" s="82">
        <f t="shared" si="3"/>
        <v>0</v>
      </c>
      <c r="Q60" s="84">
        <f t="shared" si="4"/>
        <v>-2</v>
      </c>
      <c r="R60" s="83" t="str">
        <f t="shared" si="5"/>
        <v>Ok</v>
      </c>
      <c r="T60" s="81">
        <f>Requisitos!G60</f>
        <v>2</v>
      </c>
      <c r="U60" s="67">
        <f t="shared" si="6"/>
        <v>-4</v>
      </c>
    </row>
    <row r="61" spans="1:21" ht="38.25" x14ac:dyDescent="0.2">
      <c r="A61" s="8"/>
      <c r="B61" s="60" t="s">
        <v>147</v>
      </c>
      <c r="C61" s="61"/>
      <c r="D61" s="71" t="s">
        <v>115</v>
      </c>
      <c r="E61" s="68" t="s">
        <v>148</v>
      </c>
      <c r="F61" s="64" t="str">
        <f>Requisitos!F61</f>
        <v>N</v>
      </c>
      <c r="G61" s="65" t="s">
        <v>13</v>
      </c>
      <c r="H61" s="65" t="s">
        <v>172</v>
      </c>
      <c r="I61" s="65" t="s">
        <v>13</v>
      </c>
      <c r="J61" s="65"/>
      <c r="K61" s="66"/>
      <c r="L61" s="67">
        <f t="shared" si="7"/>
        <v>-0.66666666666666663</v>
      </c>
      <c r="N61" s="81">
        <f t="shared" si="1"/>
        <v>2</v>
      </c>
      <c r="O61" s="82">
        <f t="shared" si="2"/>
        <v>0</v>
      </c>
      <c r="P61" s="82">
        <f t="shared" si="3"/>
        <v>0</v>
      </c>
      <c r="Q61" s="84">
        <f t="shared" si="4"/>
        <v>-2</v>
      </c>
      <c r="R61" s="83" t="str">
        <f t="shared" si="5"/>
        <v>Ok</v>
      </c>
      <c r="T61" s="81">
        <f>Requisitos!G61</f>
        <v>2</v>
      </c>
      <c r="U61" s="67">
        <f t="shared" si="6"/>
        <v>-4</v>
      </c>
    </row>
    <row r="62" spans="1:21" ht="38.25" x14ac:dyDescent="0.2">
      <c r="A62" s="8"/>
      <c r="B62" s="60" t="s">
        <v>149</v>
      </c>
      <c r="C62" s="61"/>
      <c r="D62" s="71" t="s">
        <v>115</v>
      </c>
      <c r="E62" s="68" t="s">
        <v>150</v>
      </c>
      <c r="F62" s="64" t="str">
        <f>Requisitos!F62</f>
        <v>N</v>
      </c>
      <c r="G62" s="65" t="s">
        <v>13</v>
      </c>
      <c r="H62" s="65" t="s">
        <v>172</v>
      </c>
      <c r="I62" s="65" t="s">
        <v>13</v>
      </c>
      <c r="J62" s="65"/>
      <c r="K62" s="66"/>
      <c r="L62" s="67">
        <f t="shared" si="7"/>
        <v>-0.66666666666666663</v>
      </c>
      <c r="N62" s="81">
        <f t="shared" si="1"/>
        <v>2</v>
      </c>
      <c r="O62" s="82">
        <f t="shared" si="2"/>
        <v>0</v>
      </c>
      <c r="P62" s="82">
        <f t="shared" si="3"/>
        <v>0</v>
      </c>
      <c r="Q62" s="84">
        <f t="shared" si="4"/>
        <v>-2</v>
      </c>
      <c r="R62" s="83" t="str">
        <f t="shared" si="5"/>
        <v>Ok</v>
      </c>
      <c r="T62" s="81">
        <f>Requisitos!G62</f>
        <v>2</v>
      </c>
      <c r="U62" s="67">
        <f t="shared" si="6"/>
        <v>-4</v>
      </c>
    </row>
    <row r="63" spans="1:21" ht="38.25" x14ac:dyDescent="0.2">
      <c r="A63" s="8"/>
      <c r="B63" s="60" t="s">
        <v>151</v>
      </c>
      <c r="C63" s="61"/>
      <c r="D63" s="71" t="s">
        <v>115</v>
      </c>
      <c r="E63" s="68" t="s">
        <v>152</v>
      </c>
      <c r="F63" s="64" t="str">
        <f>Requisitos!F63</f>
        <v>N</v>
      </c>
      <c r="G63" s="65" t="s">
        <v>13</v>
      </c>
      <c r="H63" s="65" t="s">
        <v>172</v>
      </c>
      <c r="I63" s="65" t="s">
        <v>13</v>
      </c>
      <c r="J63" s="65"/>
      <c r="K63" s="66"/>
      <c r="L63" s="67">
        <f t="shared" si="7"/>
        <v>-0.66666666666666663</v>
      </c>
      <c r="N63" s="81">
        <f t="shared" si="1"/>
        <v>2</v>
      </c>
      <c r="O63" s="82">
        <f t="shared" si="2"/>
        <v>0</v>
      </c>
      <c r="P63" s="82">
        <f t="shared" si="3"/>
        <v>0</v>
      </c>
      <c r="Q63" s="84">
        <f t="shared" si="4"/>
        <v>-2</v>
      </c>
      <c r="R63" s="83" t="str">
        <f t="shared" si="5"/>
        <v>Ok</v>
      </c>
      <c r="T63" s="81">
        <f>Requisitos!G63</f>
        <v>2</v>
      </c>
      <c r="U63" s="67">
        <f t="shared" si="6"/>
        <v>-4</v>
      </c>
    </row>
    <row r="64" spans="1:21" ht="38.25" x14ac:dyDescent="0.2">
      <c r="A64" s="8"/>
      <c r="B64" s="60" t="s">
        <v>153</v>
      </c>
      <c r="C64" s="61"/>
      <c r="D64" s="71" t="s">
        <v>115</v>
      </c>
      <c r="E64" s="68" t="s">
        <v>154</v>
      </c>
      <c r="F64" s="64" t="str">
        <f>Requisitos!F64</f>
        <v>N</v>
      </c>
      <c r="G64" s="65" t="s">
        <v>12</v>
      </c>
      <c r="H64" s="65" t="s">
        <v>172</v>
      </c>
      <c r="I64" s="65" t="s">
        <v>12</v>
      </c>
      <c r="J64" s="65"/>
      <c r="K64" s="66"/>
      <c r="L64" s="67">
        <f t="shared" si="7"/>
        <v>2</v>
      </c>
      <c r="N64" s="81">
        <f t="shared" si="1"/>
        <v>0</v>
      </c>
      <c r="O64" s="82">
        <f t="shared" si="2"/>
        <v>2</v>
      </c>
      <c r="P64" s="82">
        <f t="shared" si="3"/>
        <v>0</v>
      </c>
      <c r="Q64" s="84">
        <f t="shared" si="4"/>
        <v>6</v>
      </c>
      <c r="R64" s="83" t="str">
        <f t="shared" si="5"/>
        <v>Ok</v>
      </c>
      <c r="T64" s="81">
        <f>Requisitos!G64</f>
        <v>2</v>
      </c>
      <c r="U64" s="67">
        <f t="shared" si="6"/>
        <v>12</v>
      </c>
    </row>
    <row r="65" spans="1:21" ht="38.25" x14ac:dyDescent="0.2">
      <c r="A65" s="8"/>
      <c r="B65" s="60" t="s">
        <v>155</v>
      </c>
      <c r="C65" s="61"/>
      <c r="D65" s="71" t="s">
        <v>115</v>
      </c>
      <c r="E65" s="68" t="s">
        <v>156</v>
      </c>
      <c r="F65" s="64" t="str">
        <f>Requisitos!F65</f>
        <v>N</v>
      </c>
      <c r="G65" s="65" t="s">
        <v>12</v>
      </c>
      <c r="H65" s="65" t="s">
        <v>172</v>
      </c>
      <c r="I65" s="65" t="s">
        <v>12</v>
      </c>
      <c r="J65" s="65"/>
      <c r="K65" s="66"/>
      <c r="L65" s="67">
        <f t="shared" si="7"/>
        <v>2</v>
      </c>
      <c r="N65" s="81">
        <f t="shared" si="1"/>
        <v>0</v>
      </c>
      <c r="O65" s="82">
        <f t="shared" si="2"/>
        <v>2</v>
      </c>
      <c r="P65" s="82">
        <f t="shared" si="3"/>
        <v>0</v>
      </c>
      <c r="Q65" s="84">
        <f t="shared" si="4"/>
        <v>6</v>
      </c>
      <c r="R65" s="83" t="str">
        <f t="shared" si="5"/>
        <v>Ok</v>
      </c>
      <c r="T65" s="81">
        <f>Requisitos!G65</f>
        <v>2</v>
      </c>
      <c r="U65" s="67">
        <f t="shared" si="6"/>
        <v>12</v>
      </c>
    </row>
    <row r="66" spans="1:21" ht="38.25" x14ac:dyDescent="0.2">
      <c r="A66" s="8"/>
      <c r="B66" s="73" t="s">
        <v>157</v>
      </c>
      <c r="C66" s="74"/>
      <c r="D66" s="75" t="s">
        <v>115</v>
      </c>
      <c r="E66" s="76" t="s">
        <v>158</v>
      </c>
      <c r="F66" s="77" t="str">
        <f>Requisitos!F66</f>
        <v>N</v>
      </c>
      <c r="G66" s="78" t="s">
        <v>12</v>
      </c>
      <c r="H66" s="78" t="s">
        <v>172</v>
      </c>
      <c r="I66" s="78" t="s">
        <v>12</v>
      </c>
      <c r="J66" s="78"/>
      <c r="K66" s="79"/>
      <c r="L66" s="80">
        <f t="shared" si="7"/>
        <v>2</v>
      </c>
      <c r="N66" s="85">
        <f t="shared" si="1"/>
        <v>0</v>
      </c>
      <c r="O66" s="86">
        <f t="shared" si="2"/>
        <v>2</v>
      </c>
      <c r="P66" s="86">
        <f t="shared" si="3"/>
        <v>0</v>
      </c>
      <c r="Q66" s="87">
        <f t="shared" si="4"/>
        <v>6</v>
      </c>
      <c r="R66" s="88" t="str">
        <f t="shared" si="5"/>
        <v>Ok</v>
      </c>
      <c r="T66" s="85">
        <f>Requisitos!G66</f>
        <v>2</v>
      </c>
      <c r="U66" s="80">
        <f t="shared" si="6"/>
        <v>12</v>
      </c>
    </row>
  </sheetData>
  <autoFilter ref="B6:U66"/>
  <mergeCells count="1">
    <mergeCell ref="N4:P4"/>
  </mergeCells>
  <conditionalFormatting sqref="G7:J66">
    <cfRule type="containsText" dxfId="21" priority="4" operator="containsText" text="Não">
      <formula>NOT(ISERROR(SEARCH("Não",G7)))</formula>
    </cfRule>
    <cfRule type="containsText" dxfId="20" priority="5" operator="containsText" text="Parcialmente">
      <formula>NOT(ISERROR(SEARCH("Parcialmente",G7)))</formula>
    </cfRule>
    <cfRule type="containsText" dxfId="19" priority="6" operator="containsText" text="Sim">
      <formula>NOT(ISERROR(SEARCH("Sim",G7)))</formula>
    </cfRule>
  </conditionalFormatting>
  <dataValidations count="1">
    <dataValidation type="list" allowBlank="1" showInputMessage="1" showErrorMessage="1" sqref="G7:I66">
      <formula1>"Sim,Não,Parcialmente,N/A"</formula1>
    </dataValidation>
  </dataValidations>
  <pageMargins left="0.78740157499999996" right="0.78740157499999996" top="0.984251969" bottom="0.984251969" header="0.5" footer="0.5"/>
  <pageSetup paperSize="9" orientation="portrait" r:id="rId1"/>
  <headerFooter alignWithMargins="0"/>
  <drawing r:id="rId2"/>
  <legacyDrawing r:id="rId3"/>
  <extLst>
    <ext xmlns:x14="http://schemas.microsoft.com/office/spreadsheetml/2009/9/main" uri="{78C0D931-6437-407d-A8EE-F0AAD7539E65}">
      <x14:conditionalFormattings>
        <x14:conditionalFormatting xmlns:xm="http://schemas.microsoft.com/office/excel/2006/main">
          <x14:cfRule type="containsText" priority="1" operator="containsText" text="Não" id="{A298B811-A81A-4561-B2CE-C3B6C4719B16}">
            <xm:f>NOT(ISERROR(SEARCH("Não",'CPqD-Sensedia'!K7)))</xm:f>
            <x14:dxf>
              <font>
                <color rgb="FF9C0006"/>
              </font>
              <fill>
                <patternFill>
                  <bgColor rgb="FFFFC7CE"/>
                </patternFill>
              </fill>
            </x14:dxf>
          </x14:cfRule>
          <x14:cfRule type="containsText" priority="2" operator="containsText" text="Parcialmente" id="{7EE5F9CA-770C-45D8-8608-A58217DFD3EC}">
            <xm:f>NOT(ISERROR(SEARCH("Parcialmente",'CPqD-Sensedia'!K7)))</xm:f>
            <x14:dxf>
              <font>
                <color rgb="FF9C6500"/>
              </font>
              <fill>
                <patternFill>
                  <bgColor rgb="FFFFEB9C"/>
                </patternFill>
              </fill>
            </x14:dxf>
          </x14:cfRule>
          <x14:cfRule type="containsText" priority="3" operator="containsText" text="Sim" id="{ADA7B466-E709-4015-9E4C-605D8523AF7B}">
            <xm:f>NOT(ISERROR(SEARCH("Sim",'CPqD-Sensedia'!K7)))</xm:f>
            <x14:dxf>
              <font>
                <color rgb="FF006100"/>
              </font>
              <fill>
                <patternFill>
                  <bgColor rgb="FFC6EFCE"/>
                </patternFill>
              </fill>
            </x14:dxf>
          </x14:cfRule>
          <xm:sqref>J7:J66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Configurações!$C$4:$C$6</xm:f>
          </x14:formula1>
          <xm:sqref>J7:J66</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CV66"/>
  <sheetViews>
    <sheetView zoomScale="80" zoomScaleNormal="80" workbookViewId="0">
      <pane xSplit="3" ySplit="6" topLeftCell="D7" activePane="bottomRight" state="frozenSplit"/>
      <selection pane="topRight" activeCell="D1" sqref="D1"/>
      <selection pane="bottomLeft" activeCell="A6" sqref="A6"/>
      <selection pane="bottomRight" activeCell="G51" sqref="G51"/>
    </sheetView>
  </sheetViews>
  <sheetFormatPr defaultRowHeight="12.75" x14ac:dyDescent="0.2"/>
  <cols>
    <col min="1" max="1" width="3.5703125" style="5" customWidth="1"/>
    <col min="2" max="2" width="10.7109375" style="6" customWidth="1"/>
    <col min="3" max="3" width="12.140625" style="7" hidden="1" customWidth="1"/>
    <col min="4" max="4" width="21.5703125" style="7" customWidth="1"/>
    <col min="5" max="5" width="74.7109375" style="5" customWidth="1"/>
    <col min="6" max="6" width="5.42578125" style="5" customWidth="1"/>
    <col min="7" max="9" width="13.28515625" style="7" customWidth="1"/>
    <col min="10" max="10" width="12.140625" style="7" customWidth="1"/>
    <col min="11" max="11" width="55.85546875" style="5" customWidth="1"/>
    <col min="12" max="12" width="10.85546875" style="5" customWidth="1"/>
    <col min="13" max="13" width="9.140625" style="5"/>
    <col min="14" max="16" width="8.140625" style="7" bestFit="1" customWidth="1"/>
    <col min="17" max="17" width="8.42578125" style="7" bestFit="1" customWidth="1"/>
    <col min="18" max="18" width="13.140625" style="7" bestFit="1" customWidth="1"/>
    <col min="19" max="19" width="6.28515625" style="5" customWidth="1"/>
    <col min="20" max="20" width="12" style="7" bestFit="1" customWidth="1"/>
    <col min="21" max="21" width="17.7109375" style="7" bestFit="1" customWidth="1"/>
    <col min="22" max="99" width="9.140625" style="5"/>
    <col min="100" max="100" width="0" style="5" hidden="1" customWidth="1"/>
    <col min="101" max="16384" width="9.140625" style="5"/>
  </cols>
  <sheetData>
    <row r="1" spans="1:100" s="9" customFormat="1" x14ac:dyDescent="0.2">
      <c r="B1" s="1"/>
      <c r="C1" s="10"/>
      <c r="D1" s="10"/>
      <c r="G1" s="10"/>
      <c r="H1" s="10"/>
      <c r="I1" s="10"/>
      <c r="J1" s="10"/>
      <c r="N1" s="10"/>
      <c r="O1" s="10"/>
      <c r="P1" s="10"/>
      <c r="Q1" s="10"/>
      <c r="R1" s="10"/>
      <c r="T1" s="10"/>
      <c r="U1" s="10"/>
    </row>
    <row r="2" spans="1:100" s="9" customFormat="1" x14ac:dyDescent="0.2">
      <c r="B2" s="1"/>
      <c r="C2" s="10"/>
      <c r="D2" s="29"/>
      <c r="G2" s="29"/>
      <c r="H2" s="10"/>
      <c r="I2" s="10"/>
      <c r="J2" s="29"/>
      <c r="N2" s="10"/>
      <c r="O2" s="10"/>
      <c r="P2" s="10"/>
      <c r="Q2" s="10"/>
      <c r="R2" s="10"/>
      <c r="T2" s="10"/>
      <c r="U2" s="10"/>
      <c r="CV2" s="9" t="s">
        <v>6</v>
      </c>
    </row>
    <row r="3" spans="1:100" s="9" customFormat="1" ht="15" x14ac:dyDescent="0.2">
      <c r="B3" s="1"/>
      <c r="C3" s="10"/>
      <c r="D3" s="10"/>
      <c r="E3" s="11" t="s">
        <v>114</v>
      </c>
      <c r="F3" s="11"/>
      <c r="G3" s="11" t="s">
        <v>253</v>
      </c>
      <c r="H3" s="92">
        <f>SUM($L7:$L66)</f>
        <v>114.99999999999999</v>
      </c>
      <c r="I3" s="10"/>
      <c r="J3" s="10"/>
      <c r="L3" s="10"/>
      <c r="N3" s="10"/>
      <c r="O3" s="10"/>
      <c r="P3" s="10"/>
      <c r="Q3" s="10"/>
      <c r="R3" s="10"/>
      <c r="T3" s="10"/>
      <c r="U3" s="10"/>
      <c r="CV3" s="9" t="s">
        <v>7</v>
      </c>
    </row>
    <row r="4" spans="1:100" s="9" customFormat="1" ht="15" x14ac:dyDescent="0.2">
      <c r="B4" s="1"/>
      <c r="C4" s="10"/>
      <c r="D4" s="11"/>
      <c r="I4" s="11"/>
      <c r="J4" s="11"/>
      <c r="K4" s="11"/>
      <c r="L4" s="10"/>
      <c r="N4" s="138" t="s">
        <v>252</v>
      </c>
      <c r="O4" s="138"/>
      <c r="P4" s="138"/>
      <c r="Q4" s="51">
        <f>SUM(U7:U66)</f>
        <v>348.6</v>
      </c>
      <c r="R4" s="10"/>
      <c r="T4" s="10"/>
      <c r="U4" s="10"/>
    </row>
    <row r="5" spans="1:100" s="9" customFormat="1" x14ac:dyDescent="0.2">
      <c r="B5" s="1"/>
      <c r="C5" s="10"/>
      <c r="D5" s="10"/>
      <c r="L5" s="10"/>
      <c r="N5" s="10"/>
      <c r="O5" s="10"/>
      <c r="P5" s="10"/>
      <c r="R5" s="10"/>
      <c r="T5" s="10"/>
      <c r="U5" s="10"/>
    </row>
    <row r="6" spans="1:100" ht="25.5" x14ac:dyDescent="0.2">
      <c r="B6" s="56" t="s">
        <v>64</v>
      </c>
      <c r="C6" s="57" t="s">
        <v>8</v>
      </c>
      <c r="D6" s="57" t="s">
        <v>10</v>
      </c>
      <c r="E6" s="57" t="s">
        <v>9</v>
      </c>
      <c r="F6" s="58"/>
      <c r="G6" s="57" t="s">
        <v>121</v>
      </c>
      <c r="H6" s="57" t="s">
        <v>122</v>
      </c>
      <c r="I6" s="57" t="s">
        <v>123</v>
      </c>
      <c r="J6" s="57" t="s">
        <v>237</v>
      </c>
      <c r="K6" s="57" t="s">
        <v>120</v>
      </c>
      <c r="L6" s="59" t="s">
        <v>177</v>
      </c>
      <c r="N6" s="89" t="s">
        <v>240</v>
      </c>
      <c r="O6" s="90" t="s">
        <v>244</v>
      </c>
      <c r="P6" s="90" t="s">
        <v>245</v>
      </c>
      <c r="Q6" s="90" t="s">
        <v>242</v>
      </c>
      <c r="R6" s="91" t="s">
        <v>246</v>
      </c>
      <c r="T6" s="89" t="s">
        <v>248</v>
      </c>
      <c r="U6" s="91" t="s">
        <v>249</v>
      </c>
    </row>
    <row r="7" spans="1:100" ht="25.5" x14ac:dyDescent="0.2">
      <c r="A7" s="8"/>
      <c r="B7" s="60" t="s">
        <v>65</v>
      </c>
      <c r="C7" s="61"/>
      <c r="D7" s="62" t="s">
        <v>55</v>
      </c>
      <c r="E7" s="63" t="s">
        <v>15</v>
      </c>
      <c r="F7" s="64" t="str">
        <f>Requisitos!F7</f>
        <v>S</v>
      </c>
      <c r="G7" s="65" t="s">
        <v>12</v>
      </c>
      <c r="H7" s="65" t="s">
        <v>172</v>
      </c>
      <c r="I7" s="65" t="s">
        <v>12</v>
      </c>
      <c r="J7" s="65"/>
      <c r="K7" s="66"/>
      <c r="L7" s="67">
        <f t="shared" ref="L7:L38" si="0">((IF(G7="Sim",3,IF(G7="Parcialmente",1,IF(G7="Não",-1,0))))+(IF(H7="Sim",3,IF(H7="Parcialmente",1,IF(H7="Não",-1,0)))) + (IF(I7="Sim",3,IF(I7="Parcialmente",1,IF(I7="Não",-1,0)))))/3</f>
        <v>2</v>
      </c>
      <c r="N7" s="81">
        <f t="shared" ref="N7:N38" si="1">COUNTIF($H7:$I7,"Não")</f>
        <v>0</v>
      </c>
      <c r="O7" s="82">
        <f t="shared" ref="O7:O38" si="2">COUNTIF($H7:$I7,"Sim")</f>
        <v>1</v>
      </c>
      <c r="P7" s="82">
        <f t="shared" ref="P7:P38" si="3">COUNTIF($H7:$I7,"Parcialmente")</f>
        <v>0</v>
      </c>
      <c r="Q7" s="84">
        <f>IF(AND((N7&gt;O7),(N7&gt;P7)),-1*N7,IF(AND((O7&gt;N7),(O7&gt;P7)),3*O7,IF(AND((P7&gt;N7),(P7&gt;O7)),1*P7,(-(N7*0.4))+(O7*3)+(-(P7*0.2)))))</f>
        <v>3</v>
      </c>
      <c r="R7" s="83" t="str">
        <f t="shared" ref="R7:R66" si="4">IF(Q7=0,"Discutir","Ok")</f>
        <v>Ok</v>
      </c>
      <c r="T7" s="81">
        <f>Requisitos!G7</f>
        <v>1</v>
      </c>
      <c r="U7" s="67">
        <f>T7*Q7</f>
        <v>3</v>
      </c>
    </row>
    <row r="8" spans="1:100" ht="178.5" x14ac:dyDescent="0.2">
      <c r="A8" s="8"/>
      <c r="B8" s="60" t="s">
        <v>66</v>
      </c>
      <c r="C8" s="61"/>
      <c r="D8" s="62" t="s">
        <v>55</v>
      </c>
      <c r="E8" s="68" t="s">
        <v>116</v>
      </c>
      <c r="F8" s="64" t="str">
        <f>Requisitos!F8</f>
        <v>S</v>
      </c>
      <c r="G8" s="65" t="s">
        <v>12</v>
      </c>
      <c r="H8" s="65" t="s">
        <v>172</v>
      </c>
      <c r="I8" s="65" t="s">
        <v>12</v>
      </c>
      <c r="J8" s="65"/>
      <c r="K8" s="66"/>
      <c r="L8" s="67">
        <f t="shared" si="0"/>
        <v>2</v>
      </c>
      <c r="N8" s="81">
        <f t="shared" si="1"/>
        <v>0</v>
      </c>
      <c r="O8" s="82">
        <f t="shared" si="2"/>
        <v>1</v>
      </c>
      <c r="P8" s="82">
        <f t="shared" si="3"/>
        <v>0</v>
      </c>
      <c r="Q8" s="84">
        <f t="shared" ref="Q8:Q66" si="5">IF(AND((N8&gt;O8),(N8&gt;P8)),-1*N8,IF(AND((O8&gt;N8),(O8&gt;P8)),3*O8,IF(AND((P8&gt;N8),(P8&gt;O8)),1*P8,(-(N8*0.4))+(O8*3)+(-(P8*0.2)))))</f>
        <v>3</v>
      </c>
      <c r="R8" s="83" t="str">
        <f t="shared" si="4"/>
        <v>Ok</v>
      </c>
      <c r="T8" s="81">
        <f>Requisitos!G8</f>
        <v>2</v>
      </c>
      <c r="U8" s="67">
        <f t="shared" ref="U8:U66" si="6">T8*Q8</f>
        <v>6</v>
      </c>
    </row>
    <row r="9" spans="1:100" ht="38.25" x14ac:dyDescent="0.2">
      <c r="A9" s="8"/>
      <c r="B9" s="60" t="s">
        <v>67</v>
      </c>
      <c r="C9" s="61"/>
      <c r="D9" s="62" t="s">
        <v>55</v>
      </c>
      <c r="E9" s="68" t="s">
        <v>16</v>
      </c>
      <c r="F9" s="64" t="str">
        <f>Requisitos!F9</f>
        <v>T</v>
      </c>
      <c r="G9" s="65" t="s">
        <v>12</v>
      </c>
      <c r="H9" s="65" t="s">
        <v>12</v>
      </c>
      <c r="I9" s="65" t="s">
        <v>12</v>
      </c>
      <c r="J9" s="65" t="s">
        <v>12</v>
      </c>
      <c r="K9" s="66" t="s">
        <v>239</v>
      </c>
      <c r="L9" s="67">
        <f t="shared" si="0"/>
        <v>3</v>
      </c>
      <c r="N9" s="81">
        <f t="shared" si="1"/>
        <v>0</v>
      </c>
      <c r="O9" s="82">
        <f t="shared" si="2"/>
        <v>2</v>
      </c>
      <c r="P9" s="82">
        <f t="shared" si="3"/>
        <v>0</v>
      </c>
      <c r="Q9" s="84">
        <f t="shared" si="5"/>
        <v>6</v>
      </c>
      <c r="R9" s="83" t="str">
        <f t="shared" si="4"/>
        <v>Ok</v>
      </c>
      <c r="T9" s="81">
        <f>Requisitos!G9</f>
        <v>2</v>
      </c>
      <c r="U9" s="67">
        <f t="shared" si="6"/>
        <v>12</v>
      </c>
    </row>
    <row r="10" spans="1:100" ht="25.5" x14ac:dyDescent="0.2">
      <c r="A10" s="8"/>
      <c r="B10" s="60" t="s">
        <v>68</v>
      </c>
      <c r="C10" s="61"/>
      <c r="D10" s="62" t="s">
        <v>56</v>
      </c>
      <c r="E10" s="68" t="s">
        <v>17</v>
      </c>
      <c r="F10" s="64" t="str">
        <f>Requisitos!F10</f>
        <v>S</v>
      </c>
      <c r="G10" s="65" t="s">
        <v>12</v>
      </c>
      <c r="H10" s="65" t="s">
        <v>172</v>
      </c>
      <c r="I10" s="65" t="s">
        <v>12</v>
      </c>
      <c r="J10" s="65"/>
      <c r="K10" s="66"/>
      <c r="L10" s="67">
        <f t="shared" si="0"/>
        <v>2</v>
      </c>
      <c r="N10" s="81">
        <f t="shared" si="1"/>
        <v>0</v>
      </c>
      <c r="O10" s="82">
        <f t="shared" si="2"/>
        <v>1</v>
      </c>
      <c r="P10" s="82">
        <f t="shared" si="3"/>
        <v>0</v>
      </c>
      <c r="Q10" s="84">
        <f t="shared" si="5"/>
        <v>3</v>
      </c>
      <c r="R10" s="83" t="str">
        <f t="shared" si="4"/>
        <v>Ok</v>
      </c>
      <c r="T10" s="81">
        <f>Requisitos!G10</f>
        <v>2</v>
      </c>
      <c r="U10" s="67">
        <f t="shared" si="6"/>
        <v>6</v>
      </c>
    </row>
    <row r="11" spans="1:100" ht="25.5" x14ac:dyDescent="0.2">
      <c r="A11" s="8"/>
      <c r="B11" s="60" t="s">
        <v>69</v>
      </c>
      <c r="C11" s="61"/>
      <c r="D11" s="62" t="s">
        <v>57</v>
      </c>
      <c r="E11" s="68" t="s">
        <v>18</v>
      </c>
      <c r="F11" s="64" t="str">
        <f>Requisitos!F11</f>
        <v>S</v>
      </c>
      <c r="G11" s="65" t="s">
        <v>12</v>
      </c>
      <c r="H11" s="65" t="s">
        <v>172</v>
      </c>
      <c r="I11" s="65" t="s">
        <v>12</v>
      </c>
      <c r="J11" s="65"/>
      <c r="K11" s="66"/>
      <c r="L11" s="67">
        <f t="shared" si="0"/>
        <v>2</v>
      </c>
      <c r="N11" s="81">
        <f t="shared" si="1"/>
        <v>0</v>
      </c>
      <c r="O11" s="82">
        <f t="shared" si="2"/>
        <v>1</v>
      </c>
      <c r="P11" s="82">
        <f t="shared" si="3"/>
        <v>0</v>
      </c>
      <c r="Q11" s="84">
        <f t="shared" si="5"/>
        <v>3</v>
      </c>
      <c r="R11" s="83" t="str">
        <f t="shared" si="4"/>
        <v>Ok</v>
      </c>
      <c r="T11" s="81">
        <f>Requisitos!G11</f>
        <v>1</v>
      </c>
      <c r="U11" s="67">
        <f t="shared" si="6"/>
        <v>3</v>
      </c>
    </row>
    <row r="12" spans="1:100" ht="25.5" x14ac:dyDescent="0.2">
      <c r="A12" s="8"/>
      <c r="B12" s="60" t="s">
        <v>70</v>
      </c>
      <c r="C12" s="61"/>
      <c r="D12" s="62" t="s">
        <v>57</v>
      </c>
      <c r="E12" s="68" t="s">
        <v>19</v>
      </c>
      <c r="F12" s="64" t="str">
        <f>Requisitos!F12</f>
        <v>S</v>
      </c>
      <c r="G12" s="65" t="s">
        <v>12</v>
      </c>
      <c r="H12" s="65" t="s">
        <v>172</v>
      </c>
      <c r="I12" s="65" t="s">
        <v>12</v>
      </c>
      <c r="J12" s="65"/>
      <c r="K12" s="66"/>
      <c r="L12" s="67">
        <f t="shared" si="0"/>
        <v>2</v>
      </c>
      <c r="N12" s="81">
        <f t="shared" si="1"/>
        <v>0</v>
      </c>
      <c r="O12" s="82">
        <f t="shared" si="2"/>
        <v>1</v>
      </c>
      <c r="P12" s="82">
        <f t="shared" si="3"/>
        <v>0</v>
      </c>
      <c r="Q12" s="84">
        <f t="shared" si="5"/>
        <v>3</v>
      </c>
      <c r="R12" s="83" t="str">
        <f t="shared" si="4"/>
        <v>Ok</v>
      </c>
      <c r="T12" s="81">
        <f>Requisitos!G12</f>
        <v>1</v>
      </c>
      <c r="U12" s="67">
        <f t="shared" si="6"/>
        <v>3</v>
      </c>
    </row>
    <row r="13" spans="1:100" ht="25.5" x14ac:dyDescent="0.2">
      <c r="A13" s="8"/>
      <c r="B13" s="60" t="s">
        <v>71</v>
      </c>
      <c r="C13" s="61"/>
      <c r="D13" s="62" t="s">
        <v>57</v>
      </c>
      <c r="E13" s="68" t="s">
        <v>20</v>
      </c>
      <c r="F13" s="64" t="str">
        <f>Requisitos!F13</f>
        <v>S</v>
      </c>
      <c r="G13" s="65" t="s">
        <v>12</v>
      </c>
      <c r="H13" s="65" t="s">
        <v>12</v>
      </c>
      <c r="I13" s="65" t="s">
        <v>12</v>
      </c>
      <c r="J13" s="65"/>
      <c r="K13" s="66"/>
      <c r="L13" s="67">
        <f t="shared" si="0"/>
        <v>3</v>
      </c>
      <c r="N13" s="81">
        <f t="shared" si="1"/>
        <v>0</v>
      </c>
      <c r="O13" s="82">
        <f t="shared" si="2"/>
        <v>2</v>
      </c>
      <c r="P13" s="82">
        <f t="shared" si="3"/>
        <v>0</v>
      </c>
      <c r="Q13" s="84">
        <f t="shared" si="5"/>
        <v>6</v>
      </c>
      <c r="R13" s="83" t="str">
        <f t="shared" si="4"/>
        <v>Ok</v>
      </c>
      <c r="T13" s="81">
        <f>Requisitos!G13</f>
        <v>2</v>
      </c>
      <c r="U13" s="67">
        <f t="shared" si="6"/>
        <v>12</v>
      </c>
    </row>
    <row r="14" spans="1:100" ht="25.5" x14ac:dyDescent="0.2">
      <c r="A14" s="8"/>
      <c r="B14" s="60" t="s">
        <v>72</v>
      </c>
      <c r="C14" s="61"/>
      <c r="D14" s="62" t="s">
        <v>57</v>
      </c>
      <c r="E14" s="68" t="s">
        <v>21</v>
      </c>
      <c r="F14" s="64" t="str">
        <f>Requisitos!F14</f>
        <v>S</v>
      </c>
      <c r="G14" s="65" t="s">
        <v>12</v>
      </c>
      <c r="H14" s="65" t="s">
        <v>12</v>
      </c>
      <c r="I14" s="65" t="s">
        <v>12</v>
      </c>
      <c r="J14" s="65"/>
      <c r="K14" s="66"/>
      <c r="L14" s="67">
        <f t="shared" si="0"/>
        <v>3</v>
      </c>
      <c r="N14" s="81">
        <f t="shared" si="1"/>
        <v>0</v>
      </c>
      <c r="O14" s="82">
        <f t="shared" si="2"/>
        <v>2</v>
      </c>
      <c r="P14" s="82">
        <f t="shared" si="3"/>
        <v>0</v>
      </c>
      <c r="Q14" s="84">
        <f t="shared" si="5"/>
        <v>6</v>
      </c>
      <c r="R14" s="83" t="str">
        <f t="shared" si="4"/>
        <v>Ok</v>
      </c>
      <c r="T14" s="81">
        <f>Requisitos!G14</f>
        <v>1</v>
      </c>
      <c r="U14" s="67">
        <f t="shared" si="6"/>
        <v>6</v>
      </c>
    </row>
    <row r="15" spans="1:100" ht="38.25" x14ac:dyDescent="0.2">
      <c r="A15" s="8"/>
      <c r="B15" s="60" t="s">
        <v>73</v>
      </c>
      <c r="C15" s="61"/>
      <c r="D15" s="62" t="s">
        <v>55</v>
      </c>
      <c r="E15" s="68" t="s">
        <v>22</v>
      </c>
      <c r="F15" s="64" t="str">
        <f>Requisitos!F15</f>
        <v>S</v>
      </c>
      <c r="G15" s="65" t="s">
        <v>12</v>
      </c>
      <c r="H15" s="65" t="s">
        <v>12</v>
      </c>
      <c r="I15" s="65" t="s">
        <v>12</v>
      </c>
      <c r="J15" s="65"/>
      <c r="K15" s="66"/>
      <c r="L15" s="67">
        <f t="shared" si="0"/>
        <v>3</v>
      </c>
      <c r="N15" s="81">
        <f t="shared" si="1"/>
        <v>0</v>
      </c>
      <c r="O15" s="82">
        <f t="shared" si="2"/>
        <v>2</v>
      </c>
      <c r="P15" s="82">
        <f t="shared" si="3"/>
        <v>0</v>
      </c>
      <c r="Q15" s="84">
        <f t="shared" si="5"/>
        <v>6</v>
      </c>
      <c r="R15" s="83" t="str">
        <f>IF(Q15=0,"Discutir","Ok")</f>
        <v>Ok</v>
      </c>
      <c r="T15" s="81">
        <f>Requisitos!G15</f>
        <v>2</v>
      </c>
      <c r="U15" s="67">
        <f t="shared" si="6"/>
        <v>12</v>
      </c>
    </row>
    <row r="16" spans="1:100" ht="25.5" x14ac:dyDescent="0.2">
      <c r="A16" s="8"/>
      <c r="B16" s="60" t="s">
        <v>74</v>
      </c>
      <c r="C16" s="61"/>
      <c r="D16" s="62" t="s">
        <v>55</v>
      </c>
      <c r="E16" s="68" t="s">
        <v>23</v>
      </c>
      <c r="F16" s="64" t="str">
        <f>Requisitos!F16</f>
        <v>S</v>
      </c>
      <c r="G16" s="65" t="s">
        <v>12</v>
      </c>
      <c r="H16" s="65" t="s">
        <v>12</v>
      </c>
      <c r="I16" s="65" t="s">
        <v>12</v>
      </c>
      <c r="J16" s="65"/>
      <c r="K16" s="66"/>
      <c r="L16" s="67">
        <f t="shared" si="0"/>
        <v>3</v>
      </c>
      <c r="N16" s="81">
        <f t="shared" si="1"/>
        <v>0</v>
      </c>
      <c r="O16" s="82">
        <f t="shared" si="2"/>
        <v>2</v>
      </c>
      <c r="P16" s="82">
        <f t="shared" si="3"/>
        <v>0</v>
      </c>
      <c r="Q16" s="84">
        <f t="shared" si="5"/>
        <v>6</v>
      </c>
      <c r="R16" s="83" t="str">
        <f t="shared" si="4"/>
        <v>Ok</v>
      </c>
      <c r="T16" s="81">
        <f>Requisitos!G16</f>
        <v>2</v>
      </c>
      <c r="U16" s="67">
        <f t="shared" si="6"/>
        <v>12</v>
      </c>
    </row>
    <row r="17" spans="1:21" ht="25.5" x14ac:dyDescent="0.2">
      <c r="A17" s="8"/>
      <c r="B17" s="60" t="s">
        <v>75</v>
      </c>
      <c r="C17" s="61"/>
      <c r="D17" s="62" t="s">
        <v>58</v>
      </c>
      <c r="E17" s="68" t="s">
        <v>24</v>
      </c>
      <c r="F17" s="64" t="str">
        <f>Requisitos!F17</f>
        <v>S</v>
      </c>
      <c r="G17" s="65" t="s">
        <v>12</v>
      </c>
      <c r="H17" s="65" t="s">
        <v>172</v>
      </c>
      <c r="I17" s="65" t="s">
        <v>12</v>
      </c>
      <c r="J17" s="65"/>
      <c r="K17" s="66"/>
      <c r="L17" s="67">
        <f t="shared" si="0"/>
        <v>2</v>
      </c>
      <c r="N17" s="81">
        <f t="shared" si="1"/>
        <v>0</v>
      </c>
      <c r="O17" s="82">
        <f t="shared" si="2"/>
        <v>1</v>
      </c>
      <c r="P17" s="82">
        <f t="shared" si="3"/>
        <v>0</v>
      </c>
      <c r="Q17" s="84">
        <f t="shared" si="5"/>
        <v>3</v>
      </c>
      <c r="R17" s="83" t="str">
        <f t="shared" si="4"/>
        <v>Ok</v>
      </c>
      <c r="T17" s="81">
        <f>Requisitos!G17</f>
        <v>3</v>
      </c>
      <c r="U17" s="67">
        <f t="shared" si="6"/>
        <v>9</v>
      </c>
    </row>
    <row r="18" spans="1:21" ht="38.25" x14ac:dyDescent="0.2">
      <c r="A18" s="8"/>
      <c r="B18" s="60" t="s">
        <v>76</v>
      </c>
      <c r="C18" s="61"/>
      <c r="D18" s="62" t="s">
        <v>58</v>
      </c>
      <c r="E18" s="68" t="s">
        <v>25</v>
      </c>
      <c r="F18" s="64" t="str">
        <f>Requisitos!F18</f>
        <v>S</v>
      </c>
      <c r="G18" s="65" t="s">
        <v>12</v>
      </c>
      <c r="H18" s="65" t="s">
        <v>172</v>
      </c>
      <c r="I18" s="65" t="s">
        <v>12</v>
      </c>
      <c r="J18" s="65"/>
      <c r="K18" s="66"/>
      <c r="L18" s="67">
        <f t="shared" si="0"/>
        <v>2</v>
      </c>
      <c r="N18" s="81">
        <f t="shared" si="1"/>
        <v>0</v>
      </c>
      <c r="O18" s="82">
        <f t="shared" si="2"/>
        <v>1</v>
      </c>
      <c r="P18" s="82">
        <f t="shared" si="3"/>
        <v>0</v>
      </c>
      <c r="Q18" s="84">
        <f t="shared" si="5"/>
        <v>3</v>
      </c>
      <c r="R18" s="83" t="str">
        <f t="shared" si="4"/>
        <v>Ok</v>
      </c>
      <c r="T18" s="81">
        <f>Requisitos!G18</f>
        <v>2</v>
      </c>
      <c r="U18" s="67">
        <f t="shared" si="6"/>
        <v>6</v>
      </c>
    </row>
    <row r="19" spans="1:21" ht="25.5" x14ac:dyDescent="0.2">
      <c r="A19" s="8"/>
      <c r="B19" s="60" t="s">
        <v>77</v>
      </c>
      <c r="C19" s="61"/>
      <c r="D19" s="62" t="s">
        <v>58</v>
      </c>
      <c r="E19" s="68" t="s">
        <v>26</v>
      </c>
      <c r="F19" s="64" t="str">
        <f>Requisitos!F19</f>
        <v>S</v>
      </c>
      <c r="G19" s="65" t="s">
        <v>12</v>
      </c>
      <c r="H19" s="65" t="s">
        <v>172</v>
      </c>
      <c r="I19" s="65" t="s">
        <v>12</v>
      </c>
      <c r="J19" s="65"/>
      <c r="K19" s="66"/>
      <c r="L19" s="67">
        <f t="shared" si="0"/>
        <v>2</v>
      </c>
      <c r="N19" s="81">
        <f t="shared" si="1"/>
        <v>0</v>
      </c>
      <c r="O19" s="82">
        <f t="shared" si="2"/>
        <v>1</v>
      </c>
      <c r="P19" s="82">
        <f t="shared" si="3"/>
        <v>0</v>
      </c>
      <c r="Q19" s="84">
        <f t="shared" si="5"/>
        <v>3</v>
      </c>
      <c r="R19" s="83" t="str">
        <f t="shared" si="4"/>
        <v>Ok</v>
      </c>
      <c r="T19" s="81">
        <f>Requisitos!G19</f>
        <v>2</v>
      </c>
      <c r="U19" s="67">
        <f t="shared" si="6"/>
        <v>6</v>
      </c>
    </row>
    <row r="20" spans="1:21" ht="140.25" x14ac:dyDescent="0.2">
      <c r="A20" s="8"/>
      <c r="B20" s="60" t="s">
        <v>78</v>
      </c>
      <c r="C20" s="61"/>
      <c r="D20" s="62" t="s">
        <v>59</v>
      </c>
      <c r="E20" s="68" t="s">
        <v>117</v>
      </c>
      <c r="F20" s="64" t="str">
        <f>Requisitos!F20</f>
        <v>S</v>
      </c>
      <c r="G20" s="65" t="s">
        <v>12</v>
      </c>
      <c r="H20" s="65" t="s">
        <v>172</v>
      </c>
      <c r="I20" s="65" t="s">
        <v>12</v>
      </c>
      <c r="J20" s="65"/>
      <c r="K20" s="66"/>
      <c r="L20" s="67">
        <f t="shared" si="0"/>
        <v>2</v>
      </c>
      <c r="N20" s="81">
        <f t="shared" si="1"/>
        <v>0</v>
      </c>
      <c r="O20" s="82">
        <f t="shared" si="2"/>
        <v>1</v>
      </c>
      <c r="P20" s="82">
        <f t="shared" si="3"/>
        <v>0</v>
      </c>
      <c r="Q20" s="84">
        <f t="shared" si="5"/>
        <v>3</v>
      </c>
      <c r="R20" s="83" t="str">
        <f t="shared" si="4"/>
        <v>Ok</v>
      </c>
      <c r="T20" s="81">
        <f>Requisitos!G20</f>
        <v>2</v>
      </c>
      <c r="U20" s="67">
        <f t="shared" si="6"/>
        <v>6</v>
      </c>
    </row>
    <row r="21" spans="1:21" ht="51" x14ac:dyDescent="0.2">
      <c r="A21" s="8"/>
      <c r="B21" s="60" t="s">
        <v>79</v>
      </c>
      <c r="C21" s="61"/>
      <c r="D21" s="62" t="s">
        <v>59</v>
      </c>
      <c r="E21" s="68" t="s">
        <v>27</v>
      </c>
      <c r="F21" s="64" t="str">
        <f>Requisitos!F21</f>
        <v>S</v>
      </c>
      <c r="G21" s="65" t="s">
        <v>12</v>
      </c>
      <c r="H21" s="65" t="s">
        <v>12</v>
      </c>
      <c r="I21" s="65" t="s">
        <v>12</v>
      </c>
      <c r="J21" s="65"/>
      <c r="K21" s="66"/>
      <c r="L21" s="67">
        <f t="shared" si="0"/>
        <v>3</v>
      </c>
      <c r="N21" s="81">
        <f t="shared" si="1"/>
        <v>0</v>
      </c>
      <c r="O21" s="82">
        <f t="shared" si="2"/>
        <v>2</v>
      </c>
      <c r="P21" s="82">
        <f t="shared" si="3"/>
        <v>0</v>
      </c>
      <c r="Q21" s="84">
        <f t="shared" si="5"/>
        <v>6</v>
      </c>
      <c r="R21" s="83" t="str">
        <f t="shared" si="4"/>
        <v>Ok</v>
      </c>
      <c r="T21" s="81">
        <f>Requisitos!G21</f>
        <v>2</v>
      </c>
      <c r="U21" s="67">
        <f t="shared" si="6"/>
        <v>12</v>
      </c>
    </row>
    <row r="22" spans="1:21" ht="25.5" x14ac:dyDescent="0.2">
      <c r="A22" s="8"/>
      <c r="B22" s="60" t="s">
        <v>80</v>
      </c>
      <c r="C22" s="61"/>
      <c r="D22" s="62" t="s">
        <v>57</v>
      </c>
      <c r="E22" s="68" t="s">
        <v>28</v>
      </c>
      <c r="F22" s="64" t="str">
        <f>Requisitos!F22</f>
        <v>S</v>
      </c>
      <c r="G22" s="65" t="s">
        <v>12</v>
      </c>
      <c r="H22" s="65" t="s">
        <v>172</v>
      </c>
      <c r="I22" s="65" t="s">
        <v>12</v>
      </c>
      <c r="J22" s="65"/>
      <c r="K22" s="66"/>
      <c r="L22" s="67">
        <f t="shared" si="0"/>
        <v>2</v>
      </c>
      <c r="N22" s="81">
        <f t="shared" si="1"/>
        <v>0</v>
      </c>
      <c r="O22" s="82">
        <f t="shared" si="2"/>
        <v>1</v>
      </c>
      <c r="P22" s="82">
        <f t="shared" si="3"/>
        <v>0</v>
      </c>
      <c r="Q22" s="84">
        <f t="shared" si="5"/>
        <v>3</v>
      </c>
      <c r="R22" s="83" t="str">
        <f t="shared" si="4"/>
        <v>Ok</v>
      </c>
      <c r="T22" s="81">
        <f>Requisitos!G22</f>
        <v>1</v>
      </c>
      <c r="U22" s="67">
        <f t="shared" si="6"/>
        <v>3</v>
      </c>
    </row>
    <row r="23" spans="1:21" ht="25.5" x14ac:dyDescent="0.2">
      <c r="A23" s="8"/>
      <c r="B23" s="60" t="s">
        <v>81</v>
      </c>
      <c r="C23" s="61"/>
      <c r="D23" s="62" t="s">
        <v>57</v>
      </c>
      <c r="E23" s="68" t="s">
        <v>29</v>
      </c>
      <c r="F23" s="64" t="str">
        <f>Requisitos!F23</f>
        <v>S</v>
      </c>
      <c r="G23" s="65" t="s">
        <v>12</v>
      </c>
      <c r="H23" s="65" t="s">
        <v>172</v>
      </c>
      <c r="I23" s="65" t="s">
        <v>12</v>
      </c>
      <c r="J23" s="65"/>
      <c r="K23" s="66"/>
      <c r="L23" s="67">
        <f t="shared" si="0"/>
        <v>2</v>
      </c>
      <c r="N23" s="81">
        <f t="shared" si="1"/>
        <v>0</v>
      </c>
      <c r="O23" s="82">
        <f t="shared" si="2"/>
        <v>1</v>
      </c>
      <c r="P23" s="82">
        <f t="shared" si="3"/>
        <v>0</v>
      </c>
      <c r="Q23" s="84">
        <f t="shared" si="5"/>
        <v>3</v>
      </c>
      <c r="R23" s="83" t="str">
        <f t="shared" si="4"/>
        <v>Ok</v>
      </c>
      <c r="T23" s="81">
        <f>Requisitos!G23</f>
        <v>1</v>
      </c>
      <c r="U23" s="67">
        <f t="shared" si="6"/>
        <v>3</v>
      </c>
    </row>
    <row r="24" spans="1:21" ht="38.25" x14ac:dyDescent="0.2">
      <c r="A24" s="8"/>
      <c r="B24" s="60" t="s">
        <v>82</v>
      </c>
      <c r="C24" s="61"/>
      <c r="D24" s="62" t="s">
        <v>57</v>
      </c>
      <c r="E24" s="68" t="s">
        <v>30</v>
      </c>
      <c r="F24" s="64" t="str">
        <f>Requisitos!F24</f>
        <v>S</v>
      </c>
      <c r="G24" s="65" t="s">
        <v>12</v>
      </c>
      <c r="H24" s="65" t="s">
        <v>172</v>
      </c>
      <c r="I24" s="65" t="s">
        <v>12</v>
      </c>
      <c r="J24" s="65"/>
      <c r="K24" s="66"/>
      <c r="L24" s="67">
        <f t="shared" si="0"/>
        <v>2</v>
      </c>
      <c r="N24" s="81">
        <f t="shared" si="1"/>
        <v>0</v>
      </c>
      <c r="O24" s="82">
        <f t="shared" si="2"/>
        <v>1</v>
      </c>
      <c r="P24" s="82">
        <f t="shared" si="3"/>
        <v>0</v>
      </c>
      <c r="Q24" s="84">
        <f t="shared" si="5"/>
        <v>3</v>
      </c>
      <c r="R24" s="83" t="str">
        <f t="shared" si="4"/>
        <v>Ok</v>
      </c>
      <c r="T24" s="81">
        <f>Requisitos!G24</f>
        <v>1</v>
      </c>
      <c r="U24" s="67">
        <f t="shared" si="6"/>
        <v>3</v>
      </c>
    </row>
    <row r="25" spans="1:21" ht="25.5" x14ac:dyDescent="0.2">
      <c r="A25" s="8"/>
      <c r="B25" s="60" t="s">
        <v>83</v>
      </c>
      <c r="C25" s="61"/>
      <c r="D25" s="62" t="s">
        <v>57</v>
      </c>
      <c r="E25" s="68" t="s">
        <v>31</v>
      </c>
      <c r="F25" s="64" t="str">
        <f>Requisitos!F25</f>
        <v>S</v>
      </c>
      <c r="G25" s="65" t="s">
        <v>12</v>
      </c>
      <c r="H25" s="65" t="s">
        <v>172</v>
      </c>
      <c r="I25" s="65" t="s">
        <v>12</v>
      </c>
      <c r="J25" s="65"/>
      <c r="K25" s="66"/>
      <c r="L25" s="67">
        <f t="shared" si="0"/>
        <v>2</v>
      </c>
      <c r="N25" s="81">
        <f t="shared" si="1"/>
        <v>0</v>
      </c>
      <c r="O25" s="82">
        <f t="shared" si="2"/>
        <v>1</v>
      </c>
      <c r="P25" s="82">
        <f t="shared" si="3"/>
        <v>0</v>
      </c>
      <c r="Q25" s="84">
        <f t="shared" si="5"/>
        <v>3</v>
      </c>
      <c r="R25" s="83" t="str">
        <f t="shared" si="4"/>
        <v>Ok</v>
      </c>
      <c r="T25" s="81">
        <f>Requisitos!G25</f>
        <v>1</v>
      </c>
      <c r="U25" s="67">
        <f t="shared" si="6"/>
        <v>3</v>
      </c>
    </row>
    <row r="26" spans="1:21" ht="38.25" x14ac:dyDescent="0.2">
      <c r="A26" s="8"/>
      <c r="B26" s="60" t="s">
        <v>84</v>
      </c>
      <c r="C26" s="61"/>
      <c r="D26" s="62" t="s">
        <v>57</v>
      </c>
      <c r="E26" s="68" t="s">
        <v>32</v>
      </c>
      <c r="F26" s="64" t="str">
        <f>Requisitos!F26</f>
        <v>S</v>
      </c>
      <c r="G26" s="65" t="s">
        <v>12</v>
      </c>
      <c r="H26" s="65" t="s">
        <v>12</v>
      </c>
      <c r="I26" s="65" t="s">
        <v>12</v>
      </c>
      <c r="J26" s="65"/>
      <c r="K26" s="66"/>
      <c r="L26" s="67">
        <f t="shared" si="0"/>
        <v>3</v>
      </c>
      <c r="N26" s="81">
        <f t="shared" si="1"/>
        <v>0</v>
      </c>
      <c r="O26" s="82">
        <f t="shared" si="2"/>
        <v>2</v>
      </c>
      <c r="P26" s="82">
        <f t="shared" si="3"/>
        <v>0</v>
      </c>
      <c r="Q26" s="84">
        <f t="shared" si="5"/>
        <v>6</v>
      </c>
      <c r="R26" s="83" t="str">
        <f t="shared" si="4"/>
        <v>Ok</v>
      </c>
      <c r="T26" s="81">
        <f>Requisitos!G26</f>
        <v>2</v>
      </c>
      <c r="U26" s="67">
        <f t="shared" si="6"/>
        <v>12</v>
      </c>
    </row>
    <row r="27" spans="1:21" ht="63.75" x14ac:dyDescent="0.2">
      <c r="A27" s="8"/>
      <c r="B27" s="60" t="s">
        <v>85</v>
      </c>
      <c r="C27" s="61"/>
      <c r="D27" s="62" t="s">
        <v>57</v>
      </c>
      <c r="E27" s="68" t="s">
        <v>33</v>
      </c>
      <c r="F27" s="64" t="str">
        <f>Requisitos!F27</f>
        <v>S</v>
      </c>
      <c r="G27" s="65" t="s">
        <v>14</v>
      </c>
      <c r="H27" s="65" t="s">
        <v>172</v>
      </c>
      <c r="I27" s="65" t="s">
        <v>14</v>
      </c>
      <c r="J27" s="65"/>
      <c r="K27" s="66"/>
      <c r="L27" s="67">
        <f t="shared" si="0"/>
        <v>0.66666666666666663</v>
      </c>
      <c r="N27" s="81">
        <f t="shared" si="1"/>
        <v>0</v>
      </c>
      <c r="O27" s="82">
        <f t="shared" si="2"/>
        <v>0</v>
      </c>
      <c r="P27" s="82">
        <f t="shared" si="3"/>
        <v>1</v>
      </c>
      <c r="Q27" s="84">
        <f t="shared" si="5"/>
        <v>1</v>
      </c>
      <c r="R27" s="83" t="str">
        <f t="shared" si="4"/>
        <v>Ok</v>
      </c>
      <c r="T27" s="81">
        <f>Requisitos!G27</f>
        <v>2</v>
      </c>
      <c r="U27" s="67">
        <f t="shared" si="6"/>
        <v>2</v>
      </c>
    </row>
    <row r="28" spans="1:21" ht="38.25" x14ac:dyDescent="0.2">
      <c r="A28" s="8"/>
      <c r="B28" s="60" t="s">
        <v>86</v>
      </c>
      <c r="C28" s="61"/>
      <c r="D28" s="62" t="s">
        <v>57</v>
      </c>
      <c r="E28" s="68" t="s">
        <v>34</v>
      </c>
      <c r="F28" s="64" t="str">
        <f>Requisitos!F28</f>
        <v>S</v>
      </c>
      <c r="G28" s="65" t="s">
        <v>12</v>
      </c>
      <c r="H28" s="65" t="s">
        <v>12</v>
      </c>
      <c r="I28" s="65" t="s">
        <v>12</v>
      </c>
      <c r="J28" s="65"/>
      <c r="K28" s="66"/>
      <c r="L28" s="67">
        <f t="shared" si="0"/>
        <v>3</v>
      </c>
      <c r="N28" s="81">
        <f t="shared" si="1"/>
        <v>0</v>
      </c>
      <c r="O28" s="82">
        <f t="shared" si="2"/>
        <v>2</v>
      </c>
      <c r="P28" s="82">
        <f t="shared" si="3"/>
        <v>0</v>
      </c>
      <c r="Q28" s="84">
        <f t="shared" si="5"/>
        <v>6</v>
      </c>
      <c r="R28" s="83" t="str">
        <f t="shared" si="4"/>
        <v>Ok</v>
      </c>
      <c r="T28" s="81">
        <f>Requisitos!G28</f>
        <v>1</v>
      </c>
      <c r="U28" s="67">
        <f t="shared" si="6"/>
        <v>6</v>
      </c>
    </row>
    <row r="29" spans="1:21" ht="25.5" x14ac:dyDescent="0.2">
      <c r="A29" s="8"/>
      <c r="B29" s="60" t="s">
        <v>87</v>
      </c>
      <c r="C29" s="61"/>
      <c r="D29" s="62" t="s">
        <v>57</v>
      </c>
      <c r="E29" s="68" t="s">
        <v>35</v>
      </c>
      <c r="F29" s="64" t="str">
        <f>Requisitos!F29</f>
        <v>T</v>
      </c>
      <c r="G29" s="65" t="s">
        <v>12</v>
      </c>
      <c r="H29" s="65" t="s">
        <v>172</v>
      </c>
      <c r="I29" s="65" t="s">
        <v>12</v>
      </c>
      <c r="J29" s="65"/>
      <c r="K29" s="66"/>
      <c r="L29" s="67">
        <f t="shared" si="0"/>
        <v>2</v>
      </c>
      <c r="N29" s="81">
        <f t="shared" si="1"/>
        <v>0</v>
      </c>
      <c r="O29" s="82">
        <f t="shared" si="2"/>
        <v>1</v>
      </c>
      <c r="P29" s="82">
        <f t="shared" si="3"/>
        <v>0</v>
      </c>
      <c r="Q29" s="84">
        <f t="shared" si="5"/>
        <v>3</v>
      </c>
      <c r="R29" s="83" t="str">
        <f t="shared" si="4"/>
        <v>Ok</v>
      </c>
      <c r="T29" s="81">
        <f>Requisitos!G29</f>
        <v>3</v>
      </c>
      <c r="U29" s="67">
        <f t="shared" si="6"/>
        <v>9</v>
      </c>
    </row>
    <row r="30" spans="1:21" ht="38.25" x14ac:dyDescent="0.2">
      <c r="A30" s="8"/>
      <c r="B30" s="60" t="s">
        <v>88</v>
      </c>
      <c r="C30" s="61"/>
      <c r="D30" s="62" t="s">
        <v>55</v>
      </c>
      <c r="E30" s="68" t="s">
        <v>36</v>
      </c>
      <c r="F30" s="64" t="str">
        <f>Requisitos!F30</f>
        <v>S</v>
      </c>
      <c r="G30" s="65" t="s">
        <v>12</v>
      </c>
      <c r="H30" s="65" t="s">
        <v>172</v>
      </c>
      <c r="I30" s="65" t="s">
        <v>12</v>
      </c>
      <c r="J30" s="65"/>
      <c r="K30" s="66"/>
      <c r="L30" s="67">
        <f t="shared" si="0"/>
        <v>2</v>
      </c>
      <c r="N30" s="81">
        <f t="shared" si="1"/>
        <v>0</v>
      </c>
      <c r="O30" s="82">
        <f t="shared" si="2"/>
        <v>1</v>
      </c>
      <c r="P30" s="82">
        <f t="shared" si="3"/>
        <v>0</v>
      </c>
      <c r="Q30" s="84">
        <f t="shared" si="5"/>
        <v>3</v>
      </c>
      <c r="R30" s="83" t="str">
        <f t="shared" si="4"/>
        <v>Ok</v>
      </c>
      <c r="T30" s="81">
        <f>Requisitos!G30</f>
        <v>3</v>
      </c>
      <c r="U30" s="67">
        <f t="shared" si="6"/>
        <v>9</v>
      </c>
    </row>
    <row r="31" spans="1:21" ht="25.5" x14ac:dyDescent="0.2">
      <c r="A31" s="8"/>
      <c r="B31" s="60" t="s">
        <v>89</v>
      </c>
      <c r="C31" s="61"/>
      <c r="D31" s="62" t="s">
        <v>58</v>
      </c>
      <c r="E31" s="68" t="s">
        <v>37</v>
      </c>
      <c r="F31" s="64" t="str">
        <f>Requisitos!F31</f>
        <v>S</v>
      </c>
      <c r="G31" s="65" t="s">
        <v>12</v>
      </c>
      <c r="H31" s="65" t="s">
        <v>172</v>
      </c>
      <c r="I31" s="65" t="s">
        <v>12</v>
      </c>
      <c r="J31" s="65"/>
      <c r="K31" s="66"/>
      <c r="L31" s="67">
        <f t="shared" si="0"/>
        <v>2</v>
      </c>
      <c r="N31" s="81">
        <f t="shared" si="1"/>
        <v>0</v>
      </c>
      <c r="O31" s="82">
        <f t="shared" si="2"/>
        <v>1</v>
      </c>
      <c r="P31" s="82">
        <f t="shared" si="3"/>
        <v>0</v>
      </c>
      <c r="Q31" s="84">
        <f t="shared" si="5"/>
        <v>3</v>
      </c>
      <c r="R31" s="83" t="str">
        <f t="shared" si="4"/>
        <v>Ok</v>
      </c>
      <c r="T31" s="81">
        <f>Requisitos!G31</f>
        <v>2</v>
      </c>
      <c r="U31" s="67">
        <f t="shared" si="6"/>
        <v>6</v>
      </c>
    </row>
    <row r="32" spans="1:21" x14ac:dyDescent="0.2">
      <c r="A32" s="8"/>
      <c r="B32" s="60" t="s">
        <v>90</v>
      </c>
      <c r="C32" s="61"/>
      <c r="D32" s="62" t="s">
        <v>58</v>
      </c>
      <c r="E32" s="68" t="s">
        <v>38</v>
      </c>
      <c r="F32" s="64" t="str">
        <f>Requisitos!F32</f>
        <v>S</v>
      </c>
      <c r="G32" s="65" t="s">
        <v>12</v>
      </c>
      <c r="H32" s="65" t="s">
        <v>172</v>
      </c>
      <c r="I32" s="65" t="s">
        <v>12</v>
      </c>
      <c r="J32" s="65"/>
      <c r="K32" s="66"/>
      <c r="L32" s="67">
        <f t="shared" si="0"/>
        <v>2</v>
      </c>
      <c r="N32" s="81">
        <f t="shared" si="1"/>
        <v>0</v>
      </c>
      <c r="O32" s="82">
        <f t="shared" si="2"/>
        <v>1</v>
      </c>
      <c r="P32" s="82">
        <f t="shared" si="3"/>
        <v>0</v>
      </c>
      <c r="Q32" s="84">
        <f t="shared" si="5"/>
        <v>3</v>
      </c>
      <c r="R32" s="83" t="str">
        <f t="shared" si="4"/>
        <v>Ok</v>
      </c>
      <c r="T32" s="81">
        <f>Requisitos!G32</f>
        <v>2</v>
      </c>
      <c r="U32" s="67">
        <f t="shared" si="6"/>
        <v>6</v>
      </c>
    </row>
    <row r="33" spans="1:21" ht="25.5" x14ac:dyDescent="0.2">
      <c r="A33" s="8"/>
      <c r="B33" s="60" t="s">
        <v>91</v>
      </c>
      <c r="C33" s="61"/>
      <c r="D33" s="62" t="s">
        <v>59</v>
      </c>
      <c r="E33" s="68" t="s">
        <v>39</v>
      </c>
      <c r="F33" s="64" t="str">
        <f>Requisitos!F33</f>
        <v>S</v>
      </c>
      <c r="G33" s="65" t="s">
        <v>12</v>
      </c>
      <c r="H33" s="65" t="s">
        <v>172</v>
      </c>
      <c r="I33" s="65" t="s">
        <v>12</v>
      </c>
      <c r="J33" s="65"/>
      <c r="K33" s="66"/>
      <c r="L33" s="67">
        <f t="shared" si="0"/>
        <v>2</v>
      </c>
      <c r="N33" s="81">
        <f t="shared" si="1"/>
        <v>0</v>
      </c>
      <c r="O33" s="82">
        <f t="shared" si="2"/>
        <v>1</v>
      </c>
      <c r="P33" s="82">
        <f t="shared" si="3"/>
        <v>0</v>
      </c>
      <c r="Q33" s="84">
        <f t="shared" si="5"/>
        <v>3</v>
      </c>
      <c r="R33" s="83" t="str">
        <f t="shared" si="4"/>
        <v>Ok</v>
      </c>
      <c r="T33" s="81">
        <f>Requisitos!G33</f>
        <v>2</v>
      </c>
      <c r="U33" s="67">
        <f t="shared" si="6"/>
        <v>6</v>
      </c>
    </row>
    <row r="34" spans="1:21" x14ac:dyDescent="0.2">
      <c r="A34" s="8"/>
      <c r="B34" s="60" t="s">
        <v>92</v>
      </c>
      <c r="C34" s="61"/>
      <c r="D34" s="62" t="s">
        <v>59</v>
      </c>
      <c r="E34" s="68" t="s">
        <v>40</v>
      </c>
      <c r="F34" s="64" t="str">
        <f>Requisitos!F34</f>
        <v>S</v>
      </c>
      <c r="G34" s="65" t="s">
        <v>12</v>
      </c>
      <c r="H34" s="65" t="s">
        <v>172</v>
      </c>
      <c r="I34" s="65" t="s">
        <v>12</v>
      </c>
      <c r="J34" s="65"/>
      <c r="K34" s="66"/>
      <c r="L34" s="67">
        <f t="shared" si="0"/>
        <v>2</v>
      </c>
      <c r="N34" s="81">
        <f t="shared" si="1"/>
        <v>0</v>
      </c>
      <c r="O34" s="82">
        <f t="shared" si="2"/>
        <v>1</v>
      </c>
      <c r="P34" s="82">
        <f t="shared" si="3"/>
        <v>0</v>
      </c>
      <c r="Q34" s="84">
        <f t="shared" si="5"/>
        <v>3</v>
      </c>
      <c r="R34" s="83" t="str">
        <f t="shared" si="4"/>
        <v>Ok</v>
      </c>
      <c r="T34" s="81">
        <f>Requisitos!G34</f>
        <v>2</v>
      </c>
      <c r="U34" s="67">
        <f t="shared" si="6"/>
        <v>6</v>
      </c>
    </row>
    <row r="35" spans="1:21" ht="25.5" x14ac:dyDescent="0.2">
      <c r="A35" s="8"/>
      <c r="B35" s="60" t="s">
        <v>93</v>
      </c>
      <c r="C35" s="61"/>
      <c r="D35" s="62" t="s">
        <v>55</v>
      </c>
      <c r="E35" s="68" t="s">
        <v>41</v>
      </c>
      <c r="F35" s="64" t="str">
        <f>Requisitos!F35</f>
        <v>T</v>
      </c>
      <c r="G35" s="65" t="s">
        <v>12</v>
      </c>
      <c r="H35" s="65" t="s">
        <v>172</v>
      </c>
      <c r="I35" s="65" t="s">
        <v>12</v>
      </c>
      <c r="J35" s="65"/>
      <c r="K35" s="66"/>
      <c r="L35" s="67">
        <f t="shared" si="0"/>
        <v>2</v>
      </c>
      <c r="N35" s="81">
        <f t="shared" si="1"/>
        <v>0</v>
      </c>
      <c r="O35" s="82">
        <f t="shared" si="2"/>
        <v>1</v>
      </c>
      <c r="P35" s="82">
        <f t="shared" si="3"/>
        <v>0</v>
      </c>
      <c r="Q35" s="84">
        <f t="shared" si="5"/>
        <v>3</v>
      </c>
      <c r="R35" s="83" t="str">
        <f t="shared" si="4"/>
        <v>Ok</v>
      </c>
      <c r="T35" s="81">
        <f>Requisitos!G35</f>
        <v>3</v>
      </c>
      <c r="U35" s="67">
        <f t="shared" si="6"/>
        <v>9</v>
      </c>
    </row>
    <row r="36" spans="1:21" ht="51" x14ac:dyDescent="0.2">
      <c r="A36" s="8"/>
      <c r="B36" s="60" t="s">
        <v>94</v>
      </c>
      <c r="C36" s="61"/>
      <c r="D36" s="62" t="s">
        <v>55</v>
      </c>
      <c r="E36" s="68" t="s">
        <v>42</v>
      </c>
      <c r="F36" s="64" t="str">
        <f>Requisitos!F36</f>
        <v>S</v>
      </c>
      <c r="G36" s="65" t="s">
        <v>14</v>
      </c>
      <c r="H36" s="65" t="s">
        <v>12</v>
      </c>
      <c r="I36" s="65" t="s">
        <v>14</v>
      </c>
      <c r="J36" s="65" t="s">
        <v>13</v>
      </c>
      <c r="K36" s="66" t="s">
        <v>241</v>
      </c>
      <c r="L36" s="67">
        <f t="shared" si="0"/>
        <v>1.6666666666666667</v>
      </c>
      <c r="N36" s="81">
        <f t="shared" si="1"/>
        <v>0</v>
      </c>
      <c r="O36" s="82">
        <f t="shared" si="2"/>
        <v>1</v>
      </c>
      <c r="P36" s="82">
        <f t="shared" si="3"/>
        <v>1</v>
      </c>
      <c r="Q36" s="84">
        <f t="shared" si="5"/>
        <v>2.8</v>
      </c>
      <c r="R36" s="83" t="str">
        <f t="shared" si="4"/>
        <v>Ok</v>
      </c>
      <c r="T36" s="81">
        <f>Requisitos!G36</f>
        <v>1</v>
      </c>
      <c r="U36" s="67">
        <f t="shared" si="6"/>
        <v>2.8</v>
      </c>
    </row>
    <row r="37" spans="1:21" ht="51" x14ac:dyDescent="0.2">
      <c r="A37" s="8"/>
      <c r="B37" s="60" t="s">
        <v>95</v>
      </c>
      <c r="C37" s="61"/>
      <c r="D37" s="62" t="s">
        <v>55</v>
      </c>
      <c r="E37" s="68" t="s">
        <v>43</v>
      </c>
      <c r="F37" s="64" t="str">
        <f>Requisitos!F37</f>
        <v>S</v>
      </c>
      <c r="G37" s="65" t="s">
        <v>14</v>
      </c>
      <c r="H37" s="65" t="s">
        <v>14</v>
      </c>
      <c r="I37" s="65" t="s">
        <v>14</v>
      </c>
      <c r="J37" s="65"/>
      <c r="K37" s="66"/>
      <c r="L37" s="67">
        <f t="shared" si="0"/>
        <v>1</v>
      </c>
      <c r="N37" s="81">
        <f t="shared" si="1"/>
        <v>0</v>
      </c>
      <c r="O37" s="82">
        <f t="shared" si="2"/>
        <v>0</v>
      </c>
      <c r="P37" s="82">
        <f t="shared" si="3"/>
        <v>2</v>
      </c>
      <c r="Q37" s="84">
        <f t="shared" si="5"/>
        <v>2</v>
      </c>
      <c r="R37" s="83" t="str">
        <f t="shared" si="4"/>
        <v>Ok</v>
      </c>
      <c r="T37" s="81">
        <f>Requisitos!G37</f>
        <v>1</v>
      </c>
      <c r="U37" s="67">
        <f t="shared" si="6"/>
        <v>2</v>
      </c>
    </row>
    <row r="38" spans="1:21" ht="38.25" x14ac:dyDescent="0.2">
      <c r="A38" s="8"/>
      <c r="B38" s="60" t="s">
        <v>96</v>
      </c>
      <c r="C38" s="61"/>
      <c r="D38" s="62" t="s">
        <v>57</v>
      </c>
      <c r="E38" s="68" t="s">
        <v>44</v>
      </c>
      <c r="F38" s="64" t="str">
        <f>Requisitos!F38</f>
        <v>S</v>
      </c>
      <c r="G38" s="65" t="s">
        <v>12</v>
      </c>
      <c r="H38" s="65" t="s">
        <v>172</v>
      </c>
      <c r="I38" s="65" t="s">
        <v>12</v>
      </c>
      <c r="J38" s="65"/>
      <c r="K38" s="66"/>
      <c r="L38" s="67">
        <f t="shared" si="0"/>
        <v>2</v>
      </c>
      <c r="N38" s="81">
        <f t="shared" si="1"/>
        <v>0</v>
      </c>
      <c r="O38" s="82">
        <f t="shared" si="2"/>
        <v>1</v>
      </c>
      <c r="P38" s="82">
        <f t="shared" si="3"/>
        <v>0</v>
      </c>
      <c r="Q38" s="84">
        <f t="shared" si="5"/>
        <v>3</v>
      </c>
      <c r="R38" s="83" t="str">
        <f t="shared" si="4"/>
        <v>Ok</v>
      </c>
      <c r="T38" s="81">
        <f>Requisitos!G38</f>
        <v>3</v>
      </c>
      <c r="U38" s="67">
        <f t="shared" si="6"/>
        <v>9</v>
      </c>
    </row>
    <row r="39" spans="1:21" ht="25.5" x14ac:dyDescent="0.2">
      <c r="A39" s="8"/>
      <c r="B39" s="60" t="s">
        <v>97</v>
      </c>
      <c r="C39" s="61"/>
      <c r="D39" s="62" t="s">
        <v>55</v>
      </c>
      <c r="E39" s="68" t="s">
        <v>45</v>
      </c>
      <c r="F39" s="64" t="str">
        <f>Requisitos!F39</f>
        <v>S</v>
      </c>
      <c r="G39" s="65" t="s">
        <v>14</v>
      </c>
      <c r="H39" s="65" t="s">
        <v>172</v>
      </c>
      <c r="I39" s="65" t="s">
        <v>14</v>
      </c>
      <c r="J39" s="65"/>
      <c r="K39" s="66"/>
      <c r="L39" s="67">
        <f t="shared" ref="L39:L66" si="7">((IF(G39="Sim",3,IF(G39="Parcialmente",1,IF(G39="Não",-1,0))))+(IF(H39="Sim",3,IF(H39="Parcialmente",1,IF(H39="Não",-1,0)))) + (IF(I39="Sim",3,IF(I39="Parcialmente",1,IF(I39="Não",-1,0)))))/3</f>
        <v>0.66666666666666663</v>
      </c>
      <c r="N39" s="81">
        <f t="shared" ref="N39:N66" si="8">COUNTIF($H39:$I39,"Não")</f>
        <v>0</v>
      </c>
      <c r="O39" s="82">
        <f t="shared" ref="O39:O66" si="9">COUNTIF($H39:$I39,"Sim")</f>
        <v>0</v>
      </c>
      <c r="P39" s="82">
        <f t="shared" ref="P39:P66" si="10">COUNTIF($H39:$I39,"Parcialmente")</f>
        <v>1</v>
      </c>
      <c r="Q39" s="84">
        <f t="shared" si="5"/>
        <v>1</v>
      </c>
      <c r="R39" s="83" t="str">
        <f t="shared" si="4"/>
        <v>Ok</v>
      </c>
      <c r="T39" s="81">
        <f>Requisitos!G39</f>
        <v>2</v>
      </c>
      <c r="U39" s="67">
        <f t="shared" si="6"/>
        <v>2</v>
      </c>
    </row>
    <row r="40" spans="1:21" ht="25.5" x14ac:dyDescent="0.2">
      <c r="A40" s="8"/>
      <c r="B40" s="60" t="s">
        <v>98</v>
      </c>
      <c r="C40" s="61"/>
      <c r="D40" s="62" t="s">
        <v>55</v>
      </c>
      <c r="E40" s="68" t="s">
        <v>46</v>
      </c>
      <c r="F40" s="64" t="str">
        <f>Requisitos!F40</f>
        <v>S</v>
      </c>
      <c r="G40" s="65" t="s">
        <v>14</v>
      </c>
      <c r="H40" s="65" t="s">
        <v>172</v>
      </c>
      <c r="I40" s="65" t="s">
        <v>14</v>
      </c>
      <c r="J40" s="65"/>
      <c r="K40" s="66"/>
      <c r="L40" s="67">
        <f t="shared" si="7"/>
        <v>0.66666666666666663</v>
      </c>
      <c r="N40" s="81">
        <f t="shared" si="8"/>
        <v>0</v>
      </c>
      <c r="O40" s="82">
        <f t="shared" si="9"/>
        <v>0</v>
      </c>
      <c r="P40" s="82">
        <f t="shared" si="10"/>
        <v>1</v>
      </c>
      <c r="Q40" s="84">
        <f t="shared" si="5"/>
        <v>1</v>
      </c>
      <c r="R40" s="83" t="str">
        <f t="shared" si="4"/>
        <v>Ok</v>
      </c>
      <c r="T40" s="81">
        <f>Requisitos!G40</f>
        <v>2</v>
      </c>
      <c r="U40" s="67">
        <f t="shared" si="6"/>
        <v>2</v>
      </c>
    </row>
    <row r="41" spans="1:21" ht="25.5" x14ac:dyDescent="0.2">
      <c r="A41" s="8"/>
      <c r="B41" s="60" t="s">
        <v>99</v>
      </c>
      <c r="C41" s="61"/>
      <c r="D41" s="62" t="s">
        <v>55</v>
      </c>
      <c r="E41" s="68" t="s">
        <v>47</v>
      </c>
      <c r="F41" s="64" t="str">
        <f>Requisitos!F41</f>
        <v>S</v>
      </c>
      <c r="G41" s="65" t="s">
        <v>14</v>
      </c>
      <c r="H41" s="65" t="s">
        <v>172</v>
      </c>
      <c r="I41" s="65" t="s">
        <v>14</v>
      </c>
      <c r="J41" s="65"/>
      <c r="K41" s="66"/>
      <c r="L41" s="67">
        <f t="shared" si="7"/>
        <v>0.66666666666666663</v>
      </c>
      <c r="N41" s="81">
        <f t="shared" si="8"/>
        <v>0</v>
      </c>
      <c r="O41" s="82">
        <f t="shared" si="9"/>
        <v>0</v>
      </c>
      <c r="P41" s="82">
        <f t="shared" si="10"/>
        <v>1</v>
      </c>
      <c r="Q41" s="84">
        <f t="shared" si="5"/>
        <v>1</v>
      </c>
      <c r="R41" s="83" t="str">
        <f t="shared" si="4"/>
        <v>Ok</v>
      </c>
      <c r="T41" s="81">
        <f>Requisitos!G41</f>
        <v>1</v>
      </c>
      <c r="U41" s="67">
        <f t="shared" si="6"/>
        <v>1</v>
      </c>
    </row>
    <row r="42" spans="1:21" ht="38.25" x14ac:dyDescent="0.2">
      <c r="A42" s="8"/>
      <c r="B42" s="60" t="s">
        <v>100</v>
      </c>
      <c r="C42" s="61"/>
      <c r="D42" s="62" t="s">
        <v>55</v>
      </c>
      <c r="E42" s="68" t="s">
        <v>48</v>
      </c>
      <c r="F42" s="64" t="str">
        <f>Requisitos!F42</f>
        <v>S</v>
      </c>
      <c r="G42" s="65" t="s">
        <v>14</v>
      </c>
      <c r="H42" s="65" t="s">
        <v>172</v>
      </c>
      <c r="I42" s="65" t="s">
        <v>14</v>
      </c>
      <c r="J42" s="65"/>
      <c r="K42" s="66"/>
      <c r="L42" s="67">
        <f t="shared" si="7"/>
        <v>0.66666666666666663</v>
      </c>
      <c r="N42" s="81">
        <f t="shared" si="8"/>
        <v>0</v>
      </c>
      <c r="O42" s="82">
        <f t="shared" si="9"/>
        <v>0</v>
      </c>
      <c r="P42" s="82">
        <f t="shared" si="10"/>
        <v>1</v>
      </c>
      <c r="Q42" s="84">
        <f t="shared" si="5"/>
        <v>1</v>
      </c>
      <c r="R42" s="83" t="str">
        <f t="shared" si="4"/>
        <v>Ok</v>
      </c>
      <c r="T42" s="81">
        <f>Requisitos!G42</f>
        <v>1</v>
      </c>
      <c r="U42" s="67">
        <f t="shared" si="6"/>
        <v>1</v>
      </c>
    </row>
    <row r="43" spans="1:21" ht="25.5" x14ac:dyDescent="0.2">
      <c r="A43" s="8"/>
      <c r="B43" s="60" t="s">
        <v>101</v>
      </c>
      <c r="C43" s="61"/>
      <c r="D43" s="62" t="s">
        <v>55</v>
      </c>
      <c r="E43" s="68" t="s">
        <v>49</v>
      </c>
      <c r="F43" s="64" t="str">
        <f>Requisitos!F43</f>
        <v>S</v>
      </c>
      <c r="G43" s="65" t="s">
        <v>12</v>
      </c>
      <c r="H43" s="65" t="s">
        <v>172</v>
      </c>
      <c r="I43" s="65" t="s">
        <v>12</v>
      </c>
      <c r="J43" s="65"/>
      <c r="K43" s="66"/>
      <c r="L43" s="67">
        <f t="shared" si="7"/>
        <v>2</v>
      </c>
      <c r="N43" s="81">
        <f t="shared" si="8"/>
        <v>0</v>
      </c>
      <c r="O43" s="82">
        <f t="shared" si="9"/>
        <v>1</v>
      </c>
      <c r="P43" s="82">
        <f t="shared" si="10"/>
        <v>0</v>
      </c>
      <c r="Q43" s="84">
        <f t="shared" si="5"/>
        <v>3</v>
      </c>
      <c r="R43" s="83" t="str">
        <f t="shared" si="4"/>
        <v>Ok</v>
      </c>
      <c r="T43" s="81">
        <f>Requisitos!G43</f>
        <v>1</v>
      </c>
      <c r="U43" s="67">
        <f t="shared" si="6"/>
        <v>3</v>
      </c>
    </row>
    <row r="44" spans="1:21" ht="38.25" x14ac:dyDescent="0.2">
      <c r="A44" s="8"/>
      <c r="B44" s="60" t="s">
        <v>102</v>
      </c>
      <c r="C44" s="61"/>
      <c r="D44" s="62" t="s">
        <v>55</v>
      </c>
      <c r="E44" s="68" t="s">
        <v>50</v>
      </c>
      <c r="F44" s="64" t="str">
        <f>Requisitos!F44</f>
        <v>S</v>
      </c>
      <c r="G44" s="65" t="s">
        <v>12</v>
      </c>
      <c r="H44" s="65" t="s">
        <v>172</v>
      </c>
      <c r="I44" s="65" t="s">
        <v>12</v>
      </c>
      <c r="J44" s="65"/>
      <c r="K44" s="66"/>
      <c r="L44" s="67">
        <f t="shared" si="7"/>
        <v>2</v>
      </c>
      <c r="N44" s="81">
        <f t="shared" si="8"/>
        <v>0</v>
      </c>
      <c r="O44" s="82">
        <f t="shared" si="9"/>
        <v>1</v>
      </c>
      <c r="P44" s="82">
        <f t="shared" si="10"/>
        <v>0</v>
      </c>
      <c r="Q44" s="84">
        <f t="shared" si="5"/>
        <v>3</v>
      </c>
      <c r="R44" s="83" t="str">
        <f t="shared" si="4"/>
        <v>Ok</v>
      </c>
      <c r="T44" s="81">
        <f>Requisitos!G44</f>
        <v>1</v>
      </c>
      <c r="U44" s="67">
        <f t="shared" si="6"/>
        <v>3</v>
      </c>
    </row>
    <row r="45" spans="1:21" ht="63.75" x14ac:dyDescent="0.2">
      <c r="A45" s="8"/>
      <c r="B45" s="60" t="s">
        <v>103</v>
      </c>
      <c r="C45" s="61"/>
      <c r="D45" s="62" t="s">
        <v>55</v>
      </c>
      <c r="E45" s="68" t="s">
        <v>51</v>
      </c>
      <c r="F45" s="64" t="str">
        <f>Requisitos!F45</f>
        <v>S</v>
      </c>
      <c r="G45" s="65" t="s">
        <v>12</v>
      </c>
      <c r="H45" s="65" t="s">
        <v>172</v>
      </c>
      <c r="I45" s="65" t="s">
        <v>12</v>
      </c>
      <c r="J45" s="65"/>
      <c r="K45" s="66"/>
      <c r="L45" s="67">
        <f t="shared" si="7"/>
        <v>2</v>
      </c>
      <c r="N45" s="81">
        <f t="shared" si="8"/>
        <v>0</v>
      </c>
      <c r="O45" s="82">
        <f t="shared" si="9"/>
        <v>1</v>
      </c>
      <c r="P45" s="82">
        <f t="shared" si="10"/>
        <v>0</v>
      </c>
      <c r="Q45" s="84">
        <f t="shared" si="5"/>
        <v>3</v>
      </c>
      <c r="R45" s="83" t="str">
        <f t="shared" si="4"/>
        <v>Ok</v>
      </c>
      <c r="T45" s="81">
        <f>Requisitos!G45</f>
        <v>1</v>
      </c>
      <c r="U45" s="67">
        <f t="shared" si="6"/>
        <v>3</v>
      </c>
    </row>
    <row r="46" spans="1:21" ht="25.5" x14ac:dyDescent="0.2">
      <c r="A46" s="8"/>
      <c r="B46" s="60" t="s">
        <v>104</v>
      </c>
      <c r="C46" s="61"/>
      <c r="D46" s="62" t="s">
        <v>55</v>
      </c>
      <c r="E46" s="68" t="s">
        <v>52</v>
      </c>
      <c r="F46" s="64" t="str">
        <f>Requisitos!F46</f>
        <v>S</v>
      </c>
      <c r="G46" s="65" t="s">
        <v>12</v>
      </c>
      <c r="H46" s="65" t="s">
        <v>172</v>
      </c>
      <c r="I46" s="65" t="s">
        <v>12</v>
      </c>
      <c r="J46" s="65"/>
      <c r="K46" s="66"/>
      <c r="L46" s="67">
        <f t="shared" si="7"/>
        <v>2</v>
      </c>
      <c r="N46" s="81">
        <f t="shared" si="8"/>
        <v>0</v>
      </c>
      <c r="O46" s="82">
        <f t="shared" si="9"/>
        <v>1</v>
      </c>
      <c r="P46" s="82">
        <f t="shared" si="10"/>
        <v>0</v>
      </c>
      <c r="Q46" s="84">
        <f t="shared" si="5"/>
        <v>3</v>
      </c>
      <c r="R46" s="83" t="str">
        <f t="shared" si="4"/>
        <v>Ok</v>
      </c>
      <c r="T46" s="81">
        <f>Requisitos!G46</f>
        <v>1</v>
      </c>
      <c r="U46" s="67">
        <f t="shared" si="6"/>
        <v>3</v>
      </c>
    </row>
    <row r="47" spans="1:21" ht="25.5" x14ac:dyDescent="0.2">
      <c r="A47" s="8"/>
      <c r="B47" s="60" t="s">
        <v>105</v>
      </c>
      <c r="C47" s="61"/>
      <c r="D47" s="62" t="s">
        <v>55</v>
      </c>
      <c r="E47" s="68" t="s">
        <v>53</v>
      </c>
      <c r="F47" s="64" t="str">
        <f>Requisitos!F47</f>
        <v>S</v>
      </c>
      <c r="G47" s="65" t="s">
        <v>12</v>
      </c>
      <c r="H47" s="65" t="s">
        <v>12</v>
      </c>
      <c r="I47" s="65" t="s">
        <v>12</v>
      </c>
      <c r="J47" s="65"/>
      <c r="K47" s="66"/>
      <c r="L47" s="67">
        <f t="shared" si="7"/>
        <v>3</v>
      </c>
      <c r="N47" s="81">
        <f t="shared" si="8"/>
        <v>0</v>
      </c>
      <c r="O47" s="82">
        <f t="shared" si="9"/>
        <v>2</v>
      </c>
      <c r="P47" s="82">
        <f t="shared" si="10"/>
        <v>0</v>
      </c>
      <c r="Q47" s="84">
        <f t="shared" si="5"/>
        <v>6</v>
      </c>
      <c r="R47" s="83" t="str">
        <f t="shared" si="4"/>
        <v>Ok</v>
      </c>
      <c r="T47" s="81">
        <f>Requisitos!G47</f>
        <v>1</v>
      </c>
      <c r="U47" s="67">
        <f t="shared" si="6"/>
        <v>6</v>
      </c>
    </row>
    <row r="48" spans="1:21" ht="25.5" x14ac:dyDescent="0.2">
      <c r="A48" s="8"/>
      <c r="B48" s="60" t="s">
        <v>106</v>
      </c>
      <c r="C48" s="61"/>
      <c r="D48" s="62" t="s">
        <v>55</v>
      </c>
      <c r="E48" s="68" t="s">
        <v>54</v>
      </c>
      <c r="F48" s="64" t="str">
        <f>Requisitos!F48</f>
        <v>S</v>
      </c>
      <c r="G48" s="65" t="s">
        <v>12</v>
      </c>
      <c r="H48" s="65" t="s">
        <v>172</v>
      </c>
      <c r="I48" s="65" t="s">
        <v>12</v>
      </c>
      <c r="J48" s="65"/>
      <c r="K48" s="66"/>
      <c r="L48" s="67">
        <f t="shared" si="7"/>
        <v>2</v>
      </c>
      <c r="N48" s="81">
        <f t="shared" si="8"/>
        <v>0</v>
      </c>
      <c r="O48" s="82">
        <f t="shared" si="9"/>
        <v>1</v>
      </c>
      <c r="P48" s="82">
        <f t="shared" si="10"/>
        <v>0</v>
      </c>
      <c r="Q48" s="84">
        <f t="shared" si="5"/>
        <v>3</v>
      </c>
      <c r="R48" s="83" t="str">
        <f t="shared" si="4"/>
        <v>Ok</v>
      </c>
      <c r="T48" s="81">
        <f>Requisitos!G48</f>
        <v>1</v>
      </c>
      <c r="U48" s="67">
        <f t="shared" si="6"/>
        <v>3</v>
      </c>
    </row>
    <row r="49" spans="1:21" ht="38.25" x14ac:dyDescent="0.2">
      <c r="A49" s="8"/>
      <c r="B49" s="60" t="s">
        <v>107</v>
      </c>
      <c r="C49" s="61"/>
      <c r="D49" s="62" t="s">
        <v>115</v>
      </c>
      <c r="E49" s="68" t="s">
        <v>60</v>
      </c>
      <c r="F49" s="64" t="str">
        <f>Requisitos!F49</f>
        <v>S</v>
      </c>
      <c r="G49" s="65" t="s">
        <v>12</v>
      </c>
      <c r="H49" s="65" t="s">
        <v>12</v>
      </c>
      <c r="I49" s="65" t="s">
        <v>12</v>
      </c>
      <c r="J49" s="65"/>
      <c r="K49" s="66"/>
      <c r="L49" s="67">
        <f t="shared" si="7"/>
        <v>3</v>
      </c>
      <c r="N49" s="81">
        <f t="shared" si="8"/>
        <v>0</v>
      </c>
      <c r="O49" s="82">
        <f t="shared" si="9"/>
        <v>2</v>
      </c>
      <c r="P49" s="82">
        <f t="shared" si="10"/>
        <v>0</v>
      </c>
      <c r="Q49" s="84">
        <f t="shared" si="5"/>
        <v>6</v>
      </c>
      <c r="R49" s="83" t="str">
        <f t="shared" si="4"/>
        <v>Ok</v>
      </c>
      <c r="T49" s="81">
        <f>Requisitos!G49</f>
        <v>1</v>
      </c>
      <c r="U49" s="67">
        <f t="shared" si="6"/>
        <v>6</v>
      </c>
    </row>
    <row r="50" spans="1:21" ht="140.25" x14ac:dyDescent="0.2">
      <c r="A50" s="8"/>
      <c r="B50" s="60" t="s">
        <v>108</v>
      </c>
      <c r="C50" s="61"/>
      <c r="D50" s="62" t="s">
        <v>115</v>
      </c>
      <c r="E50" s="68" t="s">
        <v>118</v>
      </c>
      <c r="F50" s="64" t="str">
        <f>Requisitos!F50</f>
        <v>S</v>
      </c>
      <c r="G50" s="65" t="s">
        <v>14</v>
      </c>
      <c r="H50" s="65" t="s">
        <v>12</v>
      </c>
      <c r="I50" s="65" t="s">
        <v>12</v>
      </c>
      <c r="J50" s="65" t="s">
        <v>13</v>
      </c>
      <c r="K50" s="66" t="s">
        <v>241</v>
      </c>
      <c r="L50" s="67">
        <f t="shared" si="7"/>
        <v>2.3333333333333335</v>
      </c>
      <c r="N50" s="81">
        <f t="shared" si="8"/>
        <v>0</v>
      </c>
      <c r="O50" s="82">
        <f t="shared" si="9"/>
        <v>2</v>
      </c>
      <c r="P50" s="82">
        <f t="shared" si="10"/>
        <v>0</v>
      </c>
      <c r="Q50" s="84">
        <f t="shared" si="5"/>
        <v>6</v>
      </c>
      <c r="R50" s="83" t="str">
        <f t="shared" si="4"/>
        <v>Ok</v>
      </c>
      <c r="T50" s="81">
        <f>Requisitos!G50</f>
        <v>1</v>
      </c>
      <c r="U50" s="67">
        <f t="shared" si="6"/>
        <v>6</v>
      </c>
    </row>
    <row r="51" spans="1:21" s="28" customFormat="1" ht="38.25" x14ac:dyDescent="0.2">
      <c r="A51" s="24"/>
      <c r="B51" s="69" t="s">
        <v>109</v>
      </c>
      <c r="C51" s="70"/>
      <c r="D51" s="71" t="s">
        <v>115</v>
      </c>
      <c r="E51" s="72" t="s">
        <v>61</v>
      </c>
      <c r="F51" s="64" t="str">
        <f>Requisitos!F51</f>
        <v>T</v>
      </c>
      <c r="G51" s="65" t="s">
        <v>12</v>
      </c>
      <c r="H51" s="65" t="s">
        <v>172</v>
      </c>
      <c r="I51" s="65" t="s">
        <v>12</v>
      </c>
      <c r="J51" s="65" t="s">
        <v>12</v>
      </c>
      <c r="K51" s="66" t="s">
        <v>241</v>
      </c>
      <c r="L51" s="67">
        <f t="shared" si="7"/>
        <v>2</v>
      </c>
      <c r="N51" s="81">
        <f t="shared" si="8"/>
        <v>0</v>
      </c>
      <c r="O51" s="82">
        <f t="shared" si="9"/>
        <v>1</v>
      </c>
      <c r="P51" s="82">
        <f t="shared" si="10"/>
        <v>0</v>
      </c>
      <c r="Q51" s="84">
        <f t="shared" si="5"/>
        <v>3</v>
      </c>
      <c r="R51" s="83" t="str">
        <f t="shared" si="4"/>
        <v>Ok</v>
      </c>
      <c r="T51" s="81">
        <f>Requisitos!G51</f>
        <v>1</v>
      </c>
      <c r="U51" s="67">
        <f t="shared" si="6"/>
        <v>3</v>
      </c>
    </row>
    <row r="52" spans="1:21" s="28" customFormat="1" ht="76.5" x14ac:dyDescent="0.2">
      <c r="A52" s="24"/>
      <c r="B52" s="69" t="s">
        <v>110</v>
      </c>
      <c r="C52" s="70"/>
      <c r="D52" s="71" t="s">
        <v>115</v>
      </c>
      <c r="E52" s="72" t="s">
        <v>62</v>
      </c>
      <c r="F52" s="64" t="str">
        <f>Requisitos!F52</f>
        <v>T</v>
      </c>
      <c r="G52" s="65" t="s">
        <v>12</v>
      </c>
      <c r="H52" s="65" t="s">
        <v>12</v>
      </c>
      <c r="I52" s="65" t="s">
        <v>12</v>
      </c>
      <c r="J52" s="65" t="s">
        <v>12</v>
      </c>
      <c r="K52" s="66" t="s">
        <v>241</v>
      </c>
      <c r="L52" s="67">
        <f t="shared" si="7"/>
        <v>3</v>
      </c>
      <c r="N52" s="81">
        <f t="shared" si="8"/>
        <v>0</v>
      </c>
      <c r="O52" s="82">
        <f t="shared" si="9"/>
        <v>2</v>
      </c>
      <c r="P52" s="82">
        <f t="shared" si="10"/>
        <v>0</v>
      </c>
      <c r="Q52" s="84">
        <f t="shared" si="5"/>
        <v>6</v>
      </c>
      <c r="R52" s="83" t="str">
        <f t="shared" si="4"/>
        <v>Ok</v>
      </c>
      <c r="T52" s="81">
        <f>Requisitos!G52</f>
        <v>1</v>
      </c>
      <c r="U52" s="67">
        <f t="shared" si="6"/>
        <v>6</v>
      </c>
    </row>
    <row r="53" spans="1:21" s="28" customFormat="1" ht="38.25" x14ac:dyDescent="0.2">
      <c r="A53" s="24"/>
      <c r="B53" s="69" t="s">
        <v>111</v>
      </c>
      <c r="C53" s="70"/>
      <c r="D53" s="71" t="s">
        <v>115</v>
      </c>
      <c r="E53" s="72" t="s">
        <v>63</v>
      </c>
      <c r="F53" s="64" t="str">
        <f>Requisitos!F53</f>
        <v>T</v>
      </c>
      <c r="G53" s="65" t="s">
        <v>12</v>
      </c>
      <c r="H53" s="65" t="s">
        <v>12</v>
      </c>
      <c r="I53" s="65" t="s">
        <v>12</v>
      </c>
      <c r="J53" s="65" t="s">
        <v>12</v>
      </c>
      <c r="K53" s="66" t="s">
        <v>241</v>
      </c>
      <c r="L53" s="67">
        <f t="shared" si="7"/>
        <v>3</v>
      </c>
      <c r="N53" s="81">
        <f t="shared" si="8"/>
        <v>0</v>
      </c>
      <c r="O53" s="82">
        <f t="shared" si="9"/>
        <v>2</v>
      </c>
      <c r="P53" s="82">
        <f t="shared" si="10"/>
        <v>0</v>
      </c>
      <c r="Q53" s="84">
        <f t="shared" si="5"/>
        <v>6</v>
      </c>
      <c r="R53" s="83" t="str">
        <f t="shared" si="4"/>
        <v>Ok</v>
      </c>
      <c r="T53" s="81">
        <f>Requisitos!G53</f>
        <v>1</v>
      </c>
      <c r="U53" s="67">
        <f t="shared" si="6"/>
        <v>6</v>
      </c>
    </row>
    <row r="54" spans="1:21" ht="140.25" x14ac:dyDescent="0.2">
      <c r="A54" s="8"/>
      <c r="B54" s="60" t="s">
        <v>112</v>
      </c>
      <c r="C54" s="61"/>
      <c r="D54" s="62" t="s">
        <v>115</v>
      </c>
      <c r="E54" s="68" t="s">
        <v>119</v>
      </c>
      <c r="F54" s="64" t="str">
        <f>Requisitos!F54</f>
        <v>S</v>
      </c>
      <c r="G54" s="65" t="s">
        <v>12</v>
      </c>
      <c r="H54" s="65" t="s">
        <v>12</v>
      </c>
      <c r="I54" s="65" t="s">
        <v>12</v>
      </c>
      <c r="J54" s="65"/>
      <c r="K54" s="66"/>
      <c r="L54" s="67">
        <f t="shared" si="7"/>
        <v>3</v>
      </c>
      <c r="N54" s="81">
        <f t="shared" si="8"/>
        <v>0</v>
      </c>
      <c r="O54" s="82">
        <f t="shared" si="9"/>
        <v>2</v>
      </c>
      <c r="P54" s="82">
        <f t="shared" si="10"/>
        <v>0</v>
      </c>
      <c r="Q54" s="84">
        <f t="shared" si="5"/>
        <v>6</v>
      </c>
      <c r="R54" s="83" t="str">
        <f t="shared" si="4"/>
        <v>Ok</v>
      </c>
      <c r="T54" s="81">
        <f>Requisitos!G54</f>
        <v>3</v>
      </c>
      <c r="U54" s="67">
        <f t="shared" si="6"/>
        <v>18</v>
      </c>
    </row>
    <row r="55" spans="1:21" ht="89.25" x14ac:dyDescent="0.2">
      <c r="A55" s="8"/>
      <c r="B55" s="60" t="s">
        <v>113</v>
      </c>
      <c r="C55" s="61"/>
      <c r="D55" s="62" t="s">
        <v>115</v>
      </c>
      <c r="E55" s="68" t="s">
        <v>126</v>
      </c>
      <c r="F55" s="64" t="str">
        <f>Requisitos!F55</f>
        <v>S</v>
      </c>
      <c r="G55" s="65" t="s">
        <v>12</v>
      </c>
      <c r="H55" s="65" t="s">
        <v>12</v>
      </c>
      <c r="I55" s="65" t="s">
        <v>12</v>
      </c>
      <c r="J55" s="65"/>
      <c r="K55" s="66"/>
      <c r="L55" s="67">
        <f t="shared" si="7"/>
        <v>3</v>
      </c>
      <c r="N55" s="81">
        <f t="shared" si="8"/>
        <v>0</v>
      </c>
      <c r="O55" s="82">
        <f t="shared" si="9"/>
        <v>2</v>
      </c>
      <c r="P55" s="82">
        <f t="shared" si="10"/>
        <v>0</v>
      </c>
      <c r="Q55" s="84">
        <f t="shared" si="5"/>
        <v>6</v>
      </c>
      <c r="R55" s="83" t="str">
        <f t="shared" si="4"/>
        <v>Ok</v>
      </c>
      <c r="T55" s="81">
        <f>Requisitos!G55</f>
        <v>3</v>
      </c>
      <c r="U55" s="67">
        <f t="shared" si="6"/>
        <v>18</v>
      </c>
    </row>
    <row r="56" spans="1:21" ht="127.5" x14ac:dyDescent="0.2">
      <c r="A56" s="8"/>
      <c r="B56" s="60" t="s">
        <v>134</v>
      </c>
      <c r="C56" s="61"/>
      <c r="D56" s="62" t="s">
        <v>115</v>
      </c>
      <c r="E56" s="68" t="s">
        <v>124</v>
      </c>
      <c r="F56" s="64" t="str">
        <f>Requisitos!F56</f>
        <v>S</v>
      </c>
      <c r="G56" s="65" t="s">
        <v>12</v>
      </c>
      <c r="H56" s="65" t="s">
        <v>12</v>
      </c>
      <c r="I56" s="65" t="s">
        <v>12</v>
      </c>
      <c r="J56" s="65"/>
      <c r="K56" s="66"/>
      <c r="L56" s="67">
        <f t="shared" si="7"/>
        <v>3</v>
      </c>
      <c r="N56" s="81">
        <f t="shared" si="8"/>
        <v>0</v>
      </c>
      <c r="O56" s="82">
        <f t="shared" si="9"/>
        <v>2</v>
      </c>
      <c r="P56" s="82">
        <f t="shared" si="10"/>
        <v>0</v>
      </c>
      <c r="Q56" s="84">
        <f t="shared" si="5"/>
        <v>6</v>
      </c>
      <c r="R56" s="83" t="str">
        <f t="shared" si="4"/>
        <v>Ok</v>
      </c>
      <c r="T56" s="81">
        <f>Requisitos!G56</f>
        <v>3</v>
      </c>
      <c r="U56" s="67">
        <f t="shared" si="6"/>
        <v>18</v>
      </c>
    </row>
    <row r="57" spans="1:21" ht="89.25" x14ac:dyDescent="0.2">
      <c r="A57" s="8"/>
      <c r="B57" s="60" t="s">
        <v>135</v>
      </c>
      <c r="C57" s="61"/>
      <c r="D57" s="62" t="s">
        <v>115</v>
      </c>
      <c r="E57" s="68" t="s">
        <v>125</v>
      </c>
      <c r="F57" s="64" t="str">
        <f>Requisitos!F57</f>
        <v>S</v>
      </c>
      <c r="G57" s="65" t="s">
        <v>13</v>
      </c>
      <c r="H57" s="65" t="s">
        <v>12</v>
      </c>
      <c r="I57" s="65" t="s">
        <v>13</v>
      </c>
      <c r="J57" s="65" t="s">
        <v>13</v>
      </c>
      <c r="K57" s="66" t="s">
        <v>241</v>
      </c>
      <c r="L57" s="67">
        <f t="shared" si="7"/>
        <v>0.33333333333333331</v>
      </c>
      <c r="N57" s="81">
        <f t="shared" si="8"/>
        <v>1</v>
      </c>
      <c r="O57" s="82">
        <f t="shared" si="9"/>
        <v>1</v>
      </c>
      <c r="P57" s="82">
        <f t="shared" si="10"/>
        <v>0</v>
      </c>
      <c r="Q57" s="84">
        <f t="shared" si="5"/>
        <v>2.6</v>
      </c>
      <c r="R57" s="83" t="str">
        <f t="shared" si="4"/>
        <v>Ok</v>
      </c>
      <c r="T57" s="81">
        <f>Requisitos!G57</f>
        <v>3</v>
      </c>
      <c r="U57" s="67">
        <f t="shared" si="6"/>
        <v>7.8000000000000007</v>
      </c>
    </row>
    <row r="58" spans="1:21" ht="38.25" x14ac:dyDescent="0.2">
      <c r="A58" s="8"/>
      <c r="B58" s="60" t="s">
        <v>141</v>
      </c>
      <c r="C58" s="61"/>
      <c r="D58" s="71" t="s">
        <v>115</v>
      </c>
      <c r="E58" s="68" t="s">
        <v>142</v>
      </c>
      <c r="F58" s="64" t="str">
        <f>Requisitos!F58</f>
        <v>N</v>
      </c>
      <c r="G58" s="65" t="s">
        <v>12</v>
      </c>
      <c r="H58" s="65" t="s">
        <v>172</v>
      </c>
      <c r="I58" s="65" t="s">
        <v>12</v>
      </c>
      <c r="J58" s="65"/>
      <c r="K58" s="66"/>
      <c r="L58" s="67">
        <f t="shared" si="7"/>
        <v>2</v>
      </c>
      <c r="N58" s="81">
        <f t="shared" si="8"/>
        <v>0</v>
      </c>
      <c r="O58" s="82">
        <f t="shared" si="9"/>
        <v>1</v>
      </c>
      <c r="P58" s="82">
        <f t="shared" si="10"/>
        <v>0</v>
      </c>
      <c r="Q58" s="84">
        <f t="shared" si="5"/>
        <v>3</v>
      </c>
      <c r="R58" s="83" t="str">
        <f t="shared" si="4"/>
        <v>Ok</v>
      </c>
      <c r="T58" s="81">
        <f>Requisitos!G58</f>
        <v>2</v>
      </c>
      <c r="U58" s="67">
        <f t="shared" si="6"/>
        <v>6</v>
      </c>
    </row>
    <row r="59" spans="1:21" ht="38.25" x14ac:dyDescent="0.2">
      <c r="A59" s="8"/>
      <c r="B59" s="60" t="s">
        <v>143</v>
      </c>
      <c r="C59" s="61"/>
      <c r="D59" s="71" t="s">
        <v>115</v>
      </c>
      <c r="E59" s="68" t="s">
        <v>144</v>
      </c>
      <c r="F59" s="64" t="str">
        <f>Requisitos!F59</f>
        <v>N</v>
      </c>
      <c r="G59" s="65" t="s">
        <v>12</v>
      </c>
      <c r="H59" s="65" t="s">
        <v>172</v>
      </c>
      <c r="I59" s="65" t="s">
        <v>12</v>
      </c>
      <c r="J59" s="65"/>
      <c r="K59" s="66"/>
      <c r="L59" s="67">
        <f t="shared" si="7"/>
        <v>2</v>
      </c>
      <c r="N59" s="81">
        <f t="shared" si="8"/>
        <v>0</v>
      </c>
      <c r="O59" s="82">
        <f t="shared" si="9"/>
        <v>1</v>
      </c>
      <c r="P59" s="82">
        <f t="shared" si="10"/>
        <v>0</v>
      </c>
      <c r="Q59" s="84">
        <f t="shared" si="5"/>
        <v>3</v>
      </c>
      <c r="R59" s="83" t="str">
        <f t="shared" si="4"/>
        <v>Ok</v>
      </c>
      <c r="T59" s="81">
        <f>Requisitos!G59</f>
        <v>2</v>
      </c>
      <c r="U59" s="67">
        <f t="shared" si="6"/>
        <v>6</v>
      </c>
    </row>
    <row r="60" spans="1:21" ht="38.25" x14ac:dyDescent="0.2">
      <c r="A60" s="8"/>
      <c r="B60" s="60" t="s">
        <v>145</v>
      </c>
      <c r="C60" s="61"/>
      <c r="D60" s="71" t="s">
        <v>115</v>
      </c>
      <c r="E60" s="68" t="s">
        <v>146</v>
      </c>
      <c r="F60" s="64" t="str">
        <f>Requisitos!F60</f>
        <v>N</v>
      </c>
      <c r="G60" s="65" t="s">
        <v>12</v>
      </c>
      <c r="H60" s="65" t="s">
        <v>172</v>
      </c>
      <c r="I60" s="65" t="s">
        <v>12</v>
      </c>
      <c r="J60" s="65"/>
      <c r="K60" s="66"/>
      <c r="L60" s="67">
        <f t="shared" si="7"/>
        <v>2</v>
      </c>
      <c r="N60" s="81">
        <f t="shared" si="8"/>
        <v>0</v>
      </c>
      <c r="O60" s="82">
        <f t="shared" si="9"/>
        <v>1</v>
      </c>
      <c r="P60" s="82">
        <f t="shared" si="10"/>
        <v>0</v>
      </c>
      <c r="Q60" s="84">
        <f t="shared" si="5"/>
        <v>3</v>
      </c>
      <c r="R60" s="83" t="str">
        <f t="shared" si="4"/>
        <v>Ok</v>
      </c>
      <c r="T60" s="81">
        <f>Requisitos!G60</f>
        <v>2</v>
      </c>
      <c r="U60" s="67">
        <f t="shared" si="6"/>
        <v>6</v>
      </c>
    </row>
    <row r="61" spans="1:21" ht="38.25" x14ac:dyDescent="0.2">
      <c r="A61" s="8"/>
      <c r="B61" s="60" t="s">
        <v>147</v>
      </c>
      <c r="C61" s="61"/>
      <c r="D61" s="71" t="s">
        <v>115</v>
      </c>
      <c r="E61" s="68" t="s">
        <v>148</v>
      </c>
      <c r="F61" s="64" t="str">
        <f>Requisitos!F61</f>
        <v>N</v>
      </c>
      <c r="G61" s="65" t="s">
        <v>13</v>
      </c>
      <c r="H61" s="65" t="s">
        <v>172</v>
      </c>
      <c r="I61" s="65" t="s">
        <v>13</v>
      </c>
      <c r="J61" s="65"/>
      <c r="K61" s="66"/>
      <c r="L61" s="67">
        <f t="shared" si="7"/>
        <v>-0.66666666666666663</v>
      </c>
      <c r="N61" s="81">
        <f t="shared" si="8"/>
        <v>1</v>
      </c>
      <c r="O61" s="82">
        <f t="shared" si="9"/>
        <v>0</v>
      </c>
      <c r="P61" s="82">
        <f t="shared" si="10"/>
        <v>0</v>
      </c>
      <c r="Q61" s="84">
        <f t="shared" si="5"/>
        <v>-1</v>
      </c>
      <c r="R61" s="83" t="str">
        <f t="shared" si="4"/>
        <v>Ok</v>
      </c>
      <c r="T61" s="81">
        <f>Requisitos!G61</f>
        <v>2</v>
      </c>
      <c r="U61" s="67">
        <f t="shared" si="6"/>
        <v>-2</v>
      </c>
    </row>
    <row r="62" spans="1:21" ht="38.25" x14ac:dyDescent="0.2">
      <c r="A62" s="8"/>
      <c r="B62" s="60" t="s">
        <v>149</v>
      </c>
      <c r="C62" s="61"/>
      <c r="D62" s="71" t="s">
        <v>115</v>
      </c>
      <c r="E62" s="68" t="s">
        <v>150</v>
      </c>
      <c r="F62" s="64" t="str">
        <f>Requisitos!F62</f>
        <v>N</v>
      </c>
      <c r="G62" s="65" t="s">
        <v>13</v>
      </c>
      <c r="H62" s="65" t="s">
        <v>172</v>
      </c>
      <c r="I62" s="65" t="s">
        <v>13</v>
      </c>
      <c r="J62" s="65"/>
      <c r="K62" s="66"/>
      <c r="L62" s="67">
        <f t="shared" si="7"/>
        <v>-0.66666666666666663</v>
      </c>
      <c r="N62" s="81">
        <f t="shared" si="8"/>
        <v>1</v>
      </c>
      <c r="O62" s="82">
        <f t="shared" si="9"/>
        <v>0</v>
      </c>
      <c r="P62" s="82">
        <f t="shared" si="10"/>
        <v>0</v>
      </c>
      <c r="Q62" s="84">
        <f t="shared" si="5"/>
        <v>-1</v>
      </c>
      <c r="R62" s="83" t="str">
        <f t="shared" si="4"/>
        <v>Ok</v>
      </c>
      <c r="T62" s="81">
        <f>Requisitos!G62</f>
        <v>2</v>
      </c>
      <c r="U62" s="67">
        <f t="shared" si="6"/>
        <v>-2</v>
      </c>
    </row>
    <row r="63" spans="1:21" ht="38.25" x14ac:dyDescent="0.2">
      <c r="A63" s="8"/>
      <c r="B63" s="60" t="s">
        <v>151</v>
      </c>
      <c r="C63" s="61"/>
      <c r="D63" s="71" t="s">
        <v>115</v>
      </c>
      <c r="E63" s="68" t="s">
        <v>152</v>
      </c>
      <c r="F63" s="64" t="str">
        <f>Requisitos!F63</f>
        <v>N</v>
      </c>
      <c r="G63" s="65" t="s">
        <v>13</v>
      </c>
      <c r="H63" s="65" t="s">
        <v>172</v>
      </c>
      <c r="I63" s="65" t="s">
        <v>13</v>
      </c>
      <c r="J63" s="65"/>
      <c r="K63" s="66"/>
      <c r="L63" s="67">
        <f t="shared" si="7"/>
        <v>-0.66666666666666663</v>
      </c>
      <c r="N63" s="81">
        <f t="shared" si="8"/>
        <v>1</v>
      </c>
      <c r="O63" s="82">
        <f t="shared" si="9"/>
        <v>0</v>
      </c>
      <c r="P63" s="82">
        <f t="shared" si="10"/>
        <v>0</v>
      </c>
      <c r="Q63" s="84">
        <f t="shared" si="5"/>
        <v>-1</v>
      </c>
      <c r="R63" s="83" t="str">
        <f t="shared" si="4"/>
        <v>Ok</v>
      </c>
      <c r="T63" s="81">
        <f>Requisitos!G63</f>
        <v>2</v>
      </c>
      <c r="U63" s="67">
        <f t="shared" si="6"/>
        <v>-2</v>
      </c>
    </row>
    <row r="64" spans="1:21" ht="38.25" x14ac:dyDescent="0.2">
      <c r="A64" s="8"/>
      <c r="B64" s="60" t="s">
        <v>153</v>
      </c>
      <c r="C64" s="61"/>
      <c r="D64" s="71" t="s">
        <v>115</v>
      </c>
      <c r="E64" s="68" t="s">
        <v>154</v>
      </c>
      <c r="F64" s="64" t="str">
        <f>Requisitos!F64</f>
        <v>N</v>
      </c>
      <c r="G64" s="65" t="s">
        <v>12</v>
      </c>
      <c r="H64" s="65" t="s">
        <v>172</v>
      </c>
      <c r="I64" s="65" t="s">
        <v>12</v>
      </c>
      <c r="J64" s="65"/>
      <c r="K64" s="66"/>
      <c r="L64" s="67">
        <f t="shared" si="7"/>
        <v>2</v>
      </c>
      <c r="N64" s="81">
        <f t="shared" si="8"/>
        <v>0</v>
      </c>
      <c r="O64" s="82">
        <f t="shared" si="9"/>
        <v>1</v>
      </c>
      <c r="P64" s="82">
        <f t="shared" si="10"/>
        <v>0</v>
      </c>
      <c r="Q64" s="84">
        <f t="shared" si="5"/>
        <v>3</v>
      </c>
      <c r="R64" s="83" t="str">
        <f t="shared" si="4"/>
        <v>Ok</v>
      </c>
      <c r="T64" s="81">
        <f>Requisitos!G64</f>
        <v>2</v>
      </c>
      <c r="U64" s="67">
        <f t="shared" si="6"/>
        <v>6</v>
      </c>
    </row>
    <row r="65" spans="1:21" ht="38.25" x14ac:dyDescent="0.2">
      <c r="A65" s="8"/>
      <c r="B65" s="60" t="s">
        <v>155</v>
      </c>
      <c r="C65" s="61"/>
      <c r="D65" s="71" t="s">
        <v>115</v>
      </c>
      <c r="E65" s="68" t="s">
        <v>156</v>
      </c>
      <c r="F65" s="64" t="str">
        <f>Requisitos!F65</f>
        <v>N</v>
      </c>
      <c r="G65" s="65" t="s">
        <v>12</v>
      </c>
      <c r="H65" s="65" t="s">
        <v>172</v>
      </c>
      <c r="I65" s="65" t="s">
        <v>12</v>
      </c>
      <c r="J65" s="65"/>
      <c r="K65" s="66"/>
      <c r="L65" s="67">
        <f t="shared" si="7"/>
        <v>2</v>
      </c>
      <c r="N65" s="81">
        <f t="shared" si="8"/>
        <v>0</v>
      </c>
      <c r="O65" s="82">
        <f t="shared" si="9"/>
        <v>1</v>
      </c>
      <c r="P65" s="82">
        <f t="shared" si="10"/>
        <v>0</v>
      </c>
      <c r="Q65" s="84">
        <f t="shared" si="5"/>
        <v>3</v>
      </c>
      <c r="R65" s="83" t="str">
        <f t="shared" si="4"/>
        <v>Ok</v>
      </c>
      <c r="T65" s="81">
        <f>Requisitos!G65</f>
        <v>2</v>
      </c>
      <c r="U65" s="67">
        <f t="shared" si="6"/>
        <v>6</v>
      </c>
    </row>
    <row r="66" spans="1:21" ht="38.25" x14ac:dyDescent="0.2">
      <c r="A66" s="8"/>
      <c r="B66" s="73" t="s">
        <v>157</v>
      </c>
      <c r="C66" s="74"/>
      <c r="D66" s="75" t="s">
        <v>115</v>
      </c>
      <c r="E66" s="76" t="s">
        <v>158</v>
      </c>
      <c r="F66" s="77" t="str">
        <f>Requisitos!F66</f>
        <v>N</v>
      </c>
      <c r="G66" s="78" t="s">
        <v>13</v>
      </c>
      <c r="H66" s="78" t="s">
        <v>172</v>
      </c>
      <c r="I66" s="78" t="s">
        <v>13</v>
      </c>
      <c r="J66" s="78"/>
      <c r="K66" s="79"/>
      <c r="L66" s="80">
        <f t="shared" si="7"/>
        <v>-0.66666666666666663</v>
      </c>
      <c r="N66" s="85">
        <f t="shared" si="8"/>
        <v>1</v>
      </c>
      <c r="O66" s="86">
        <f t="shared" si="9"/>
        <v>0</v>
      </c>
      <c r="P66" s="86">
        <f t="shared" si="10"/>
        <v>0</v>
      </c>
      <c r="Q66" s="87">
        <f t="shared" si="5"/>
        <v>-1</v>
      </c>
      <c r="R66" s="88" t="str">
        <f t="shared" si="4"/>
        <v>Ok</v>
      </c>
      <c r="T66" s="85">
        <f>Requisitos!G66</f>
        <v>2</v>
      </c>
      <c r="U66" s="80">
        <f t="shared" si="6"/>
        <v>-2</v>
      </c>
    </row>
  </sheetData>
  <autoFilter ref="B6:U6"/>
  <mergeCells count="1">
    <mergeCell ref="N4:P4"/>
  </mergeCells>
  <conditionalFormatting sqref="G7:G66 I7:J66">
    <cfRule type="containsText" dxfId="15" priority="7" operator="containsText" text="Não">
      <formula>NOT(ISERROR(SEARCH("Não",G7)))</formula>
    </cfRule>
    <cfRule type="containsText" dxfId="14" priority="8" operator="containsText" text="Parcialmente">
      <formula>NOT(ISERROR(SEARCH("Parcialmente",G7)))</formula>
    </cfRule>
    <cfRule type="containsText" dxfId="13" priority="9" operator="containsText" text="Sim">
      <formula>NOT(ISERROR(SEARCH("Sim",G7)))</formula>
    </cfRule>
  </conditionalFormatting>
  <conditionalFormatting sqref="H7:H66">
    <cfRule type="containsText" dxfId="12" priority="1" operator="containsText" text="Não">
      <formula>NOT(ISERROR(SEARCH("Não",H7)))</formula>
    </cfRule>
    <cfRule type="containsText" dxfId="11" priority="2" operator="containsText" text="Parcialmente">
      <formula>NOT(ISERROR(SEARCH("Parcialmente",H7)))</formula>
    </cfRule>
    <cfRule type="containsText" dxfId="10" priority="3" operator="containsText" text="Sim">
      <formula>NOT(ISERROR(SEARCH("Sim",H7)))</formula>
    </cfRule>
  </conditionalFormatting>
  <dataValidations count="1">
    <dataValidation type="list" allowBlank="1" showInputMessage="1" showErrorMessage="1" sqref="G7:I66">
      <formula1>"Sim,Não,Parcialmente,N/A"</formula1>
    </dataValidation>
  </dataValidations>
  <pageMargins left="0.78740157499999996" right="0.78740157499999996" top="0.984251969" bottom="0.984251969" header="0.5" footer="0.5"/>
  <pageSetup paperSize="9" orientation="portrait" r:id="rId1"/>
  <headerFooter alignWithMargins="0"/>
  <drawing r:id="rId2"/>
  <legacyDrawing r:id="rId3"/>
  <extLst>
    <ext xmlns:x14="http://schemas.microsoft.com/office/spreadsheetml/2009/9/main" uri="{78C0D931-6437-407d-A8EE-F0AAD7539E65}">
      <x14:conditionalFormattings>
        <x14:conditionalFormatting xmlns:xm="http://schemas.microsoft.com/office/excel/2006/main">
          <x14:cfRule type="containsText" priority="4" operator="containsText" text="Não" id="{A6058940-37F2-4511-9A2B-61775E7723B0}">
            <xm:f>NOT(ISERROR(SEARCH("Não",'CPqD-Sensedia'!K7)))</xm:f>
            <x14:dxf>
              <font>
                <color rgb="FF9C0006"/>
              </font>
              <fill>
                <patternFill>
                  <bgColor rgb="FFFFC7CE"/>
                </patternFill>
              </fill>
            </x14:dxf>
          </x14:cfRule>
          <x14:cfRule type="containsText" priority="5" operator="containsText" text="Parcialmente" id="{1E8FC013-74F9-4D3B-8CC7-76E478619322}">
            <xm:f>NOT(ISERROR(SEARCH("Parcialmente",'CPqD-Sensedia'!K7)))</xm:f>
            <x14:dxf>
              <font>
                <color rgb="FF9C6500"/>
              </font>
              <fill>
                <patternFill>
                  <bgColor rgb="FFFFEB9C"/>
                </patternFill>
              </fill>
            </x14:dxf>
          </x14:cfRule>
          <x14:cfRule type="containsText" priority="6" operator="containsText" text="Sim" id="{8A5A7FE0-ED06-4D4B-AAD8-25F9145FC540}">
            <xm:f>NOT(ISERROR(SEARCH("Sim",'CPqD-Sensedia'!K7)))</xm:f>
            <x14:dxf>
              <font>
                <color rgb="FF006100"/>
              </font>
              <fill>
                <patternFill>
                  <bgColor rgb="FFC6EFCE"/>
                </patternFill>
              </fill>
            </x14:dxf>
          </x14:cfRule>
          <xm:sqref>J7:J66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Configurações!$C$4:$C$6</xm:f>
          </x14:formula1>
          <xm:sqref>J7:J66</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48"/>
  <sheetViews>
    <sheetView zoomScale="90" zoomScaleNormal="90" workbookViewId="0">
      <pane xSplit="2" ySplit="1" topLeftCell="C39" activePane="bottomRight" state="frozenSplit"/>
      <selection pane="topRight" activeCell="C1" sqref="C1"/>
      <selection pane="bottomLeft" activeCell="B2" sqref="B2"/>
      <selection pane="bottomRight" activeCell="D57" sqref="D57"/>
    </sheetView>
  </sheetViews>
  <sheetFormatPr defaultRowHeight="12.75" x14ac:dyDescent="0.2"/>
  <cols>
    <col min="1" max="1" width="7.28515625" style="17" bestFit="1" customWidth="1"/>
    <col min="2" max="2" width="16.42578125" bestFit="1" customWidth="1"/>
    <col min="3" max="3" width="14.5703125" style="17" bestFit="1" customWidth="1"/>
    <col min="4" max="4" width="49.28515625" style="17" customWidth="1"/>
    <col min="5" max="5" width="76.140625" style="34" customWidth="1"/>
    <col min="6" max="6" width="59.7109375" style="17" customWidth="1"/>
    <col min="10" max="12" width="16.42578125" bestFit="1" customWidth="1"/>
  </cols>
  <sheetData>
    <row r="1" spans="1:10" s="2" customFormat="1" x14ac:dyDescent="0.2">
      <c r="A1" s="16" t="s">
        <v>128</v>
      </c>
      <c r="B1" s="16" t="s">
        <v>139</v>
      </c>
      <c r="C1" s="16" t="s">
        <v>133</v>
      </c>
      <c r="D1" s="15" t="s">
        <v>127</v>
      </c>
      <c r="E1" s="31" t="s">
        <v>159</v>
      </c>
    </row>
    <row r="2" spans="1:10" ht="63.75" x14ac:dyDescent="0.2">
      <c r="A2" s="17">
        <v>1</v>
      </c>
      <c r="B2" s="19" t="s">
        <v>140</v>
      </c>
      <c r="C2" s="19" t="s">
        <v>135</v>
      </c>
      <c r="D2" s="14" t="s">
        <v>129</v>
      </c>
      <c r="E2" s="32"/>
      <c r="F2"/>
    </row>
    <row r="3" spans="1:10" ht="25.5" x14ac:dyDescent="0.2">
      <c r="A3" s="17">
        <v>2</v>
      </c>
      <c r="B3" s="19" t="s">
        <v>140</v>
      </c>
      <c r="C3" s="19" t="s">
        <v>136</v>
      </c>
      <c r="D3" s="18" t="s">
        <v>130</v>
      </c>
      <c r="E3" s="32"/>
      <c r="F3"/>
    </row>
    <row r="4" spans="1:10" ht="38.25" x14ac:dyDescent="0.2">
      <c r="A4" s="17">
        <v>3</v>
      </c>
      <c r="B4" s="19" t="s">
        <v>140</v>
      </c>
      <c r="C4" s="19" t="s">
        <v>136</v>
      </c>
      <c r="D4" s="18" t="s">
        <v>131</v>
      </c>
      <c r="E4" s="32"/>
      <c r="F4"/>
    </row>
    <row r="5" spans="1:10" ht="25.5" x14ac:dyDescent="0.2">
      <c r="A5" s="17">
        <v>4</v>
      </c>
      <c r="B5" s="19" t="s">
        <v>140</v>
      </c>
      <c r="C5" s="19" t="s">
        <v>137</v>
      </c>
      <c r="D5" s="18" t="s">
        <v>132</v>
      </c>
      <c r="E5" s="32"/>
      <c r="F5"/>
    </row>
    <row r="6" spans="1:10" ht="25.5" x14ac:dyDescent="0.2">
      <c r="A6" s="17">
        <v>5</v>
      </c>
      <c r="B6" s="22" t="s">
        <v>140</v>
      </c>
      <c r="C6" s="21" t="s">
        <v>75</v>
      </c>
      <c r="D6" s="18" t="s">
        <v>138</v>
      </c>
      <c r="E6" s="33"/>
      <c r="F6"/>
    </row>
    <row r="7" spans="1:10" ht="25.5" x14ac:dyDescent="0.2">
      <c r="A7" s="17">
        <v>6</v>
      </c>
      <c r="B7" s="22" t="s">
        <v>140</v>
      </c>
      <c r="C7" s="21" t="s">
        <v>136</v>
      </c>
      <c r="D7" s="18" t="s">
        <v>165</v>
      </c>
      <c r="E7" s="33"/>
      <c r="F7"/>
    </row>
    <row r="8" spans="1:10" ht="38.25" x14ac:dyDescent="0.2">
      <c r="A8" s="17">
        <v>7</v>
      </c>
      <c r="B8" s="17" t="s">
        <v>140</v>
      </c>
      <c r="C8" s="17" t="s">
        <v>136</v>
      </c>
      <c r="D8" s="14" t="s">
        <v>166</v>
      </c>
      <c r="F8"/>
    </row>
    <row r="9" spans="1:10" ht="25.5" x14ac:dyDescent="0.2">
      <c r="A9" s="17">
        <v>8</v>
      </c>
      <c r="B9" s="17" t="s">
        <v>140</v>
      </c>
      <c r="C9" s="17" t="s">
        <v>136</v>
      </c>
      <c r="D9" s="14" t="s">
        <v>167</v>
      </c>
      <c r="F9"/>
    </row>
    <row r="10" spans="1:10" x14ac:dyDescent="0.2">
      <c r="A10" s="17">
        <v>9</v>
      </c>
      <c r="B10" s="17" t="s">
        <v>140</v>
      </c>
      <c r="C10" s="17" t="s">
        <v>136</v>
      </c>
      <c r="D10" s="14" t="s">
        <v>168</v>
      </c>
      <c r="F10"/>
    </row>
    <row r="11" spans="1:10" x14ac:dyDescent="0.2">
      <c r="A11" s="17">
        <v>10</v>
      </c>
      <c r="B11" s="17" t="s">
        <v>140</v>
      </c>
      <c r="C11" s="17" t="s">
        <v>136</v>
      </c>
      <c r="D11" s="14" t="s">
        <v>169</v>
      </c>
      <c r="F11"/>
    </row>
    <row r="12" spans="1:10" ht="25.5" x14ac:dyDescent="0.2">
      <c r="A12" s="17">
        <v>11</v>
      </c>
      <c r="B12" s="17" t="s">
        <v>161</v>
      </c>
      <c r="C12" s="17" t="s">
        <v>136</v>
      </c>
      <c r="D12" s="14" t="s">
        <v>162</v>
      </c>
      <c r="F12"/>
    </row>
    <row r="13" spans="1:10" x14ac:dyDescent="0.2">
      <c r="A13" s="17">
        <v>12</v>
      </c>
      <c r="B13" s="17" t="s">
        <v>161</v>
      </c>
      <c r="C13" s="17" t="s">
        <v>136</v>
      </c>
      <c r="D13" s="14" t="s">
        <v>163</v>
      </c>
      <c r="F13"/>
    </row>
    <row r="14" spans="1:10" ht="25.5" x14ac:dyDescent="0.2">
      <c r="A14" s="17">
        <v>13</v>
      </c>
      <c r="B14" s="17" t="s">
        <v>161</v>
      </c>
      <c r="C14" s="17" t="s">
        <v>136</v>
      </c>
      <c r="D14" s="14" t="s">
        <v>164</v>
      </c>
      <c r="F14"/>
      <c r="H14" s="20"/>
      <c r="I14" s="20"/>
      <c r="J14" s="20"/>
    </row>
    <row r="15" spans="1:10" x14ac:dyDescent="0.2">
      <c r="A15" s="17">
        <v>14</v>
      </c>
      <c r="B15" s="17" t="s">
        <v>140</v>
      </c>
      <c r="C15" s="17" t="s">
        <v>136</v>
      </c>
      <c r="D15" s="14" t="s">
        <v>170</v>
      </c>
      <c r="F15"/>
    </row>
    <row r="16" spans="1:10" ht="89.25" x14ac:dyDescent="0.2">
      <c r="A16" s="17">
        <v>15</v>
      </c>
      <c r="B16" s="17" t="s">
        <v>161</v>
      </c>
      <c r="C16" s="17" t="s">
        <v>136</v>
      </c>
      <c r="D16" s="14" t="s">
        <v>171</v>
      </c>
      <c r="F16"/>
    </row>
    <row r="17" spans="1:6" ht="89.25" x14ac:dyDescent="0.2">
      <c r="A17" s="17">
        <v>16</v>
      </c>
      <c r="B17" s="17" t="s">
        <v>174</v>
      </c>
      <c r="C17" s="17" t="s">
        <v>136</v>
      </c>
      <c r="D17" s="14" t="s">
        <v>176</v>
      </c>
      <c r="F17"/>
    </row>
    <row r="18" spans="1:6" ht="102" x14ac:dyDescent="0.2">
      <c r="A18" s="17">
        <v>17</v>
      </c>
      <c r="B18" s="19" t="s">
        <v>173</v>
      </c>
      <c r="C18" s="19" t="s">
        <v>136</v>
      </c>
      <c r="D18" s="18" t="s">
        <v>178</v>
      </c>
      <c r="E18" s="34" t="s">
        <v>217</v>
      </c>
      <c r="F18"/>
    </row>
    <row r="19" spans="1:6" ht="306" x14ac:dyDescent="0.2">
      <c r="A19" s="17">
        <v>18</v>
      </c>
      <c r="B19" s="17" t="s">
        <v>161</v>
      </c>
      <c r="C19" s="17" t="s">
        <v>136</v>
      </c>
      <c r="D19" s="14" t="s">
        <v>179</v>
      </c>
      <c r="E19" s="34" t="s">
        <v>180</v>
      </c>
      <c r="F19"/>
    </row>
    <row r="20" spans="1:6" x14ac:dyDescent="0.2">
      <c r="A20" s="17">
        <v>19</v>
      </c>
      <c r="B20" s="17" t="s">
        <v>161</v>
      </c>
      <c r="C20" s="17" t="s">
        <v>66</v>
      </c>
      <c r="D20" s="14"/>
      <c r="E20" s="34" t="s">
        <v>181</v>
      </c>
    </row>
    <row r="21" spans="1:6" ht="153" x14ac:dyDescent="0.2">
      <c r="A21" s="17">
        <v>20</v>
      </c>
      <c r="B21" s="17" t="s">
        <v>161</v>
      </c>
      <c r="C21" s="17" t="s">
        <v>67</v>
      </c>
      <c r="D21" s="14"/>
      <c r="E21" s="34" t="s">
        <v>182</v>
      </c>
    </row>
    <row r="22" spans="1:6" ht="89.25" x14ac:dyDescent="0.2">
      <c r="A22" s="17">
        <v>21</v>
      </c>
      <c r="B22" s="17" t="s">
        <v>161</v>
      </c>
      <c r="C22" s="17" t="s">
        <v>136</v>
      </c>
      <c r="D22" s="14"/>
      <c r="E22" s="34" t="s">
        <v>183</v>
      </c>
    </row>
    <row r="23" spans="1:6" x14ac:dyDescent="0.2">
      <c r="A23" s="17">
        <v>22</v>
      </c>
      <c r="B23" s="17" t="s">
        <v>161</v>
      </c>
      <c r="C23" s="17" t="s">
        <v>136</v>
      </c>
      <c r="D23" s="14"/>
      <c r="E23" s="34" t="s">
        <v>184</v>
      </c>
    </row>
    <row r="24" spans="1:6" ht="51" x14ac:dyDescent="0.2">
      <c r="A24" s="17">
        <v>23</v>
      </c>
      <c r="B24" s="17" t="s">
        <v>161</v>
      </c>
      <c r="C24" s="17" t="s">
        <v>68</v>
      </c>
      <c r="D24" s="14" t="s">
        <v>185</v>
      </c>
      <c r="E24" s="34" t="s">
        <v>186</v>
      </c>
    </row>
    <row r="25" spans="1:6" ht="38.25" x14ac:dyDescent="0.2">
      <c r="A25" s="17">
        <v>24</v>
      </c>
      <c r="B25" s="17" t="s">
        <v>161</v>
      </c>
      <c r="C25" s="17" t="s">
        <v>136</v>
      </c>
      <c r="D25" s="14" t="s">
        <v>187</v>
      </c>
      <c r="E25" s="34" t="s">
        <v>188</v>
      </c>
    </row>
    <row r="26" spans="1:6" ht="191.25" x14ac:dyDescent="0.2">
      <c r="A26" s="17">
        <v>25</v>
      </c>
      <c r="B26" s="17" t="s">
        <v>189</v>
      </c>
      <c r="C26" s="17" t="s">
        <v>136</v>
      </c>
      <c r="D26" s="14" t="s">
        <v>179</v>
      </c>
      <c r="E26" s="34" t="s">
        <v>190</v>
      </c>
    </row>
    <row r="27" spans="1:6" ht="25.5" x14ac:dyDescent="0.2">
      <c r="A27" s="17">
        <v>26</v>
      </c>
      <c r="B27" s="17" t="s">
        <v>189</v>
      </c>
      <c r="C27" s="17" t="s">
        <v>136</v>
      </c>
      <c r="D27" s="14" t="s">
        <v>191</v>
      </c>
      <c r="E27" s="34" t="s">
        <v>192</v>
      </c>
    </row>
    <row r="28" spans="1:6" ht="25.5" x14ac:dyDescent="0.2">
      <c r="A28" s="17">
        <v>27</v>
      </c>
      <c r="B28" s="17" t="s">
        <v>189</v>
      </c>
      <c r="C28" s="17" t="s">
        <v>136</v>
      </c>
      <c r="D28" s="14" t="s">
        <v>196</v>
      </c>
      <c r="E28" s="34" t="s">
        <v>193</v>
      </c>
    </row>
    <row r="29" spans="1:6" x14ac:dyDescent="0.2">
      <c r="A29" s="17">
        <v>28</v>
      </c>
      <c r="B29" s="17" t="s">
        <v>189</v>
      </c>
      <c r="C29" s="17" t="s">
        <v>136</v>
      </c>
      <c r="D29" s="14" t="s">
        <v>194</v>
      </c>
      <c r="E29" s="34" t="s">
        <v>195</v>
      </c>
    </row>
    <row r="30" spans="1:6" ht="127.5" x14ac:dyDescent="0.2">
      <c r="A30" s="17">
        <v>29</v>
      </c>
      <c r="B30" s="17" t="s">
        <v>189</v>
      </c>
      <c r="C30" s="17" t="s">
        <v>66</v>
      </c>
      <c r="D30" s="14"/>
      <c r="E30" s="34" t="s">
        <v>197</v>
      </c>
    </row>
    <row r="31" spans="1:6" ht="63.75" x14ac:dyDescent="0.2">
      <c r="A31" s="17">
        <v>30</v>
      </c>
      <c r="B31" s="17" t="s">
        <v>189</v>
      </c>
      <c r="C31" s="17" t="s">
        <v>67</v>
      </c>
      <c r="D31" s="14"/>
      <c r="E31" s="34" t="s">
        <v>198</v>
      </c>
    </row>
    <row r="32" spans="1:6" ht="38.25" x14ac:dyDescent="0.2">
      <c r="A32" s="17">
        <v>31</v>
      </c>
      <c r="B32" s="17" t="s">
        <v>189</v>
      </c>
      <c r="C32" s="17" t="s">
        <v>136</v>
      </c>
      <c r="D32" s="14" t="s">
        <v>199</v>
      </c>
      <c r="E32" s="34" t="s">
        <v>200</v>
      </c>
    </row>
    <row r="33" spans="1:5" x14ac:dyDescent="0.2">
      <c r="A33" s="17">
        <v>32</v>
      </c>
      <c r="B33" s="17" t="s">
        <v>189</v>
      </c>
      <c r="C33" s="17" t="s">
        <v>136</v>
      </c>
      <c r="D33" s="14" t="s">
        <v>201</v>
      </c>
      <c r="E33" s="34" t="s">
        <v>202</v>
      </c>
    </row>
    <row r="34" spans="1:5" ht="89.25" x14ac:dyDescent="0.2">
      <c r="A34" s="17">
        <v>33</v>
      </c>
      <c r="B34" s="17" t="s">
        <v>189</v>
      </c>
      <c r="C34" s="17" t="s">
        <v>136</v>
      </c>
      <c r="D34" s="14" t="s">
        <v>203</v>
      </c>
      <c r="E34" s="34" t="s">
        <v>204</v>
      </c>
    </row>
    <row r="35" spans="1:5" ht="102" x14ac:dyDescent="0.2">
      <c r="A35" s="17">
        <v>34</v>
      </c>
      <c r="B35" s="17" t="s">
        <v>205</v>
      </c>
      <c r="D35" s="14" t="s">
        <v>206</v>
      </c>
      <c r="E35" s="34" t="s">
        <v>209</v>
      </c>
    </row>
    <row r="36" spans="1:5" ht="51" x14ac:dyDescent="0.2">
      <c r="A36" s="17">
        <v>35</v>
      </c>
      <c r="B36" s="17" t="s">
        <v>205</v>
      </c>
      <c r="D36" s="14" t="s">
        <v>208</v>
      </c>
      <c r="E36" s="34" t="s">
        <v>207</v>
      </c>
    </row>
    <row r="37" spans="1:5" x14ac:dyDescent="0.2">
      <c r="A37" s="17">
        <v>36</v>
      </c>
      <c r="B37" s="17" t="s">
        <v>205</v>
      </c>
      <c r="C37" s="17" t="s">
        <v>67</v>
      </c>
      <c r="D37" s="14" t="s">
        <v>212</v>
      </c>
      <c r="E37" s="34" t="s">
        <v>210</v>
      </c>
    </row>
    <row r="38" spans="1:5" x14ac:dyDescent="0.2">
      <c r="A38" s="17">
        <v>37</v>
      </c>
      <c r="B38" s="17" t="s">
        <v>205</v>
      </c>
      <c r="C38" s="17" t="s">
        <v>66</v>
      </c>
      <c r="D38" s="14" t="s">
        <v>213</v>
      </c>
      <c r="E38" s="34" t="s">
        <v>211</v>
      </c>
    </row>
    <row r="39" spans="1:5" ht="140.25" x14ac:dyDescent="0.2">
      <c r="A39" s="17">
        <v>38</v>
      </c>
      <c r="B39" s="17" t="s">
        <v>173</v>
      </c>
      <c r="C39" s="17" t="s">
        <v>136</v>
      </c>
      <c r="D39" s="14" t="s">
        <v>214</v>
      </c>
      <c r="E39" s="34" t="s">
        <v>215</v>
      </c>
    </row>
    <row r="40" spans="1:5" x14ac:dyDescent="0.2">
      <c r="A40" s="17">
        <v>39</v>
      </c>
      <c r="B40" s="17" t="s">
        <v>173</v>
      </c>
      <c r="C40" s="17" t="s">
        <v>136</v>
      </c>
      <c r="D40" s="14"/>
      <c r="E40" s="34" t="s">
        <v>216</v>
      </c>
    </row>
    <row r="41" spans="1:5" ht="25.5" x14ac:dyDescent="0.2">
      <c r="A41" s="17">
        <v>40</v>
      </c>
      <c r="B41" s="17" t="s">
        <v>173</v>
      </c>
      <c r="C41" s="17" t="s">
        <v>136</v>
      </c>
      <c r="D41" s="14" t="s">
        <v>218</v>
      </c>
      <c r="E41" s="34" t="s">
        <v>219</v>
      </c>
    </row>
    <row r="42" spans="1:5" x14ac:dyDescent="0.2">
      <c r="A42" s="17">
        <v>41</v>
      </c>
      <c r="B42" s="17" t="s">
        <v>140</v>
      </c>
      <c r="C42" s="17" t="s">
        <v>136</v>
      </c>
      <c r="D42" s="14" t="s">
        <v>214</v>
      </c>
    </row>
    <row r="43" spans="1:5" x14ac:dyDescent="0.2">
      <c r="B43" s="17" t="s">
        <v>174</v>
      </c>
      <c r="D43" s="14" t="s">
        <v>206</v>
      </c>
    </row>
    <row r="44" spans="1:5" x14ac:dyDescent="0.2">
      <c r="B44" s="17" t="s">
        <v>174</v>
      </c>
      <c r="D44" s="14" t="s">
        <v>220</v>
      </c>
    </row>
    <row r="45" spans="1:5" x14ac:dyDescent="0.2">
      <c r="B45" s="17" t="s">
        <v>174</v>
      </c>
      <c r="D45" s="14" t="s">
        <v>212</v>
      </c>
    </row>
    <row r="46" spans="1:5" x14ac:dyDescent="0.2">
      <c r="B46" s="17" t="s">
        <v>221</v>
      </c>
      <c r="D46" s="14" t="s">
        <v>206</v>
      </c>
      <c r="E46" s="34" t="s">
        <v>222</v>
      </c>
    </row>
    <row r="47" spans="1:5" x14ac:dyDescent="0.2">
      <c r="B47" s="17" t="s">
        <v>221</v>
      </c>
      <c r="D47" s="14" t="s">
        <v>220</v>
      </c>
    </row>
    <row r="48" spans="1:5" x14ac:dyDescent="0.2">
      <c r="B48" s="17" t="s">
        <v>221</v>
      </c>
      <c r="D48" s="14" t="s">
        <v>212</v>
      </c>
    </row>
  </sheetData>
  <pageMargins left="0.511811024" right="0.511811024" top="0.78740157499999996" bottom="0.78740157499999996" header="0.31496062000000002" footer="0.31496062000000002"/>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B1:O12"/>
  <sheetViews>
    <sheetView tabSelected="1" zoomScaleNormal="100" workbookViewId="0">
      <selection activeCell="E3" sqref="E3"/>
    </sheetView>
  </sheetViews>
  <sheetFormatPr defaultRowHeight="12.75" x14ac:dyDescent="0.2"/>
  <cols>
    <col min="1" max="1" width="3.42578125" style="14" customWidth="1"/>
    <col min="2" max="2" width="8" style="16" bestFit="1" customWidth="1"/>
    <col min="3" max="3" width="14.7109375" style="17" bestFit="1" customWidth="1"/>
    <col min="4" max="6" width="11.42578125" style="17" customWidth="1"/>
    <col min="7" max="7" width="3.85546875" style="14" customWidth="1"/>
    <col min="8" max="8" width="8" style="16" bestFit="1" customWidth="1"/>
    <col min="9" max="9" width="14.7109375" style="17" customWidth="1"/>
    <col min="10" max="12" width="11.42578125" style="17" customWidth="1"/>
    <col min="13" max="13" width="3.42578125" style="14" customWidth="1"/>
    <col min="14" max="14" width="6.5703125" style="14" bestFit="1" customWidth="1"/>
    <col min="15" max="15" width="14.28515625" style="14" bestFit="1" customWidth="1"/>
    <col min="16" max="16384" width="9.140625" style="14"/>
  </cols>
  <sheetData>
    <row r="1" spans="2:15" x14ac:dyDescent="0.2">
      <c r="J1" s="16"/>
      <c r="K1" s="16"/>
      <c r="L1" s="16"/>
    </row>
    <row r="2" spans="2:15" ht="30" x14ac:dyDescent="0.2">
      <c r="B2" s="123" t="s">
        <v>229</v>
      </c>
      <c r="C2" s="124" t="s">
        <v>139</v>
      </c>
      <c r="D2" s="125" t="s">
        <v>251</v>
      </c>
      <c r="E2" s="123" t="s">
        <v>227</v>
      </c>
      <c r="F2" s="125" t="s">
        <v>255</v>
      </c>
      <c r="H2" s="123" t="s">
        <v>229</v>
      </c>
      <c r="I2" s="124" t="s">
        <v>139</v>
      </c>
      <c r="J2" s="125" t="s">
        <v>254</v>
      </c>
      <c r="K2" s="133" t="s">
        <v>227</v>
      </c>
      <c r="L2" s="125" t="s">
        <v>243</v>
      </c>
      <c r="N2" s="18"/>
      <c r="O2" s="18"/>
    </row>
    <row r="3" spans="2:15" ht="15" x14ac:dyDescent="0.2">
      <c r="B3" s="126">
        <v>1</v>
      </c>
      <c r="C3" s="127" t="s">
        <v>236</v>
      </c>
      <c r="D3" s="128">
        <f>'Todo-PTSI'!$Q$4</f>
        <v>637.40000000000009</v>
      </c>
      <c r="E3" s="136">
        <f>VLOOKUP(C3,Reuniões!$C$3:$J$12,2,FALSE)*64</f>
        <v>501.33333333333331</v>
      </c>
      <c r="F3" s="128">
        <f t="shared" ref="F3:F12" si="0">(D3+E3)/2</f>
        <v>569.36666666666667</v>
      </c>
      <c r="H3" s="126">
        <v>1</v>
      </c>
      <c r="I3" s="127" t="s">
        <v>236</v>
      </c>
      <c r="J3" s="128">
        <f>'Todo-PTSI'!H3</f>
        <v>123.66666666666664</v>
      </c>
      <c r="K3" s="134">
        <f>VLOOKUP(I3,Reuniões!$C$3:$J$12,2,FALSE)*13</f>
        <v>101.83333333333333</v>
      </c>
      <c r="L3" s="128">
        <f t="shared" ref="L3:L12" si="1">(J3+K3)/2</f>
        <v>112.74999999999999</v>
      </c>
      <c r="N3" s="132"/>
    </row>
    <row r="4" spans="2:15" ht="15" x14ac:dyDescent="0.2">
      <c r="B4" s="126">
        <v>2</v>
      </c>
      <c r="C4" s="127" t="s">
        <v>223</v>
      </c>
      <c r="D4" s="128">
        <f>'CPqD-Sensedia'!$Q$4</f>
        <v>518.60000000000014</v>
      </c>
      <c r="E4" s="136">
        <f>VLOOKUP(C4,Reuniões!$C$3:$J$12,2,FALSE)*64</f>
        <v>554.66666666666663</v>
      </c>
      <c r="F4" s="128">
        <f t="shared" si="0"/>
        <v>536.63333333333344</v>
      </c>
      <c r="H4" s="126">
        <v>2</v>
      </c>
      <c r="I4" s="127" t="s">
        <v>223</v>
      </c>
      <c r="J4" s="128">
        <f>'CPqD-Sensedia'!H3</f>
        <v>112.33333333333334</v>
      </c>
      <c r="K4" s="134">
        <f>VLOOKUP(I4,Reuniões!$C$3:$J$12,2,FALSE)*13</f>
        <v>112.66666666666666</v>
      </c>
      <c r="L4" s="128">
        <f t="shared" si="1"/>
        <v>112.5</v>
      </c>
      <c r="N4" s="132"/>
    </row>
    <row r="5" spans="2:15" ht="15" x14ac:dyDescent="0.2">
      <c r="B5" s="126">
        <v>3</v>
      </c>
      <c r="C5" s="127" t="s">
        <v>205</v>
      </c>
      <c r="D5" s="128">
        <f>Indra!$Q$4</f>
        <v>553.60000000000014</v>
      </c>
      <c r="E5" s="136">
        <f>VLOOKUP(C5,Reuniões!$C$3:$J$12,2,FALSE)*64</f>
        <v>362.66666666666669</v>
      </c>
      <c r="F5" s="128">
        <f t="shared" si="0"/>
        <v>458.13333333333344</v>
      </c>
      <c r="H5" s="126">
        <v>3</v>
      </c>
      <c r="I5" s="127" t="s">
        <v>226</v>
      </c>
      <c r="J5" s="128">
        <f>Oracle!$H$3</f>
        <v>114.99999999999999</v>
      </c>
      <c r="K5" s="134">
        <f>VLOOKUP(I5,Reuniões!$C$3:$J$12,2,FALSE)*13</f>
        <v>67.166666666666671</v>
      </c>
      <c r="L5" s="128">
        <f t="shared" si="1"/>
        <v>91.083333333333329</v>
      </c>
      <c r="N5" s="132"/>
    </row>
    <row r="6" spans="2:15" ht="15" x14ac:dyDescent="0.2">
      <c r="B6" s="126">
        <v>4</v>
      </c>
      <c r="C6" s="127" t="s">
        <v>174</v>
      </c>
      <c r="D6" s="128">
        <f>Aitec!$Q$4</f>
        <v>543</v>
      </c>
      <c r="E6" s="136">
        <f>VLOOKUP(C6,Reuniões!$C$3:$J$12,2,FALSE)*64</f>
        <v>341.33333333333331</v>
      </c>
      <c r="F6" s="128">
        <f t="shared" si="0"/>
        <v>442.16666666666663</v>
      </c>
      <c r="H6" s="126">
        <v>4</v>
      </c>
      <c r="I6" s="127" t="s">
        <v>205</v>
      </c>
      <c r="J6" s="128">
        <f>Indra!$H$3</f>
        <v>108.33333333333333</v>
      </c>
      <c r="K6" s="134">
        <f>VLOOKUP(I6,Reuniões!$C$3:$J$12,2,FALSE)*13</f>
        <v>73.666666666666671</v>
      </c>
      <c r="L6" s="128">
        <f t="shared" si="1"/>
        <v>91</v>
      </c>
      <c r="N6" s="132"/>
    </row>
    <row r="7" spans="2:15" ht="15" x14ac:dyDescent="0.2">
      <c r="B7" s="126">
        <v>5</v>
      </c>
      <c r="C7" s="127" t="s">
        <v>226</v>
      </c>
      <c r="D7" s="128">
        <f>Oracle!$Q$4</f>
        <v>348.6</v>
      </c>
      <c r="E7" s="136">
        <f>VLOOKUP(C7,Reuniões!$C$3:$J$12,2,FALSE)*64</f>
        <v>330.66666666666669</v>
      </c>
      <c r="F7" s="128">
        <f t="shared" si="0"/>
        <v>339.63333333333333</v>
      </c>
      <c r="H7" s="126">
        <v>5</v>
      </c>
      <c r="I7" s="127" t="s">
        <v>174</v>
      </c>
      <c r="J7" s="128">
        <f>Aitec!$H$3</f>
        <v>111.66666666666664</v>
      </c>
      <c r="K7" s="134">
        <f>VLOOKUP(I7,Reuniões!$C$3:$J$12,2,FALSE)*13</f>
        <v>69.333333333333329</v>
      </c>
      <c r="L7" s="128">
        <f t="shared" si="1"/>
        <v>90.499999999999986</v>
      </c>
      <c r="N7" s="132"/>
    </row>
    <row r="8" spans="2:15" ht="15" x14ac:dyDescent="0.2">
      <c r="B8" s="126">
        <v>6</v>
      </c>
      <c r="C8" s="127" t="s">
        <v>173</v>
      </c>
      <c r="D8" s="128">
        <f>IBM!$Q$4</f>
        <v>365.4</v>
      </c>
      <c r="E8" s="136">
        <f>VLOOKUP(C8,Reuniões!$C$3:$J$12,2,FALSE)*64</f>
        <v>309.33333333333331</v>
      </c>
      <c r="F8" s="128">
        <f t="shared" si="0"/>
        <v>337.36666666666667</v>
      </c>
      <c r="H8" s="126">
        <v>6</v>
      </c>
      <c r="I8" s="127" t="s">
        <v>221</v>
      </c>
      <c r="J8" s="128">
        <f>CSC!$H$3</f>
        <v>69.666666666666643</v>
      </c>
      <c r="K8" s="134">
        <f>VLOOKUP(I8,Reuniões!$C$3:$J$12,2,FALSE)*13</f>
        <v>69.333333333333329</v>
      </c>
      <c r="L8" s="128">
        <f t="shared" si="1"/>
        <v>69.499999999999986</v>
      </c>
      <c r="N8" s="132"/>
    </row>
    <row r="9" spans="2:15" ht="15" x14ac:dyDescent="0.2">
      <c r="B9" s="126">
        <v>7</v>
      </c>
      <c r="C9" s="127" t="s">
        <v>221</v>
      </c>
      <c r="D9" s="128">
        <f>CSC!$Q$4</f>
        <v>312.20000000000005</v>
      </c>
      <c r="E9" s="136">
        <f>VLOOKUP(C9,Reuniões!$C$3:$J$12,2,FALSE)*64</f>
        <v>341.33333333333331</v>
      </c>
      <c r="F9" s="128">
        <f t="shared" si="0"/>
        <v>326.76666666666665</v>
      </c>
      <c r="G9" s="18"/>
      <c r="H9" s="126">
        <v>7</v>
      </c>
      <c r="I9" s="127" t="s">
        <v>173</v>
      </c>
      <c r="J9" s="128">
        <f>IBM!$H$3</f>
        <v>66.333333333333343</v>
      </c>
      <c r="K9" s="134">
        <f>VLOOKUP(I9,Reuniões!$C$3:$J$12,2,FALSE)*13</f>
        <v>62.833333333333329</v>
      </c>
      <c r="L9" s="128">
        <f t="shared" si="1"/>
        <v>64.583333333333343</v>
      </c>
      <c r="N9" s="132"/>
    </row>
    <row r="10" spans="2:15" ht="15" x14ac:dyDescent="0.2">
      <c r="B10" s="126">
        <v>8</v>
      </c>
      <c r="C10" s="127" t="s">
        <v>225</v>
      </c>
      <c r="D10" s="128">
        <f>Everis!$Q$4</f>
        <v>230.20000000000002</v>
      </c>
      <c r="E10" s="136">
        <f>VLOOKUP(C10,Reuniões!$C$3:$J$12,2,FALSE)*64</f>
        <v>362.66666666666669</v>
      </c>
      <c r="F10" s="128">
        <f t="shared" si="0"/>
        <v>296.43333333333334</v>
      </c>
      <c r="G10" s="18"/>
      <c r="H10" s="126">
        <v>8</v>
      </c>
      <c r="I10" s="127" t="s">
        <v>225</v>
      </c>
      <c r="J10" s="128">
        <f>Everis!$H$3</f>
        <v>50.33333333333335</v>
      </c>
      <c r="K10" s="134">
        <f>VLOOKUP(I10,Reuniões!$C$3:$J$12,2,FALSE)*13</f>
        <v>73.666666666666671</v>
      </c>
      <c r="L10" s="128">
        <f t="shared" si="1"/>
        <v>62.000000000000014</v>
      </c>
      <c r="N10" s="132"/>
    </row>
    <row r="11" spans="2:15" ht="15" x14ac:dyDescent="0.2">
      <c r="B11" s="126">
        <v>9</v>
      </c>
      <c r="C11" s="127" t="s">
        <v>140</v>
      </c>
      <c r="D11" s="128">
        <f>Accenture!$Q$4</f>
        <v>178.39999999999998</v>
      </c>
      <c r="E11" s="136">
        <f>VLOOKUP(C11,Reuniões!$C$3:$J$12,2,FALSE)*64</f>
        <v>298.66666666666669</v>
      </c>
      <c r="F11" s="128">
        <f t="shared" si="0"/>
        <v>238.53333333333333</v>
      </c>
      <c r="G11" s="18"/>
      <c r="H11" s="126">
        <v>9</v>
      </c>
      <c r="I11" s="127" t="s">
        <v>140</v>
      </c>
      <c r="J11" s="128">
        <f>Accenture!$H$3</f>
        <v>57.666666666666679</v>
      </c>
      <c r="K11" s="134">
        <f>VLOOKUP(I11,Reuniões!$C$3:$J$12,2,FALSE)*13</f>
        <v>60.666666666666671</v>
      </c>
      <c r="L11" s="128">
        <f t="shared" si="1"/>
        <v>59.166666666666671</v>
      </c>
      <c r="N11" s="132"/>
    </row>
    <row r="12" spans="2:15" ht="15" x14ac:dyDescent="0.2">
      <c r="B12" s="129">
        <v>10</v>
      </c>
      <c r="C12" s="130" t="s">
        <v>224</v>
      </c>
      <c r="D12" s="131">
        <f>Braxis!$Q$4</f>
        <v>190.2</v>
      </c>
      <c r="E12" s="137">
        <f>VLOOKUP(C12,Reuniões!$C$3:$J$12,2,FALSE)*64</f>
        <v>234.66666666666666</v>
      </c>
      <c r="F12" s="131">
        <f t="shared" si="0"/>
        <v>212.43333333333334</v>
      </c>
      <c r="G12" s="18"/>
      <c r="H12" s="129">
        <v>10</v>
      </c>
      <c r="I12" s="130" t="s">
        <v>224</v>
      </c>
      <c r="J12" s="131">
        <f>Braxis!$H$3</f>
        <v>32.333333333333329</v>
      </c>
      <c r="K12" s="135">
        <f>VLOOKUP(I12,Reuniões!$C$3:$J$12,2,FALSE)*13</f>
        <v>47.666666666666664</v>
      </c>
      <c r="L12" s="131">
        <f t="shared" si="1"/>
        <v>40</v>
      </c>
      <c r="N12" s="132"/>
    </row>
  </sheetData>
  <sortState ref="I3:L12">
    <sortCondition descending="1" ref="L3:L12"/>
  </sortState>
  <conditionalFormatting sqref="J3:J12">
    <cfRule type="colorScale" priority="4">
      <colorScale>
        <cfvo type="min"/>
        <cfvo type="percentile" val="50"/>
        <cfvo type="max"/>
        <color rgb="FFF8696B"/>
        <color rgb="FFFFEB84"/>
        <color rgb="FF63BE7B"/>
      </colorScale>
    </cfRule>
  </conditionalFormatting>
  <conditionalFormatting sqref="K3:K12">
    <cfRule type="colorScale" priority="3">
      <colorScale>
        <cfvo type="min"/>
        <cfvo type="percentile" val="50"/>
        <cfvo type="max"/>
        <color rgb="FFF8696B"/>
        <color rgb="FFFFEB84"/>
        <color rgb="FF63BE7B"/>
      </colorScale>
    </cfRule>
  </conditionalFormatting>
  <conditionalFormatting sqref="L3:L12">
    <cfRule type="colorScale" priority="2">
      <colorScale>
        <cfvo type="min"/>
        <cfvo type="percentile" val="50"/>
        <cfvo type="max"/>
        <color rgb="FFF8696B"/>
        <color rgb="FFFFEB84"/>
        <color rgb="FF63BE7B"/>
      </colorScale>
    </cfRule>
  </conditionalFormatting>
  <conditionalFormatting sqref="D3:F12">
    <cfRule type="colorScale" priority="1">
      <colorScale>
        <cfvo type="min"/>
        <cfvo type="percentile" val="50"/>
        <cfvo type="max"/>
        <color rgb="FFF8696B"/>
        <color rgb="FFFFEB84"/>
        <color rgb="FF63BE7B"/>
      </colorScale>
    </cfRule>
  </conditionalFormatting>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L12"/>
  <sheetViews>
    <sheetView zoomScaleNormal="100" workbookViewId="0">
      <selection activeCell="N14" sqref="N14"/>
    </sheetView>
  </sheetViews>
  <sheetFormatPr defaultRowHeight="12.75" x14ac:dyDescent="0.2"/>
  <cols>
    <col min="1" max="1" width="3.28515625" style="14" customWidth="1"/>
    <col min="2" max="2" width="4.7109375" style="14" customWidth="1"/>
    <col min="3" max="3" width="14.7109375" style="14" bestFit="1" customWidth="1"/>
    <col min="4" max="4" width="9.7109375" style="14" customWidth="1"/>
    <col min="5" max="10" width="9.140625" style="17" customWidth="1"/>
    <col min="11" max="11" width="11.5703125" style="14" bestFit="1" customWidth="1"/>
    <col min="12" max="16384" width="9.140625" style="14"/>
  </cols>
  <sheetData>
    <row r="1" spans="2:12" x14ac:dyDescent="0.2">
      <c r="D1" s="15"/>
    </row>
    <row r="2" spans="2:12" ht="15" x14ac:dyDescent="0.2">
      <c r="B2" s="48" t="s">
        <v>128</v>
      </c>
      <c r="C2" s="49" t="s">
        <v>139</v>
      </c>
      <c r="D2" s="49" t="s">
        <v>228</v>
      </c>
      <c r="E2" s="49" t="s">
        <v>230</v>
      </c>
      <c r="F2" s="49" t="s">
        <v>231</v>
      </c>
      <c r="G2" s="49" t="s">
        <v>232</v>
      </c>
      <c r="H2" s="49" t="s">
        <v>233</v>
      </c>
      <c r="I2" s="49" t="s">
        <v>234</v>
      </c>
      <c r="J2" s="50" t="s">
        <v>235</v>
      </c>
    </row>
    <row r="3" spans="2:12" ht="15" x14ac:dyDescent="0.2">
      <c r="B3" s="35">
        <v>1</v>
      </c>
      <c r="C3" s="36" t="s">
        <v>223</v>
      </c>
      <c r="D3" s="38">
        <f t="shared" ref="D3:D12" si="0">AVERAGE(E3:J3)</f>
        <v>8.6666666666666661</v>
      </c>
      <c r="E3" s="37">
        <v>9</v>
      </c>
      <c r="F3" s="37">
        <v>9</v>
      </c>
      <c r="G3" s="37">
        <v>9</v>
      </c>
      <c r="H3" s="37">
        <v>8</v>
      </c>
      <c r="I3" s="37">
        <v>9</v>
      </c>
      <c r="J3" s="44">
        <v>8</v>
      </c>
      <c r="K3" s="132"/>
    </row>
    <row r="4" spans="2:12" ht="15" x14ac:dyDescent="0.2">
      <c r="B4" s="35">
        <v>2</v>
      </c>
      <c r="C4" s="36" t="s">
        <v>236</v>
      </c>
      <c r="D4" s="38">
        <f t="shared" si="0"/>
        <v>7.833333333333333</v>
      </c>
      <c r="E4" s="37">
        <v>9</v>
      </c>
      <c r="F4" s="37">
        <v>7</v>
      </c>
      <c r="G4" s="37">
        <v>7</v>
      </c>
      <c r="H4" s="37">
        <v>9</v>
      </c>
      <c r="I4" s="37">
        <v>8</v>
      </c>
      <c r="J4" s="44">
        <v>7</v>
      </c>
      <c r="K4" s="132"/>
    </row>
    <row r="5" spans="2:12" ht="15" x14ac:dyDescent="0.2">
      <c r="B5" s="35">
        <v>3</v>
      </c>
      <c r="C5" s="36" t="s">
        <v>225</v>
      </c>
      <c r="D5" s="38">
        <f t="shared" si="0"/>
        <v>5.666666666666667</v>
      </c>
      <c r="E5" s="37">
        <v>6</v>
      </c>
      <c r="F5" s="37">
        <v>5</v>
      </c>
      <c r="G5" s="37">
        <v>4</v>
      </c>
      <c r="H5" s="37">
        <v>7</v>
      </c>
      <c r="I5" s="37">
        <v>6</v>
      </c>
      <c r="J5" s="44">
        <v>6</v>
      </c>
      <c r="K5" s="132"/>
      <c r="L5" s="93"/>
    </row>
    <row r="6" spans="2:12" ht="15" x14ac:dyDescent="0.2">
      <c r="B6" s="35">
        <v>4</v>
      </c>
      <c r="C6" s="36" t="s">
        <v>205</v>
      </c>
      <c r="D6" s="38">
        <f t="shared" si="0"/>
        <v>5.666666666666667</v>
      </c>
      <c r="E6" s="37">
        <v>6</v>
      </c>
      <c r="F6" s="37">
        <v>6</v>
      </c>
      <c r="G6" s="37">
        <v>5</v>
      </c>
      <c r="H6" s="37">
        <v>5</v>
      </c>
      <c r="I6" s="37">
        <v>5</v>
      </c>
      <c r="J6" s="44">
        <v>7</v>
      </c>
      <c r="K6" s="132"/>
      <c r="L6" s="93"/>
    </row>
    <row r="7" spans="2:12" ht="15" x14ac:dyDescent="0.2">
      <c r="B7" s="35">
        <v>5</v>
      </c>
      <c r="C7" s="36" t="s">
        <v>174</v>
      </c>
      <c r="D7" s="38">
        <f t="shared" si="0"/>
        <v>5.333333333333333</v>
      </c>
      <c r="E7" s="37">
        <v>6</v>
      </c>
      <c r="F7" s="37">
        <v>5</v>
      </c>
      <c r="G7" s="37">
        <v>4</v>
      </c>
      <c r="H7" s="37">
        <v>6</v>
      </c>
      <c r="I7" s="37">
        <v>6</v>
      </c>
      <c r="J7" s="44">
        <v>5</v>
      </c>
      <c r="K7" s="132"/>
      <c r="L7" s="93"/>
    </row>
    <row r="8" spans="2:12" ht="15" x14ac:dyDescent="0.2">
      <c r="B8" s="35">
        <v>6</v>
      </c>
      <c r="C8" s="36" t="s">
        <v>221</v>
      </c>
      <c r="D8" s="38">
        <f t="shared" si="0"/>
        <v>5.333333333333333</v>
      </c>
      <c r="E8" s="37">
        <v>5</v>
      </c>
      <c r="F8" s="37">
        <v>6</v>
      </c>
      <c r="G8" s="37">
        <v>5</v>
      </c>
      <c r="H8" s="37">
        <v>6</v>
      </c>
      <c r="I8" s="37">
        <v>6</v>
      </c>
      <c r="J8" s="44">
        <v>4</v>
      </c>
      <c r="K8" s="132"/>
      <c r="L8" s="93"/>
    </row>
    <row r="9" spans="2:12" ht="15" x14ac:dyDescent="0.2">
      <c r="B9" s="35">
        <v>7</v>
      </c>
      <c r="C9" s="36" t="s">
        <v>226</v>
      </c>
      <c r="D9" s="38">
        <f t="shared" si="0"/>
        <v>5.166666666666667</v>
      </c>
      <c r="E9" s="37">
        <v>5</v>
      </c>
      <c r="F9" s="37">
        <v>6</v>
      </c>
      <c r="G9" s="37">
        <v>4</v>
      </c>
      <c r="H9" s="37">
        <v>6</v>
      </c>
      <c r="I9" s="37">
        <v>5</v>
      </c>
      <c r="J9" s="44">
        <v>5</v>
      </c>
      <c r="K9" s="132"/>
      <c r="L9" s="93"/>
    </row>
    <row r="10" spans="2:12" ht="15" x14ac:dyDescent="0.2">
      <c r="B10" s="35">
        <v>8</v>
      </c>
      <c r="C10" s="36" t="s">
        <v>173</v>
      </c>
      <c r="D10" s="38">
        <f t="shared" si="0"/>
        <v>4.833333333333333</v>
      </c>
      <c r="E10" s="37">
        <v>6</v>
      </c>
      <c r="F10" s="37">
        <v>5</v>
      </c>
      <c r="G10" s="37">
        <v>4</v>
      </c>
      <c r="H10" s="37">
        <v>5</v>
      </c>
      <c r="I10" s="37">
        <v>4</v>
      </c>
      <c r="J10" s="44">
        <v>5</v>
      </c>
      <c r="K10" s="132"/>
      <c r="L10" s="93"/>
    </row>
    <row r="11" spans="2:12" ht="15" x14ac:dyDescent="0.2">
      <c r="B11" s="35">
        <v>9</v>
      </c>
      <c r="C11" s="36" t="s">
        <v>140</v>
      </c>
      <c r="D11" s="38">
        <f t="shared" si="0"/>
        <v>4.666666666666667</v>
      </c>
      <c r="E11" s="37">
        <v>6</v>
      </c>
      <c r="F11" s="37">
        <v>5</v>
      </c>
      <c r="G11" s="37">
        <v>5</v>
      </c>
      <c r="H11" s="37">
        <v>4</v>
      </c>
      <c r="I11" s="37">
        <v>4</v>
      </c>
      <c r="J11" s="44">
        <v>4</v>
      </c>
      <c r="K11" s="132"/>
      <c r="L11" s="93"/>
    </row>
    <row r="12" spans="2:12" ht="15" x14ac:dyDescent="0.2">
      <c r="B12" s="39">
        <v>10</v>
      </c>
      <c r="C12" s="40" t="s">
        <v>224</v>
      </c>
      <c r="D12" s="45">
        <f t="shared" si="0"/>
        <v>3.6666666666666665</v>
      </c>
      <c r="E12" s="46">
        <v>4</v>
      </c>
      <c r="F12" s="46">
        <v>4</v>
      </c>
      <c r="G12" s="46">
        <v>4</v>
      </c>
      <c r="H12" s="46">
        <v>4</v>
      </c>
      <c r="I12" s="46">
        <v>3</v>
      </c>
      <c r="J12" s="47">
        <v>3</v>
      </c>
      <c r="K12" s="132"/>
      <c r="L12" s="93"/>
    </row>
  </sheetData>
  <sortState ref="C3:J12">
    <sortCondition descending="1" ref="D3:D12"/>
  </sortState>
  <conditionalFormatting sqref="D3:D12">
    <cfRule type="iconSet" priority="1">
      <iconSet iconSet="5Arrows">
        <cfvo type="percent" val="0"/>
        <cfvo type="percent" val="20"/>
        <cfvo type="percent" val="40"/>
        <cfvo type="percent" val="60"/>
        <cfvo type="percent" val="80"/>
      </iconSet>
    </cfRule>
  </conditionalFormatting>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B1:CJ66"/>
  <sheetViews>
    <sheetView zoomScaleNormal="100" workbookViewId="0">
      <pane xSplit="5" ySplit="6" topLeftCell="F61" activePane="bottomRight" state="frozenSplit"/>
      <selection pane="topRight" activeCell="D1" sqref="D1"/>
      <selection pane="bottomLeft" activeCell="A6" sqref="A6"/>
      <selection pane="bottomRight" activeCell="G7" sqref="G7:G66"/>
    </sheetView>
  </sheetViews>
  <sheetFormatPr defaultRowHeight="15" x14ac:dyDescent="0.2"/>
  <cols>
    <col min="1" max="1" width="3.5703125" style="100" customWidth="1"/>
    <col min="2" max="2" width="10.7109375" style="102" customWidth="1"/>
    <col min="3" max="3" width="12.140625" style="102" hidden="1" customWidth="1"/>
    <col min="4" max="4" width="21.5703125" style="102" customWidth="1"/>
    <col min="5" max="5" width="74.7109375" style="100" customWidth="1"/>
    <col min="6" max="6" width="6" style="122" customWidth="1"/>
    <col min="7" max="7" width="11" style="102" customWidth="1"/>
    <col min="8" max="8" width="9.140625" style="102"/>
    <col min="9" max="9" width="86.42578125" style="100" bestFit="1" customWidth="1"/>
    <col min="10" max="87" width="9.140625" style="100"/>
    <col min="88" max="88" width="0" style="100" hidden="1" customWidth="1"/>
    <col min="89" max="16384" width="9.140625" style="100"/>
  </cols>
  <sheetData>
    <row r="1" spans="2:88" s="94" customFormat="1" x14ac:dyDescent="0.2">
      <c r="B1" s="95"/>
      <c r="C1" s="95"/>
      <c r="D1" s="95"/>
      <c r="F1" s="96"/>
      <c r="G1" s="95"/>
      <c r="H1" s="95"/>
    </row>
    <row r="2" spans="2:88" s="94" customFormat="1" x14ac:dyDescent="0.2">
      <c r="B2" s="95"/>
      <c r="C2" s="95"/>
      <c r="D2" s="97"/>
      <c r="F2" s="96"/>
      <c r="G2" s="95"/>
      <c r="H2" s="95"/>
      <c r="CJ2" s="94" t="s">
        <v>6</v>
      </c>
    </row>
    <row r="3" spans="2:88" s="94" customFormat="1" x14ac:dyDescent="0.2">
      <c r="B3" s="95"/>
      <c r="C3" s="95"/>
      <c r="D3" s="95"/>
      <c r="E3" s="98" t="s">
        <v>114</v>
      </c>
      <c r="F3" s="99"/>
      <c r="G3" s="95"/>
      <c r="H3" s="95"/>
      <c r="CJ3" s="94" t="s">
        <v>7</v>
      </c>
    </row>
    <row r="4" spans="2:88" s="94" customFormat="1" x14ac:dyDescent="0.2">
      <c r="B4" s="95"/>
      <c r="C4" s="95"/>
      <c r="D4" s="98"/>
      <c r="F4" s="96"/>
      <c r="G4" s="95"/>
      <c r="H4" s="95"/>
    </row>
    <row r="5" spans="2:88" s="94" customFormat="1" x14ac:dyDescent="0.2">
      <c r="B5" s="95"/>
      <c r="C5" s="95"/>
      <c r="D5" s="95"/>
      <c r="F5" s="96"/>
      <c r="G5" s="95"/>
      <c r="H5" s="95"/>
    </row>
    <row r="6" spans="2:88" ht="30" x14ac:dyDescent="0.2">
      <c r="B6" s="48" t="s">
        <v>64</v>
      </c>
      <c r="C6" s="49" t="s">
        <v>8</v>
      </c>
      <c r="D6" s="49" t="s">
        <v>10</v>
      </c>
      <c r="E6" s="49" t="s">
        <v>9</v>
      </c>
      <c r="F6" s="101"/>
      <c r="G6" s="50" t="s">
        <v>248</v>
      </c>
    </row>
    <row r="7" spans="2:88" ht="30" x14ac:dyDescent="0.2">
      <c r="B7" s="103" t="s">
        <v>65</v>
      </c>
      <c r="C7" s="104"/>
      <c r="D7" s="105" t="s">
        <v>55</v>
      </c>
      <c r="E7" s="106" t="s">
        <v>15</v>
      </c>
      <c r="F7" s="107" t="s">
        <v>244</v>
      </c>
      <c r="G7" s="108">
        <v>1</v>
      </c>
    </row>
    <row r="8" spans="2:88" ht="225" x14ac:dyDescent="0.2">
      <c r="B8" s="103" t="s">
        <v>66</v>
      </c>
      <c r="C8" s="104"/>
      <c r="D8" s="105" t="s">
        <v>55</v>
      </c>
      <c r="E8" s="109" t="s">
        <v>116</v>
      </c>
      <c r="F8" s="107" t="s">
        <v>244</v>
      </c>
      <c r="G8" s="108">
        <v>2</v>
      </c>
    </row>
    <row r="9" spans="2:88" ht="60" x14ac:dyDescent="0.2">
      <c r="B9" s="103" t="s">
        <v>67</v>
      </c>
      <c r="C9" s="104"/>
      <c r="D9" s="105" t="s">
        <v>55</v>
      </c>
      <c r="E9" s="109" t="s">
        <v>16</v>
      </c>
      <c r="F9" s="107" t="s">
        <v>250</v>
      </c>
      <c r="G9" s="108">
        <v>2</v>
      </c>
    </row>
    <row r="10" spans="2:88" ht="30" x14ac:dyDescent="0.2">
      <c r="B10" s="103" t="s">
        <v>68</v>
      </c>
      <c r="C10" s="104"/>
      <c r="D10" s="105" t="s">
        <v>56</v>
      </c>
      <c r="E10" s="109" t="s">
        <v>17</v>
      </c>
      <c r="F10" s="107" t="s">
        <v>244</v>
      </c>
      <c r="G10" s="108">
        <v>2</v>
      </c>
    </row>
    <row r="11" spans="2:88" ht="30" x14ac:dyDescent="0.2">
      <c r="B11" s="103" t="s">
        <v>69</v>
      </c>
      <c r="C11" s="104"/>
      <c r="D11" s="105" t="s">
        <v>57</v>
      </c>
      <c r="E11" s="109" t="s">
        <v>18</v>
      </c>
      <c r="F11" s="107" t="s">
        <v>244</v>
      </c>
      <c r="G11" s="108">
        <v>1</v>
      </c>
    </row>
    <row r="12" spans="2:88" ht="30" x14ac:dyDescent="0.2">
      <c r="B12" s="103" t="s">
        <v>70</v>
      </c>
      <c r="C12" s="104"/>
      <c r="D12" s="105" t="s">
        <v>57</v>
      </c>
      <c r="E12" s="109" t="s">
        <v>19</v>
      </c>
      <c r="F12" s="107" t="s">
        <v>244</v>
      </c>
      <c r="G12" s="108">
        <v>1</v>
      </c>
    </row>
    <row r="13" spans="2:88" ht="30" x14ac:dyDescent="0.2">
      <c r="B13" s="103" t="s">
        <v>71</v>
      </c>
      <c r="C13" s="104"/>
      <c r="D13" s="105" t="s">
        <v>57</v>
      </c>
      <c r="E13" s="109" t="s">
        <v>20</v>
      </c>
      <c r="F13" s="107" t="s">
        <v>244</v>
      </c>
      <c r="G13" s="108">
        <v>2</v>
      </c>
    </row>
    <row r="14" spans="2:88" ht="30" x14ac:dyDescent="0.2">
      <c r="B14" s="103" t="s">
        <v>72</v>
      </c>
      <c r="C14" s="104"/>
      <c r="D14" s="105" t="s">
        <v>57</v>
      </c>
      <c r="E14" s="109" t="s">
        <v>21</v>
      </c>
      <c r="F14" s="107" t="s">
        <v>244</v>
      </c>
      <c r="G14" s="108">
        <v>1</v>
      </c>
    </row>
    <row r="15" spans="2:88" ht="45" x14ac:dyDescent="0.2">
      <c r="B15" s="103" t="s">
        <v>73</v>
      </c>
      <c r="C15" s="104"/>
      <c r="D15" s="105" t="s">
        <v>55</v>
      </c>
      <c r="E15" s="109" t="s">
        <v>22</v>
      </c>
      <c r="F15" s="107" t="s">
        <v>244</v>
      </c>
      <c r="G15" s="108">
        <v>2</v>
      </c>
    </row>
    <row r="16" spans="2:88" ht="30" x14ac:dyDescent="0.2">
      <c r="B16" s="103" t="s">
        <v>74</v>
      </c>
      <c r="C16" s="104"/>
      <c r="D16" s="105" t="s">
        <v>55</v>
      </c>
      <c r="E16" s="109" t="s">
        <v>23</v>
      </c>
      <c r="F16" s="107" t="s">
        <v>244</v>
      </c>
      <c r="G16" s="108">
        <v>2</v>
      </c>
    </row>
    <row r="17" spans="2:7" ht="30" x14ac:dyDescent="0.2">
      <c r="B17" s="103" t="s">
        <v>75</v>
      </c>
      <c r="C17" s="104"/>
      <c r="D17" s="105" t="s">
        <v>58</v>
      </c>
      <c r="E17" s="109" t="s">
        <v>24</v>
      </c>
      <c r="F17" s="107" t="s">
        <v>244</v>
      </c>
      <c r="G17" s="108">
        <v>3</v>
      </c>
    </row>
    <row r="18" spans="2:7" ht="45" x14ac:dyDescent="0.2">
      <c r="B18" s="103" t="s">
        <v>76</v>
      </c>
      <c r="C18" s="104"/>
      <c r="D18" s="105" t="s">
        <v>58</v>
      </c>
      <c r="E18" s="109" t="s">
        <v>25</v>
      </c>
      <c r="F18" s="107" t="s">
        <v>244</v>
      </c>
      <c r="G18" s="108">
        <v>2</v>
      </c>
    </row>
    <row r="19" spans="2:7" ht="30" x14ac:dyDescent="0.2">
      <c r="B19" s="103" t="s">
        <v>77</v>
      </c>
      <c r="C19" s="104"/>
      <c r="D19" s="105" t="s">
        <v>58</v>
      </c>
      <c r="E19" s="109" t="s">
        <v>26</v>
      </c>
      <c r="F19" s="107" t="s">
        <v>244</v>
      </c>
      <c r="G19" s="108">
        <v>2</v>
      </c>
    </row>
    <row r="20" spans="2:7" ht="165" x14ac:dyDescent="0.2">
      <c r="B20" s="103" t="s">
        <v>78</v>
      </c>
      <c r="C20" s="104"/>
      <c r="D20" s="105" t="s">
        <v>59</v>
      </c>
      <c r="E20" s="109" t="s">
        <v>117</v>
      </c>
      <c r="F20" s="107" t="s">
        <v>244</v>
      </c>
      <c r="G20" s="108">
        <v>2</v>
      </c>
    </row>
    <row r="21" spans="2:7" ht="75" x14ac:dyDescent="0.2">
      <c r="B21" s="103" t="s">
        <v>79</v>
      </c>
      <c r="C21" s="104"/>
      <c r="D21" s="105" t="s">
        <v>59</v>
      </c>
      <c r="E21" s="109" t="s">
        <v>27</v>
      </c>
      <c r="F21" s="107" t="s">
        <v>244</v>
      </c>
      <c r="G21" s="108">
        <v>2</v>
      </c>
    </row>
    <row r="22" spans="2:7" ht="30" x14ac:dyDescent="0.2">
      <c r="B22" s="103" t="s">
        <v>80</v>
      </c>
      <c r="C22" s="104"/>
      <c r="D22" s="105" t="s">
        <v>57</v>
      </c>
      <c r="E22" s="109" t="s">
        <v>28</v>
      </c>
      <c r="F22" s="107" t="s">
        <v>244</v>
      </c>
      <c r="G22" s="108">
        <v>1</v>
      </c>
    </row>
    <row r="23" spans="2:7" ht="30" x14ac:dyDescent="0.2">
      <c r="B23" s="103" t="s">
        <v>81</v>
      </c>
      <c r="C23" s="104"/>
      <c r="D23" s="105" t="s">
        <v>57</v>
      </c>
      <c r="E23" s="109" t="s">
        <v>29</v>
      </c>
      <c r="F23" s="107" t="s">
        <v>244</v>
      </c>
      <c r="G23" s="108">
        <v>1</v>
      </c>
    </row>
    <row r="24" spans="2:7" ht="45" x14ac:dyDescent="0.2">
      <c r="B24" s="103" t="s">
        <v>82</v>
      </c>
      <c r="C24" s="104"/>
      <c r="D24" s="105" t="s">
        <v>57</v>
      </c>
      <c r="E24" s="109" t="s">
        <v>30</v>
      </c>
      <c r="F24" s="107" t="s">
        <v>244</v>
      </c>
      <c r="G24" s="108">
        <v>1</v>
      </c>
    </row>
    <row r="25" spans="2:7" ht="30" x14ac:dyDescent="0.2">
      <c r="B25" s="103" t="s">
        <v>83</v>
      </c>
      <c r="C25" s="104"/>
      <c r="D25" s="105" t="s">
        <v>57</v>
      </c>
      <c r="E25" s="109" t="s">
        <v>31</v>
      </c>
      <c r="F25" s="107" t="s">
        <v>244</v>
      </c>
      <c r="G25" s="108">
        <v>1</v>
      </c>
    </row>
    <row r="26" spans="2:7" ht="45" x14ac:dyDescent="0.2">
      <c r="B26" s="103" t="s">
        <v>84</v>
      </c>
      <c r="C26" s="104"/>
      <c r="D26" s="105" t="s">
        <v>57</v>
      </c>
      <c r="E26" s="109" t="s">
        <v>32</v>
      </c>
      <c r="F26" s="107" t="s">
        <v>244</v>
      </c>
      <c r="G26" s="108">
        <v>2</v>
      </c>
    </row>
    <row r="27" spans="2:7" ht="75" x14ac:dyDescent="0.2">
      <c r="B27" s="103" t="s">
        <v>85</v>
      </c>
      <c r="C27" s="104"/>
      <c r="D27" s="105" t="s">
        <v>57</v>
      </c>
      <c r="E27" s="109" t="s">
        <v>33</v>
      </c>
      <c r="F27" s="107" t="s">
        <v>244</v>
      </c>
      <c r="G27" s="108">
        <v>2</v>
      </c>
    </row>
    <row r="28" spans="2:7" ht="45" x14ac:dyDescent="0.2">
      <c r="B28" s="103" t="s">
        <v>86</v>
      </c>
      <c r="C28" s="104"/>
      <c r="D28" s="105" t="s">
        <v>57</v>
      </c>
      <c r="E28" s="109" t="s">
        <v>34</v>
      </c>
      <c r="F28" s="107" t="s">
        <v>244</v>
      </c>
      <c r="G28" s="108">
        <v>1</v>
      </c>
    </row>
    <row r="29" spans="2:7" ht="30" x14ac:dyDescent="0.2">
      <c r="B29" s="103" t="s">
        <v>87</v>
      </c>
      <c r="C29" s="104"/>
      <c r="D29" s="105" t="s">
        <v>57</v>
      </c>
      <c r="E29" s="109" t="s">
        <v>35</v>
      </c>
      <c r="F29" s="107" t="s">
        <v>250</v>
      </c>
      <c r="G29" s="108">
        <v>3</v>
      </c>
    </row>
    <row r="30" spans="2:7" ht="45" x14ac:dyDescent="0.2">
      <c r="B30" s="103" t="s">
        <v>88</v>
      </c>
      <c r="C30" s="104"/>
      <c r="D30" s="105" t="s">
        <v>55</v>
      </c>
      <c r="E30" s="109" t="s">
        <v>36</v>
      </c>
      <c r="F30" s="107" t="s">
        <v>244</v>
      </c>
      <c r="G30" s="108">
        <v>3</v>
      </c>
    </row>
    <row r="31" spans="2:7" ht="30" x14ac:dyDescent="0.2">
      <c r="B31" s="103" t="s">
        <v>89</v>
      </c>
      <c r="C31" s="104"/>
      <c r="D31" s="105" t="s">
        <v>58</v>
      </c>
      <c r="E31" s="109" t="s">
        <v>37</v>
      </c>
      <c r="F31" s="107" t="s">
        <v>244</v>
      </c>
      <c r="G31" s="108">
        <v>2</v>
      </c>
    </row>
    <row r="32" spans="2:7" x14ac:dyDescent="0.2">
      <c r="B32" s="103" t="s">
        <v>90</v>
      </c>
      <c r="C32" s="104"/>
      <c r="D32" s="105" t="s">
        <v>58</v>
      </c>
      <c r="E32" s="109" t="s">
        <v>38</v>
      </c>
      <c r="F32" s="107" t="s">
        <v>244</v>
      </c>
      <c r="G32" s="108">
        <v>2</v>
      </c>
    </row>
    <row r="33" spans="2:7" ht="30" x14ac:dyDescent="0.2">
      <c r="B33" s="103" t="s">
        <v>91</v>
      </c>
      <c r="C33" s="104"/>
      <c r="D33" s="105" t="s">
        <v>59</v>
      </c>
      <c r="E33" s="109" t="s">
        <v>39</v>
      </c>
      <c r="F33" s="107" t="s">
        <v>244</v>
      </c>
      <c r="G33" s="108">
        <v>2</v>
      </c>
    </row>
    <row r="34" spans="2:7" x14ac:dyDescent="0.2">
      <c r="B34" s="103" t="s">
        <v>92</v>
      </c>
      <c r="C34" s="104"/>
      <c r="D34" s="105" t="s">
        <v>59</v>
      </c>
      <c r="E34" s="109" t="s">
        <v>40</v>
      </c>
      <c r="F34" s="107" t="s">
        <v>244</v>
      </c>
      <c r="G34" s="108">
        <v>2</v>
      </c>
    </row>
    <row r="35" spans="2:7" ht="30" x14ac:dyDescent="0.2">
      <c r="B35" s="103" t="s">
        <v>93</v>
      </c>
      <c r="C35" s="104"/>
      <c r="D35" s="105" t="s">
        <v>55</v>
      </c>
      <c r="E35" s="109" t="s">
        <v>41</v>
      </c>
      <c r="F35" s="107" t="s">
        <v>250</v>
      </c>
      <c r="G35" s="108">
        <v>3</v>
      </c>
    </row>
    <row r="36" spans="2:7" ht="60" x14ac:dyDescent="0.2">
      <c r="B36" s="103" t="s">
        <v>94</v>
      </c>
      <c r="C36" s="104"/>
      <c r="D36" s="105" t="s">
        <v>55</v>
      </c>
      <c r="E36" s="109" t="s">
        <v>42</v>
      </c>
      <c r="F36" s="107" t="s">
        <v>244</v>
      </c>
      <c r="G36" s="108">
        <v>1</v>
      </c>
    </row>
    <row r="37" spans="2:7" ht="60" x14ac:dyDescent="0.2">
      <c r="B37" s="103" t="s">
        <v>95</v>
      </c>
      <c r="C37" s="104"/>
      <c r="D37" s="105" t="s">
        <v>55</v>
      </c>
      <c r="E37" s="109" t="s">
        <v>43</v>
      </c>
      <c r="F37" s="107" t="s">
        <v>244</v>
      </c>
      <c r="G37" s="108">
        <v>1</v>
      </c>
    </row>
    <row r="38" spans="2:7" ht="45" x14ac:dyDescent="0.2">
      <c r="B38" s="103" t="s">
        <v>96</v>
      </c>
      <c r="C38" s="104"/>
      <c r="D38" s="105" t="s">
        <v>57</v>
      </c>
      <c r="E38" s="109" t="s">
        <v>44</v>
      </c>
      <c r="F38" s="107" t="s">
        <v>244</v>
      </c>
      <c r="G38" s="108">
        <v>3</v>
      </c>
    </row>
    <row r="39" spans="2:7" ht="30" x14ac:dyDescent="0.2">
      <c r="B39" s="103" t="s">
        <v>97</v>
      </c>
      <c r="C39" s="104"/>
      <c r="D39" s="105" t="s">
        <v>55</v>
      </c>
      <c r="E39" s="109" t="s">
        <v>45</v>
      </c>
      <c r="F39" s="107" t="s">
        <v>244</v>
      </c>
      <c r="G39" s="108">
        <v>2</v>
      </c>
    </row>
    <row r="40" spans="2:7" ht="30" x14ac:dyDescent="0.2">
      <c r="B40" s="103" t="s">
        <v>98</v>
      </c>
      <c r="C40" s="104"/>
      <c r="D40" s="105" t="s">
        <v>55</v>
      </c>
      <c r="E40" s="109" t="s">
        <v>46</v>
      </c>
      <c r="F40" s="107" t="s">
        <v>244</v>
      </c>
      <c r="G40" s="108">
        <v>2</v>
      </c>
    </row>
    <row r="41" spans="2:7" ht="30" x14ac:dyDescent="0.2">
      <c r="B41" s="103" t="s">
        <v>99</v>
      </c>
      <c r="C41" s="104"/>
      <c r="D41" s="105" t="s">
        <v>55</v>
      </c>
      <c r="E41" s="109" t="s">
        <v>47</v>
      </c>
      <c r="F41" s="107" t="s">
        <v>244</v>
      </c>
      <c r="G41" s="108">
        <v>1</v>
      </c>
    </row>
    <row r="42" spans="2:7" ht="45" x14ac:dyDescent="0.2">
      <c r="B42" s="103" t="s">
        <v>100</v>
      </c>
      <c r="C42" s="104"/>
      <c r="D42" s="105" t="s">
        <v>55</v>
      </c>
      <c r="E42" s="109" t="s">
        <v>48</v>
      </c>
      <c r="F42" s="107" t="s">
        <v>244</v>
      </c>
      <c r="G42" s="108">
        <v>1</v>
      </c>
    </row>
    <row r="43" spans="2:7" ht="30" x14ac:dyDescent="0.2">
      <c r="B43" s="103" t="s">
        <v>101</v>
      </c>
      <c r="C43" s="104"/>
      <c r="D43" s="105" t="s">
        <v>55</v>
      </c>
      <c r="E43" s="109" t="s">
        <v>49</v>
      </c>
      <c r="F43" s="107" t="s">
        <v>244</v>
      </c>
      <c r="G43" s="108">
        <v>1</v>
      </c>
    </row>
    <row r="44" spans="2:7" ht="45" x14ac:dyDescent="0.2">
      <c r="B44" s="103" t="s">
        <v>102</v>
      </c>
      <c r="C44" s="104"/>
      <c r="D44" s="105" t="s">
        <v>55</v>
      </c>
      <c r="E44" s="109" t="s">
        <v>50</v>
      </c>
      <c r="F44" s="107" t="s">
        <v>244</v>
      </c>
      <c r="G44" s="108">
        <v>1</v>
      </c>
    </row>
    <row r="45" spans="2:7" ht="75" x14ac:dyDescent="0.2">
      <c r="B45" s="103" t="s">
        <v>103</v>
      </c>
      <c r="C45" s="104"/>
      <c r="D45" s="105" t="s">
        <v>55</v>
      </c>
      <c r="E45" s="109" t="s">
        <v>51</v>
      </c>
      <c r="F45" s="107" t="s">
        <v>244</v>
      </c>
      <c r="G45" s="108">
        <v>1</v>
      </c>
    </row>
    <row r="46" spans="2:7" ht="30" x14ac:dyDescent="0.2">
      <c r="B46" s="103" t="s">
        <v>104</v>
      </c>
      <c r="C46" s="104"/>
      <c r="D46" s="105" t="s">
        <v>55</v>
      </c>
      <c r="E46" s="109" t="s">
        <v>52</v>
      </c>
      <c r="F46" s="107" t="s">
        <v>244</v>
      </c>
      <c r="G46" s="108">
        <v>1</v>
      </c>
    </row>
    <row r="47" spans="2:7" ht="30" x14ac:dyDescent="0.2">
      <c r="B47" s="103" t="s">
        <v>105</v>
      </c>
      <c r="C47" s="104"/>
      <c r="D47" s="105" t="s">
        <v>55</v>
      </c>
      <c r="E47" s="109" t="s">
        <v>53</v>
      </c>
      <c r="F47" s="107" t="s">
        <v>244</v>
      </c>
      <c r="G47" s="108">
        <v>1</v>
      </c>
    </row>
    <row r="48" spans="2:7" ht="45" x14ac:dyDescent="0.2">
      <c r="B48" s="103" t="s">
        <v>106</v>
      </c>
      <c r="C48" s="104"/>
      <c r="D48" s="105" t="s">
        <v>55</v>
      </c>
      <c r="E48" s="109" t="s">
        <v>54</v>
      </c>
      <c r="F48" s="107" t="s">
        <v>244</v>
      </c>
      <c r="G48" s="108">
        <v>1</v>
      </c>
    </row>
    <row r="49" spans="2:8" ht="45" x14ac:dyDescent="0.2">
      <c r="B49" s="103" t="s">
        <v>107</v>
      </c>
      <c r="C49" s="104"/>
      <c r="D49" s="105" t="s">
        <v>115</v>
      </c>
      <c r="E49" s="109" t="s">
        <v>60</v>
      </c>
      <c r="F49" s="107" t="s">
        <v>244</v>
      </c>
      <c r="G49" s="108">
        <v>1</v>
      </c>
    </row>
    <row r="50" spans="2:8" ht="165" x14ac:dyDescent="0.2">
      <c r="B50" s="103" t="s">
        <v>108</v>
      </c>
      <c r="C50" s="104"/>
      <c r="D50" s="105" t="s">
        <v>115</v>
      </c>
      <c r="E50" s="109" t="s">
        <v>118</v>
      </c>
      <c r="F50" s="107" t="s">
        <v>244</v>
      </c>
      <c r="G50" s="108">
        <v>1</v>
      </c>
    </row>
    <row r="51" spans="2:8" s="110" customFormat="1" ht="45" x14ac:dyDescent="0.2">
      <c r="B51" s="111" t="s">
        <v>109</v>
      </c>
      <c r="C51" s="112"/>
      <c r="D51" s="113" t="s">
        <v>115</v>
      </c>
      <c r="E51" s="114" t="s">
        <v>61</v>
      </c>
      <c r="F51" s="107" t="s">
        <v>250</v>
      </c>
      <c r="G51" s="108">
        <v>1</v>
      </c>
      <c r="H51" s="115"/>
    </row>
    <row r="52" spans="2:8" s="110" customFormat="1" ht="90" x14ac:dyDescent="0.2">
      <c r="B52" s="111" t="s">
        <v>110</v>
      </c>
      <c r="C52" s="112"/>
      <c r="D52" s="113" t="s">
        <v>115</v>
      </c>
      <c r="E52" s="114" t="s">
        <v>62</v>
      </c>
      <c r="F52" s="107" t="s">
        <v>250</v>
      </c>
      <c r="G52" s="108">
        <v>1</v>
      </c>
      <c r="H52" s="115"/>
    </row>
    <row r="53" spans="2:8" s="110" customFormat="1" ht="45" x14ac:dyDescent="0.2">
      <c r="B53" s="111" t="s">
        <v>111</v>
      </c>
      <c r="C53" s="112"/>
      <c r="D53" s="113" t="s">
        <v>115</v>
      </c>
      <c r="E53" s="114" t="s">
        <v>63</v>
      </c>
      <c r="F53" s="107" t="s">
        <v>250</v>
      </c>
      <c r="G53" s="108">
        <v>1</v>
      </c>
      <c r="H53" s="115"/>
    </row>
    <row r="54" spans="2:8" ht="165" x14ac:dyDescent="0.2">
      <c r="B54" s="103" t="s">
        <v>112</v>
      </c>
      <c r="C54" s="104"/>
      <c r="D54" s="105" t="s">
        <v>115</v>
      </c>
      <c r="E54" s="109" t="s">
        <v>119</v>
      </c>
      <c r="F54" s="107" t="s">
        <v>244</v>
      </c>
      <c r="G54" s="108">
        <v>3</v>
      </c>
    </row>
    <row r="55" spans="2:8" ht="120" x14ac:dyDescent="0.2">
      <c r="B55" s="103" t="s">
        <v>113</v>
      </c>
      <c r="C55" s="104"/>
      <c r="D55" s="105" t="s">
        <v>115</v>
      </c>
      <c r="E55" s="109" t="s">
        <v>126</v>
      </c>
      <c r="F55" s="107" t="s">
        <v>244</v>
      </c>
      <c r="G55" s="108">
        <v>3</v>
      </c>
    </row>
    <row r="56" spans="2:8" ht="165" x14ac:dyDescent="0.2">
      <c r="B56" s="103" t="s">
        <v>134</v>
      </c>
      <c r="C56" s="104"/>
      <c r="D56" s="105" t="s">
        <v>115</v>
      </c>
      <c r="E56" s="109" t="s">
        <v>124</v>
      </c>
      <c r="F56" s="107" t="s">
        <v>244</v>
      </c>
      <c r="G56" s="108">
        <v>3</v>
      </c>
    </row>
    <row r="57" spans="2:8" ht="105" x14ac:dyDescent="0.2">
      <c r="B57" s="103" t="s">
        <v>135</v>
      </c>
      <c r="C57" s="104"/>
      <c r="D57" s="105" t="s">
        <v>115</v>
      </c>
      <c r="E57" s="109" t="s">
        <v>125</v>
      </c>
      <c r="F57" s="107" t="s">
        <v>244</v>
      </c>
      <c r="G57" s="108">
        <v>3</v>
      </c>
    </row>
    <row r="58" spans="2:8" ht="45" x14ac:dyDescent="0.2">
      <c r="B58" s="103" t="s">
        <v>141</v>
      </c>
      <c r="C58" s="104"/>
      <c r="D58" s="113" t="s">
        <v>115</v>
      </c>
      <c r="E58" s="109" t="s">
        <v>142</v>
      </c>
      <c r="F58" s="107" t="s">
        <v>240</v>
      </c>
      <c r="G58" s="108">
        <v>2</v>
      </c>
    </row>
    <row r="59" spans="2:8" ht="45" x14ac:dyDescent="0.2">
      <c r="B59" s="103" t="s">
        <v>143</v>
      </c>
      <c r="C59" s="104"/>
      <c r="D59" s="113" t="s">
        <v>115</v>
      </c>
      <c r="E59" s="109" t="s">
        <v>144</v>
      </c>
      <c r="F59" s="107" t="s">
        <v>240</v>
      </c>
      <c r="G59" s="108">
        <v>2</v>
      </c>
    </row>
    <row r="60" spans="2:8" ht="45" x14ac:dyDescent="0.2">
      <c r="B60" s="103" t="s">
        <v>145</v>
      </c>
      <c r="C60" s="104"/>
      <c r="D60" s="113" t="s">
        <v>115</v>
      </c>
      <c r="E60" s="109" t="s">
        <v>146</v>
      </c>
      <c r="F60" s="107" t="s">
        <v>240</v>
      </c>
      <c r="G60" s="108">
        <v>2</v>
      </c>
    </row>
    <row r="61" spans="2:8" ht="45" x14ac:dyDescent="0.2">
      <c r="B61" s="103" t="s">
        <v>147</v>
      </c>
      <c r="C61" s="104"/>
      <c r="D61" s="113" t="s">
        <v>115</v>
      </c>
      <c r="E61" s="109" t="s">
        <v>148</v>
      </c>
      <c r="F61" s="107" t="s">
        <v>240</v>
      </c>
      <c r="G61" s="108">
        <v>2</v>
      </c>
    </row>
    <row r="62" spans="2:8" ht="45" x14ac:dyDescent="0.2">
      <c r="B62" s="103" t="s">
        <v>149</v>
      </c>
      <c r="C62" s="104"/>
      <c r="D62" s="113" t="s">
        <v>115</v>
      </c>
      <c r="E62" s="109" t="s">
        <v>150</v>
      </c>
      <c r="F62" s="107" t="s">
        <v>240</v>
      </c>
      <c r="G62" s="108">
        <v>2</v>
      </c>
    </row>
    <row r="63" spans="2:8" ht="45" x14ac:dyDescent="0.2">
      <c r="B63" s="103" t="s">
        <v>151</v>
      </c>
      <c r="C63" s="104"/>
      <c r="D63" s="113" t="s">
        <v>115</v>
      </c>
      <c r="E63" s="109" t="s">
        <v>152</v>
      </c>
      <c r="F63" s="107" t="s">
        <v>240</v>
      </c>
      <c r="G63" s="108">
        <v>2</v>
      </c>
    </row>
    <row r="64" spans="2:8" ht="45" x14ac:dyDescent="0.2">
      <c r="B64" s="103" t="s">
        <v>153</v>
      </c>
      <c r="C64" s="104"/>
      <c r="D64" s="113" t="s">
        <v>115</v>
      </c>
      <c r="E64" s="109" t="s">
        <v>154</v>
      </c>
      <c r="F64" s="107" t="s">
        <v>240</v>
      </c>
      <c r="G64" s="108">
        <v>2</v>
      </c>
    </row>
    <row r="65" spans="2:7" ht="45" x14ac:dyDescent="0.2">
      <c r="B65" s="103" t="s">
        <v>155</v>
      </c>
      <c r="C65" s="104"/>
      <c r="D65" s="113" t="s">
        <v>115</v>
      </c>
      <c r="E65" s="109" t="s">
        <v>156</v>
      </c>
      <c r="F65" s="107" t="s">
        <v>240</v>
      </c>
      <c r="G65" s="108">
        <v>2</v>
      </c>
    </row>
    <row r="66" spans="2:7" ht="45" x14ac:dyDescent="0.2">
      <c r="B66" s="116" t="s">
        <v>157</v>
      </c>
      <c r="C66" s="117"/>
      <c r="D66" s="118" t="s">
        <v>115</v>
      </c>
      <c r="E66" s="119" t="s">
        <v>158</v>
      </c>
      <c r="F66" s="120" t="s">
        <v>240</v>
      </c>
      <c r="G66" s="121">
        <v>2</v>
      </c>
    </row>
  </sheetData>
  <autoFilter ref="B6:F66"/>
  <pageMargins left="0.78740157499999996" right="0.78740157499999996" top="0.984251969" bottom="0.984251969" header="0.5" footer="0.5"/>
  <pageSetup paperSize="9" orientation="portrait"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CX66"/>
  <sheetViews>
    <sheetView zoomScale="80" zoomScaleNormal="80" workbookViewId="0">
      <pane xSplit="5" ySplit="6" topLeftCell="F7" activePane="bottomRight" state="frozenSplit"/>
      <selection pane="topRight" activeCell="D1" sqref="D1"/>
      <selection pane="bottomLeft" activeCell="A6" sqref="A6"/>
      <selection pane="bottomRight" activeCell="G53" sqref="G53"/>
    </sheetView>
  </sheetViews>
  <sheetFormatPr defaultRowHeight="12.75" x14ac:dyDescent="0.2"/>
  <cols>
    <col min="1" max="1" width="3.5703125" style="5" customWidth="1"/>
    <col min="2" max="2" width="10.7109375" style="6" customWidth="1"/>
    <col min="3" max="3" width="12.140625" style="7" hidden="1" customWidth="1"/>
    <col min="4" max="4" width="21.5703125" style="7" customWidth="1"/>
    <col min="5" max="5" width="74.7109375" style="5" customWidth="1"/>
    <col min="6" max="6" width="6" style="55" customWidth="1"/>
    <col min="7" max="10" width="13.28515625" style="7" customWidth="1"/>
    <col min="11" max="11" width="42.28515625" style="5" customWidth="1"/>
    <col min="12" max="12" width="10.85546875" style="7" customWidth="1"/>
    <col min="13" max="13" width="3.7109375" style="5" customWidth="1"/>
    <col min="14" max="14" width="10" style="7" bestFit="1" customWidth="1"/>
    <col min="15" max="15" width="9.7109375" style="7" bestFit="1" customWidth="1"/>
    <col min="16" max="16" width="10" style="7" bestFit="1" customWidth="1"/>
    <col min="17" max="17" width="9.7109375" style="7" customWidth="1"/>
    <col min="18" max="18" width="15" style="7" bestFit="1" customWidth="1"/>
    <col min="19" max="19" width="2.5703125" style="5" customWidth="1"/>
    <col min="20" max="20" width="7.28515625" style="7" bestFit="1" customWidth="1"/>
    <col min="21" max="21" width="13.140625" style="7" bestFit="1" customWidth="1"/>
    <col min="22" max="22" width="9.140625" style="7"/>
    <col min="23" max="23" width="86.42578125" style="5" bestFit="1" customWidth="1"/>
    <col min="24" max="101" width="9.140625" style="5"/>
    <col min="102" max="102" width="0" style="5" hidden="1" customWidth="1"/>
    <col min="103" max="16384" width="9.140625" style="5"/>
  </cols>
  <sheetData>
    <row r="1" spans="1:102" s="9" customFormat="1" x14ac:dyDescent="0.2">
      <c r="B1" s="1"/>
      <c r="C1" s="10"/>
      <c r="D1" s="10"/>
      <c r="F1" s="52"/>
      <c r="G1" s="10"/>
      <c r="H1" s="10"/>
      <c r="I1" s="10"/>
      <c r="J1" s="10"/>
      <c r="L1" s="10"/>
      <c r="N1" s="10"/>
      <c r="O1" s="10"/>
      <c r="P1" s="10"/>
      <c r="Q1" s="10"/>
      <c r="R1" s="10"/>
      <c r="T1" s="10"/>
      <c r="U1" s="10"/>
      <c r="V1" s="10"/>
    </row>
    <row r="2" spans="1:102" s="9" customFormat="1" x14ac:dyDescent="0.2">
      <c r="B2" s="1"/>
      <c r="C2" s="10"/>
      <c r="D2" s="29"/>
      <c r="F2" s="52"/>
      <c r="G2" s="29"/>
      <c r="H2" s="10"/>
      <c r="I2" s="10"/>
      <c r="J2" s="29"/>
      <c r="L2" s="10"/>
      <c r="N2" s="10"/>
      <c r="O2" s="10"/>
      <c r="P2" s="10"/>
      <c r="Q2" s="10"/>
      <c r="R2" s="10"/>
      <c r="T2" s="10"/>
      <c r="U2" s="10"/>
      <c r="V2" s="10"/>
      <c r="CX2" s="9" t="s">
        <v>6</v>
      </c>
    </row>
    <row r="3" spans="1:102" s="9" customFormat="1" ht="15" x14ac:dyDescent="0.2">
      <c r="B3" s="1"/>
      <c r="C3" s="10"/>
      <c r="D3" s="10"/>
      <c r="E3" s="11" t="s">
        <v>114</v>
      </c>
      <c r="F3" s="53"/>
      <c r="G3" s="11" t="s">
        <v>247</v>
      </c>
      <c r="H3" s="92">
        <f>SUM($L7:$L66)</f>
        <v>112.33333333333334</v>
      </c>
      <c r="I3" s="10"/>
      <c r="J3" s="10"/>
      <c r="L3" s="10"/>
      <c r="N3" s="10"/>
      <c r="O3" s="10"/>
      <c r="P3" s="10"/>
      <c r="Q3" s="10"/>
      <c r="R3" s="10"/>
      <c r="T3" s="10"/>
      <c r="U3" s="10"/>
      <c r="V3" s="10"/>
      <c r="CX3" s="9" t="s">
        <v>7</v>
      </c>
    </row>
    <row r="4" spans="1:102" s="9" customFormat="1" ht="15" x14ac:dyDescent="0.2">
      <c r="B4" s="1"/>
      <c r="C4" s="10"/>
      <c r="D4" s="11"/>
      <c r="F4" s="52"/>
      <c r="G4" s="11"/>
      <c r="H4" s="11"/>
      <c r="I4" s="11"/>
      <c r="J4" s="11"/>
      <c r="K4" s="11"/>
      <c r="L4" s="10"/>
      <c r="N4" s="138" t="s">
        <v>251</v>
      </c>
      <c r="O4" s="138"/>
      <c r="P4" s="138"/>
      <c r="Q4" s="51">
        <f>SUM(U7:U66)</f>
        <v>518.60000000000014</v>
      </c>
      <c r="R4" s="10"/>
      <c r="T4" s="10"/>
      <c r="U4" s="10"/>
      <c r="V4" s="10"/>
    </row>
    <row r="5" spans="1:102" s="9" customFormat="1" x14ac:dyDescent="0.2">
      <c r="B5" s="1"/>
      <c r="C5" s="10"/>
      <c r="D5" s="10"/>
      <c r="F5" s="52"/>
      <c r="J5" s="10"/>
      <c r="L5" s="10"/>
      <c r="N5" s="10"/>
      <c r="O5" s="10"/>
      <c r="P5" s="10"/>
      <c r="R5" s="10"/>
      <c r="T5" s="10"/>
      <c r="U5" s="10"/>
      <c r="V5" s="10"/>
    </row>
    <row r="6" spans="1:102" ht="44.25" customHeight="1" x14ac:dyDescent="0.2">
      <c r="B6" s="56" t="s">
        <v>64</v>
      </c>
      <c r="C6" s="57" t="s">
        <v>8</v>
      </c>
      <c r="D6" s="57" t="s">
        <v>10</v>
      </c>
      <c r="E6" s="57" t="s">
        <v>9</v>
      </c>
      <c r="F6" s="58"/>
      <c r="G6" s="57" t="s">
        <v>121</v>
      </c>
      <c r="H6" s="57" t="s">
        <v>122</v>
      </c>
      <c r="I6" s="57" t="s">
        <v>123</v>
      </c>
      <c r="J6" s="57" t="s">
        <v>237</v>
      </c>
      <c r="K6" s="57" t="s">
        <v>120</v>
      </c>
      <c r="L6" s="59" t="s">
        <v>177</v>
      </c>
      <c r="N6" s="89" t="s">
        <v>240</v>
      </c>
      <c r="O6" s="90" t="s">
        <v>244</v>
      </c>
      <c r="P6" s="90" t="s">
        <v>245</v>
      </c>
      <c r="Q6" s="90" t="s">
        <v>250</v>
      </c>
      <c r="R6" s="91" t="s">
        <v>246</v>
      </c>
      <c r="T6" s="89" t="s">
        <v>248</v>
      </c>
      <c r="U6" s="91" t="s">
        <v>249</v>
      </c>
    </row>
    <row r="7" spans="1:102" ht="25.5" x14ac:dyDescent="0.2">
      <c r="A7" s="8"/>
      <c r="B7" s="60" t="s">
        <v>65</v>
      </c>
      <c r="C7" s="61"/>
      <c r="D7" s="62" t="s">
        <v>55</v>
      </c>
      <c r="E7" s="63" t="s">
        <v>15</v>
      </c>
      <c r="F7" s="64" t="str">
        <f>Requisitos!F7</f>
        <v>S</v>
      </c>
      <c r="G7" s="65" t="s">
        <v>12</v>
      </c>
      <c r="H7" s="65" t="s">
        <v>172</v>
      </c>
      <c r="I7" s="65" t="s">
        <v>14</v>
      </c>
      <c r="J7" s="65"/>
      <c r="K7" s="66"/>
      <c r="L7" s="67">
        <f t="shared" ref="L7:L38" si="0">((IF(G7="Sim",3,IF(G7="Parcialmente",1,IF(G7="Não",-1,0))))+(IF(H7="Sim",3,IF(H7="Parcialmente",1,IF(H7="Não",-1,0)))) + (IF(I7="Sim",3,IF(I7="Parcialmente",1,IF(I7="Não",-1,0)))))/3</f>
        <v>1.3333333333333333</v>
      </c>
      <c r="N7" s="81">
        <f>COUNTIF($G7:$I7,"Não")</f>
        <v>0</v>
      </c>
      <c r="O7" s="82">
        <f>COUNTIF($G7:$I7,"Sim")</f>
        <v>1</v>
      </c>
      <c r="P7" s="82">
        <f>COUNTIF($G7:$I7,"Parcialmente")</f>
        <v>1</v>
      </c>
      <c r="Q7" s="82">
        <f>IF(AND((N7&gt;O7),(N7&gt;P7)),-1*N7,IF(AND((O7&gt;N7),(O7&gt;P7)),3*O7,IF(AND((P7&gt;N7),(P7&gt;O7)),1*P7,(-(N7*0.4))+(O7*3)+(-(P7*0.2)))))</f>
        <v>2.8</v>
      </c>
      <c r="R7" s="83" t="str">
        <f t="shared" ref="R7:R66" si="1">IF(Q7=0,"Discutir","Ok")</f>
        <v>Ok</v>
      </c>
      <c r="T7" s="81">
        <f>Requisitos!G7</f>
        <v>1</v>
      </c>
      <c r="U7" s="67">
        <f>T7*Q7</f>
        <v>2.8</v>
      </c>
    </row>
    <row r="8" spans="1:102" ht="178.5" x14ac:dyDescent="0.2">
      <c r="A8" s="8"/>
      <c r="B8" s="60" t="s">
        <v>66</v>
      </c>
      <c r="C8" s="61"/>
      <c r="D8" s="62" t="s">
        <v>55</v>
      </c>
      <c r="E8" s="68" t="s">
        <v>116</v>
      </c>
      <c r="F8" s="64" t="str">
        <f>Requisitos!F8</f>
        <v>S</v>
      </c>
      <c r="G8" s="65" t="s">
        <v>12</v>
      </c>
      <c r="H8" s="65" t="s">
        <v>172</v>
      </c>
      <c r="I8" s="65" t="s">
        <v>14</v>
      </c>
      <c r="J8" s="65"/>
      <c r="K8" s="66"/>
      <c r="L8" s="67">
        <f t="shared" si="0"/>
        <v>1.3333333333333333</v>
      </c>
      <c r="N8" s="81">
        <f>COUNTIF($G8:$I8,"Não")</f>
        <v>0</v>
      </c>
      <c r="O8" s="82">
        <f>COUNTIF($G8:$I8,"Sim")</f>
        <v>1</v>
      </c>
      <c r="P8" s="82">
        <f>COUNTIF($G8:$I8,"Parcialmente")</f>
        <v>1</v>
      </c>
      <c r="Q8" s="82">
        <f t="shared" ref="Q8:Q66" si="2">IF(AND((N8&gt;O8),(N8&gt;P8)),-1*N8,IF(AND((O8&gt;N8),(O8&gt;P8)),3*O8,IF(AND((P8&gt;N8),(P8&gt;O8)),1*P8,(-(N8*0.4))+(O8*3)+(-(P8*0.2)))))</f>
        <v>2.8</v>
      </c>
      <c r="R8" s="83" t="str">
        <f t="shared" si="1"/>
        <v>Ok</v>
      </c>
      <c r="T8" s="81">
        <f>Requisitos!G8</f>
        <v>2</v>
      </c>
      <c r="U8" s="67">
        <f t="shared" ref="U8:U66" si="3">T8*Q8</f>
        <v>5.6</v>
      </c>
    </row>
    <row r="9" spans="1:102" ht="51" x14ac:dyDescent="0.2">
      <c r="A9" s="8"/>
      <c r="B9" s="60" t="s">
        <v>67</v>
      </c>
      <c r="C9" s="61"/>
      <c r="D9" s="62" t="s">
        <v>55</v>
      </c>
      <c r="E9" s="68" t="s">
        <v>16</v>
      </c>
      <c r="F9" s="64" t="str">
        <f>Requisitos!F9</f>
        <v>T</v>
      </c>
      <c r="G9" s="65" t="s">
        <v>12</v>
      </c>
      <c r="H9" s="65" t="s">
        <v>14</v>
      </c>
      <c r="I9" s="65" t="s">
        <v>13</v>
      </c>
      <c r="J9" s="65" t="s">
        <v>13</v>
      </c>
      <c r="K9" s="66" t="s">
        <v>239</v>
      </c>
      <c r="L9" s="67">
        <f t="shared" si="0"/>
        <v>1</v>
      </c>
      <c r="N9" s="81">
        <f t="shared" ref="N9:N66" si="4">COUNTIF($G9:$I9,"Não")</f>
        <v>1</v>
      </c>
      <c r="O9" s="82">
        <f t="shared" ref="O9:O66" si="5">COUNTIF($G9:$I9,"Sim")</f>
        <v>1</v>
      </c>
      <c r="P9" s="82">
        <f t="shared" ref="P9:P66" si="6">COUNTIF($G9:$I9,"Parcialmente")</f>
        <v>1</v>
      </c>
      <c r="Q9" s="82">
        <f t="shared" si="2"/>
        <v>2.4</v>
      </c>
      <c r="R9" s="83" t="str">
        <f t="shared" si="1"/>
        <v>Ok</v>
      </c>
      <c r="T9" s="81">
        <f>Requisitos!G9</f>
        <v>2</v>
      </c>
      <c r="U9" s="67">
        <f t="shared" si="3"/>
        <v>4.8</v>
      </c>
    </row>
    <row r="10" spans="1:102" ht="25.5" x14ac:dyDescent="0.2">
      <c r="A10" s="8"/>
      <c r="B10" s="60" t="s">
        <v>68</v>
      </c>
      <c r="C10" s="61"/>
      <c r="D10" s="62" t="s">
        <v>56</v>
      </c>
      <c r="E10" s="68" t="s">
        <v>17</v>
      </c>
      <c r="F10" s="64" t="str">
        <f>Requisitos!F10</f>
        <v>S</v>
      </c>
      <c r="G10" s="65" t="s">
        <v>12</v>
      </c>
      <c r="H10" s="65" t="s">
        <v>172</v>
      </c>
      <c r="I10" s="65" t="s">
        <v>14</v>
      </c>
      <c r="J10" s="65"/>
      <c r="K10" s="66"/>
      <c r="L10" s="67">
        <f t="shared" si="0"/>
        <v>1.3333333333333333</v>
      </c>
      <c r="N10" s="81">
        <f t="shared" si="4"/>
        <v>0</v>
      </c>
      <c r="O10" s="82">
        <f t="shared" si="5"/>
        <v>1</v>
      </c>
      <c r="P10" s="82">
        <f t="shared" si="6"/>
        <v>1</v>
      </c>
      <c r="Q10" s="82">
        <f t="shared" si="2"/>
        <v>2.8</v>
      </c>
      <c r="R10" s="83" t="str">
        <f t="shared" si="1"/>
        <v>Ok</v>
      </c>
      <c r="T10" s="81">
        <f>Requisitos!G10</f>
        <v>2</v>
      </c>
      <c r="U10" s="67">
        <f t="shared" si="3"/>
        <v>5.6</v>
      </c>
    </row>
    <row r="11" spans="1:102" ht="25.5" x14ac:dyDescent="0.2">
      <c r="A11" s="8"/>
      <c r="B11" s="60" t="s">
        <v>69</v>
      </c>
      <c r="C11" s="61"/>
      <c r="D11" s="62" t="s">
        <v>57</v>
      </c>
      <c r="E11" s="68" t="s">
        <v>18</v>
      </c>
      <c r="F11" s="64" t="str">
        <f>Requisitos!F11</f>
        <v>S</v>
      </c>
      <c r="G11" s="65" t="s">
        <v>12</v>
      </c>
      <c r="H11" s="65" t="s">
        <v>172</v>
      </c>
      <c r="I11" s="65" t="s">
        <v>12</v>
      </c>
      <c r="J11" s="65"/>
      <c r="K11" s="66"/>
      <c r="L11" s="67">
        <f t="shared" si="0"/>
        <v>2</v>
      </c>
      <c r="N11" s="81">
        <f t="shared" si="4"/>
        <v>0</v>
      </c>
      <c r="O11" s="82">
        <f t="shared" si="5"/>
        <v>2</v>
      </c>
      <c r="P11" s="82">
        <f t="shared" si="6"/>
        <v>0</v>
      </c>
      <c r="Q11" s="82">
        <f t="shared" si="2"/>
        <v>6</v>
      </c>
      <c r="R11" s="83" t="str">
        <f t="shared" si="1"/>
        <v>Ok</v>
      </c>
      <c r="T11" s="81">
        <f>Requisitos!G11</f>
        <v>1</v>
      </c>
      <c r="U11" s="67">
        <f t="shared" si="3"/>
        <v>6</v>
      </c>
    </row>
    <row r="12" spans="1:102" ht="25.5" x14ac:dyDescent="0.2">
      <c r="A12" s="8"/>
      <c r="B12" s="60" t="s">
        <v>70</v>
      </c>
      <c r="C12" s="61"/>
      <c r="D12" s="62" t="s">
        <v>57</v>
      </c>
      <c r="E12" s="68" t="s">
        <v>19</v>
      </c>
      <c r="F12" s="64" t="str">
        <f>Requisitos!F12</f>
        <v>S</v>
      </c>
      <c r="G12" s="65" t="s">
        <v>12</v>
      </c>
      <c r="H12" s="65" t="s">
        <v>172</v>
      </c>
      <c r="I12" s="65" t="s">
        <v>14</v>
      </c>
      <c r="J12" s="65"/>
      <c r="K12" s="66"/>
      <c r="L12" s="67">
        <f t="shared" si="0"/>
        <v>1.3333333333333333</v>
      </c>
      <c r="N12" s="81">
        <f t="shared" si="4"/>
        <v>0</v>
      </c>
      <c r="O12" s="82">
        <f t="shared" si="5"/>
        <v>1</v>
      </c>
      <c r="P12" s="82">
        <f t="shared" si="6"/>
        <v>1</v>
      </c>
      <c r="Q12" s="82">
        <f t="shared" si="2"/>
        <v>2.8</v>
      </c>
      <c r="R12" s="83" t="str">
        <f t="shared" si="1"/>
        <v>Ok</v>
      </c>
      <c r="T12" s="81">
        <f>Requisitos!G12</f>
        <v>1</v>
      </c>
      <c r="U12" s="67">
        <f t="shared" si="3"/>
        <v>2.8</v>
      </c>
    </row>
    <row r="13" spans="1:102" ht="38.25" x14ac:dyDescent="0.2">
      <c r="A13" s="8"/>
      <c r="B13" s="60" t="s">
        <v>71</v>
      </c>
      <c r="C13" s="61"/>
      <c r="D13" s="62" t="s">
        <v>57</v>
      </c>
      <c r="E13" s="68" t="s">
        <v>20</v>
      </c>
      <c r="F13" s="64" t="str">
        <f>Requisitos!F13</f>
        <v>S</v>
      </c>
      <c r="G13" s="65" t="s">
        <v>12</v>
      </c>
      <c r="H13" s="65" t="s">
        <v>12</v>
      </c>
      <c r="I13" s="65" t="s">
        <v>14</v>
      </c>
      <c r="J13" s="65" t="s">
        <v>13</v>
      </c>
      <c r="K13" s="66" t="s">
        <v>241</v>
      </c>
      <c r="L13" s="67">
        <f t="shared" si="0"/>
        <v>2.3333333333333335</v>
      </c>
      <c r="N13" s="81">
        <f t="shared" si="4"/>
        <v>0</v>
      </c>
      <c r="O13" s="82">
        <f t="shared" si="5"/>
        <v>2</v>
      </c>
      <c r="P13" s="82">
        <f t="shared" si="6"/>
        <v>1</v>
      </c>
      <c r="Q13" s="82">
        <f t="shared" si="2"/>
        <v>6</v>
      </c>
      <c r="R13" s="83" t="str">
        <f t="shared" si="1"/>
        <v>Ok</v>
      </c>
      <c r="T13" s="81">
        <f>Requisitos!G13</f>
        <v>2</v>
      </c>
      <c r="U13" s="67">
        <f t="shared" si="3"/>
        <v>12</v>
      </c>
    </row>
    <row r="14" spans="1:102" ht="25.5" x14ac:dyDescent="0.2">
      <c r="A14" s="8"/>
      <c r="B14" s="60" t="s">
        <v>72</v>
      </c>
      <c r="C14" s="61"/>
      <c r="D14" s="62" t="s">
        <v>57</v>
      </c>
      <c r="E14" s="68" t="s">
        <v>21</v>
      </c>
      <c r="F14" s="64" t="str">
        <f>Requisitos!F14</f>
        <v>S</v>
      </c>
      <c r="G14" s="65" t="s">
        <v>12</v>
      </c>
      <c r="H14" s="65" t="s">
        <v>12</v>
      </c>
      <c r="I14" s="65" t="s">
        <v>14</v>
      </c>
      <c r="J14" s="65"/>
      <c r="K14" s="66"/>
      <c r="L14" s="67">
        <f t="shared" si="0"/>
        <v>2.3333333333333335</v>
      </c>
      <c r="N14" s="81">
        <f t="shared" si="4"/>
        <v>0</v>
      </c>
      <c r="O14" s="82">
        <f t="shared" si="5"/>
        <v>2</v>
      </c>
      <c r="P14" s="82">
        <f t="shared" si="6"/>
        <v>1</v>
      </c>
      <c r="Q14" s="82">
        <f t="shared" si="2"/>
        <v>6</v>
      </c>
      <c r="R14" s="83" t="str">
        <f t="shared" si="1"/>
        <v>Ok</v>
      </c>
      <c r="T14" s="81">
        <f>Requisitos!G14</f>
        <v>1</v>
      </c>
      <c r="U14" s="67">
        <f t="shared" si="3"/>
        <v>6</v>
      </c>
    </row>
    <row r="15" spans="1:102" ht="38.25" x14ac:dyDescent="0.2">
      <c r="A15" s="8"/>
      <c r="B15" s="60" t="s">
        <v>73</v>
      </c>
      <c r="C15" s="61"/>
      <c r="D15" s="62" t="s">
        <v>55</v>
      </c>
      <c r="E15" s="68" t="s">
        <v>22</v>
      </c>
      <c r="F15" s="64" t="str">
        <f>Requisitos!F15</f>
        <v>S</v>
      </c>
      <c r="G15" s="65" t="s">
        <v>12</v>
      </c>
      <c r="H15" s="65" t="s">
        <v>12</v>
      </c>
      <c r="I15" s="65" t="s">
        <v>12</v>
      </c>
      <c r="J15" s="65"/>
      <c r="K15" s="66"/>
      <c r="L15" s="67">
        <f t="shared" si="0"/>
        <v>3</v>
      </c>
      <c r="N15" s="81">
        <f t="shared" si="4"/>
        <v>0</v>
      </c>
      <c r="O15" s="82">
        <f t="shared" si="5"/>
        <v>3</v>
      </c>
      <c r="P15" s="82">
        <f t="shared" si="6"/>
        <v>0</v>
      </c>
      <c r="Q15" s="82">
        <f t="shared" si="2"/>
        <v>9</v>
      </c>
      <c r="R15" s="83" t="str">
        <f>IF(Q15=0,"Discutir","Ok")</f>
        <v>Ok</v>
      </c>
      <c r="T15" s="81">
        <f>Requisitos!G15</f>
        <v>2</v>
      </c>
      <c r="U15" s="67">
        <f t="shared" si="3"/>
        <v>18</v>
      </c>
    </row>
    <row r="16" spans="1:102" ht="25.5" x14ac:dyDescent="0.2">
      <c r="A16" s="8"/>
      <c r="B16" s="60" t="s">
        <v>74</v>
      </c>
      <c r="C16" s="61"/>
      <c r="D16" s="62" t="s">
        <v>55</v>
      </c>
      <c r="E16" s="68" t="s">
        <v>23</v>
      </c>
      <c r="F16" s="64" t="str">
        <f>Requisitos!F16</f>
        <v>S</v>
      </c>
      <c r="G16" s="65" t="s">
        <v>12</v>
      </c>
      <c r="H16" s="65" t="s">
        <v>12</v>
      </c>
      <c r="I16" s="65" t="s">
        <v>12</v>
      </c>
      <c r="J16" s="65"/>
      <c r="K16" s="66"/>
      <c r="L16" s="67">
        <f t="shared" si="0"/>
        <v>3</v>
      </c>
      <c r="N16" s="81">
        <f t="shared" si="4"/>
        <v>0</v>
      </c>
      <c r="O16" s="82">
        <f t="shared" si="5"/>
        <v>3</v>
      </c>
      <c r="P16" s="82">
        <f t="shared" si="6"/>
        <v>0</v>
      </c>
      <c r="Q16" s="82">
        <f t="shared" si="2"/>
        <v>9</v>
      </c>
      <c r="R16" s="83" t="str">
        <f t="shared" si="1"/>
        <v>Ok</v>
      </c>
      <c r="T16" s="81">
        <f>Requisitos!G16</f>
        <v>2</v>
      </c>
      <c r="U16" s="67">
        <f t="shared" si="3"/>
        <v>18</v>
      </c>
    </row>
    <row r="17" spans="1:21" ht="25.5" x14ac:dyDescent="0.2">
      <c r="A17" s="8"/>
      <c r="B17" s="60" t="s">
        <v>75</v>
      </c>
      <c r="C17" s="61"/>
      <c r="D17" s="62" t="s">
        <v>58</v>
      </c>
      <c r="E17" s="68" t="s">
        <v>24</v>
      </c>
      <c r="F17" s="64" t="str">
        <f>Requisitos!F17</f>
        <v>S</v>
      </c>
      <c r="G17" s="65" t="s">
        <v>12</v>
      </c>
      <c r="H17" s="65" t="s">
        <v>172</v>
      </c>
      <c r="I17" s="65" t="s">
        <v>12</v>
      </c>
      <c r="J17" s="65"/>
      <c r="K17" s="66"/>
      <c r="L17" s="67">
        <f t="shared" si="0"/>
        <v>2</v>
      </c>
      <c r="N17" s="81">
        <f t="shared" si="4"/>
        <v>0</v>
      </c>
      <c r="O17" s="82">
        <f t="shared" si="5"/>
        <v>2</v>
      </c>
      <c r="P17" s="82">
        <f t="shared" si="6"/>
        <v>0</v>
      </c>
      <c r="Q17" s="82">
        <f t="shared" si="2"/>
        <v>6</v>
      </c>
      <c r="R17" s="83" t="str">
        <f t="shared" si="1"/>
        <v>Ok</v>
      </c>
      <c r="T17" s="81">
        <f>Requisitos!G17</f>
        <v>3</v>
      </c>
      <c r="U17" s="67">
        <f t="shared" si="3"/>
        <v>18</v>
      </c>
    </row>
    <row r="18" spans="1:21" ht="38.25" x14ac:dyDescent="0.2">
      <c r="A18" s="8"/>
      <c r="B18" s="60" t="s">
        <v>76</v>
      </c>
      <c r="C18" s="61"/>
      <c r="D18" s="62" t="s">
        <v>58</v>
      </c>
      <c r="E18" s="68" t="s">
        <v>25</v>
      </c>
      <c r="F18" s="64" t="str">
        <f>Requisitos!F18</f>
        <v>S</v>
      </c>
      <c r="G18" s="65" t="s">
        <v>12</v>
      </c>
      <c r="H18" s="65" t="s">
        <v>172</v>
      </c>
      <c r="I18" s="65" t="s">
        <v>12</v>
      </c>
      <c r="J18" s="65"/>
      <c r="K18" s="66"/>
      <c r="L18" s="67">
        <f t="shared" si="0"/>
        <v>2</v>
      </c>
      <c r="N18" s="81">
        <f t="shared" si="4"/>
        <v>0</v>
      </c>
      <c r="O18" s="82">
        <f t="shared" si="5"/>
        <v>2</v>
      </c>
      <c r="P18" s="82">
        <f t="shared" si="6"/>
        <v>0</v>
      </c>
      <c r="Q18" s="82">
        <f t="shared" si="2"/>
        <v>6</v>
      </c>
      <c r="R18" s="83" t="str">
        <f t="shared" si="1"/>
        <v>Ok</v>
      </c>
      <c r="T18" s="81">
        <f>Requisitos!G18</f>
        <v>2</v>
      </c>
      <c r="U18" s="67">
        <f t="shared" si="3"/>
        <v>12</v>
      </c>
    </row>
    <row r="19" spans="1:21" ht="25.5" x14ac:dyDescent="0.2">
      <c r="A19" s="8"/>
      <c r="B19" s="60" t="s">
        <v>77</v>
      </c>
      <c r="C19" s="61"/>
      <c r="D19" s="62" t="s">
        <v>58</v>
      </c>
      <c r="E19" s="68" t="s">
        <v>26</v>
      </c>
      <c r="F19" s="64" t="str">
        <f>Requisitos!F19</f>
        <v>S</v>
      </c>
      <c r="G19" s="65" t="s">
        <v>12</v>
      </c>
      <c r="H19" s="65" t="s">
        <v>172</v>
      </c>
      <c r="I19" s="65" t="s">
        <v>14</v>
      </c>
      <c r="J19" s="65"/>
      <c r="K19" s="66"/>
      <c r="L19" s="67">
        <f t="shared" si="0"/>
        <v>1.3333333333333333</v>
      </c>
      <c r="N19" s="81">
        <f t="shared" si="4"/>
        <v>0</v>
      </c>
      <c r="O19" s="82">
        <f t="shared" si="5"/>
        <v>1</v>
      </c>
      <c r="P19" s="82">
        <f t="shared" si="6"/>
        <v>1</v>
      </c>
      <c r="Q19" s="82">
        <f t="shared" si="2"/>
        <v>2.8</v>
      </c>
      <c r="R19" s="83" t="str">
        <f t="shared" si="1"/>
        <v>Ok</v>
      </c>
      <c r="T19" s="81">
        <f>Requisitos!G19</f>
        <v>2</v>
      </c>
      <c r="U19" s="67">
        <f t="shared" si="3"/>
        <v>5.6</v>
      </c>
    </row>
    <row r="20" spans="1:21" ht="140.25" x14ac:dyDescent="0.2">
      <c r="A20" s="8"/>
      <c r="B20" s="60" t="s">
        <v>78</v>
      </c>
      <c r="C20" s="61"/>
      <c r="D20" s="62" t="s">
        <v>59</v>
      </c>
      <c r="E20" s="68" t="s">
        <v>117</v>
      </c>
      <c r="F20" s="64" t="str">
        <f>Requisitos!F20</f>
        <v>S</v>
      </c>
      <c r="G20" s="65" t="s">
        <v>12</v>
      </c>
      <c r="H20" s="65" t="s">
        <v>172</v>
      </c>
      <c r="I20" s="65" t="s">
        <v>14</v>
      </c>
      <c r="J20" s="65"/>
      <c r="K20" s="66"/>
      <c r="L20" s="67">
        <f t="shared" si="0"/>
        <v>1.3333333333333333</v>
      </c>
      <c r="N20" s="81">
        <f t="shared" si="4"/>
        <v>0</v>
      </c>
      <c r="O20" s="82">
        <f t="shared" si="5"/>
        <v>1</v>
      </c>
      <c r="P20" s="82">
        <f t="shared" si="6"/>
        <v>1</v>
      </c>
      <c r="Q20" s="82">
        <f t="shared" si="2"/>
        <v>2.8</v>
      </c>
      <c r="R20" s="83" t="str">
        <f t="shared" si="1"/>
        <v>Ok</v>
      </c>
      <c r="T20" s="81">
        <f>Requisitos!G20</f>
        <v>2</v>
      </c>
      <c r="U20" s="67">
        <f t="shared" si="3"/>
        <v>5.6</v>
      </c>
    </row>
    <row r="21" spans="1:21" ht="51" x14ac:dyDescent="0.2">
      <c r="A21" s="8"/>
      <c r="B21" s="60" t="s">
        <v>79</v>
      </c>
      <c r="C21" s="61"/>
      <c r="D21" s="62" t="s">
        <v>59</v>
      </c>
      <c r="E21" s="68" t="s">
        <v>27</v>
      </c>
      <c r="F21" s="64" t="str">
        <f>Requisitos!F21</f>
        <v>S</v>
      </c>
      <c r="G21" s="65" t="s">
        <v>12</v>
      </c>
      <c r="H21" s="65" t="s">
        <v>12</v>
      </c>
      <c r="I21" s="65" t="s">
        <v>14</v>
      </c>
      <c r="J21" s="65"/>
      <c r="K21" s="66"/>
      <c r="L21" s="67">
        <f t="shared" si="0"/>
        <v>2.3333333333333335</v>
      </c>
      <c r="N21" s="81">
        <f t="shared" si="4"/>
        <v>0</v>
      </c>
      <c r="O21" s="82">
        <f t="shared" si="5"/>
        <v>2</v>
      </c>
      <c r="P21" s="82">
        <f t="shared" si="6"/>
        <v>1</v>
      </c>
      <c r="Q21" s="82">
        <f t="shared" si="2"/>
        <v>6</v>
      </c>
      <c r="R21" s="83" t="str">
        <f t="shared" si="1"/>
        <v>Ok</v>
      </c>
      <c r="T21" s="81">
        <f>Requisitos!G21</f>
        <v>2</v>
      </c>
      <c r="U21" s="67">
        <f t="shared" si="3"/>
        <v>12</v>
      </c>
    </row>
    <row r="22" spans="1:21" ht="25.5" x14ac:dyDescent="0.2">
      <c r="A22" s="8"/>
      <c r="B22" s="60" t="s">
        <v>80</v>
      </c>
      <c r="C22" s="61"/>
      <c r="D22" s="62" t="s">
        <v>57</v>
      </c>
      <c r="E22" s="68" t="s">
        <v>28</v>
      </c>
      <c r="F22" s="64" t="str">
        <f>Requisitos!F22</f>
        <v>S</v>
      </c>
      <c r="G22" s="65" t="s">
        <v>12</v>
      </c>
      <c r="H22" s="65" t="s">
        <v>172</v>
      </c>
      <c r="I22" s="65" t="s">
        <v>12</v>
      </c>
      <c r="J22" s="65"/>
      <c r="K22" s="66"/>
      <c r="L22" s="67">
        <f t="shared" si="0"/>
        <v>2</v>
      </c>
      <c r="N22" s="81">
        <f t="shared" si="4"/>
        <v>0</v>
      </c>
      <c r="O22" s="82">
        <f t="shared" si="5"/>
        <v>2</v>
      </c>
      <c r="P22" s="82">
        <f t="shared" si="6"/>
        <v>0</v>
      </c>
      <c r="Q22" s="82">
        <f t="shared" si="2"/>
        <v>6</v>
      </c>
      <c r="R22" s="83" t="str">
        <f t="shared" si="1"/>
        <v>Ok</v>
      </c>
      <c r="T22" s="81">
        <f>Requisitos!G22</f>
        <v>1</v>
      </c>
      <c r="U22" s="67">
        <f t="shared" si="3"/>
        <v>6</v>
      </c>
    </row>
    <row r="23" spans="1:21" ht="25.5" x14ac:dyDescent="0.2">
      <c r="A23" s="8"/>
      <c r="B23" s="60" t="s">
        <v>81</v>
      </c>
      <c r="C23" s="61"/>
      <c r="D23" s="62" t="s">
        <v>57</v>
      </c>
      <c r="E23" s="68" t="s">
        <v>29</v>
      </c>
      <c r="F23" s="64" t="str">
        <f>Requisitos!F23</f>
        <v>S</v>
      </c>
      <c r="G23" s="65" t="s">
        <v>12</v>
      </c>
      <c r="H23" s="65" t="s">
        <v>172</v>
      </c>
      <c r="I23" s="65" t="s">
        <v>12</v>
      </c>
      <c r="J23" s="65"/>
      <c r="K23" s="66"/>
      <c r="L23" s="67">
        <f t="shared" si="0"/>
        <v>2</v>
      </c>
      <c r="N23" s="81">
        <f t="shared" si="4"/>
        <v>0</v>
      </c>
      <c r="O23" s="82">
        <f t="shared" si="5"/>
        <v>2</v>
      </c>
      <c r="P23" s="82">
        <f t="shared" si="6"/>
        <v>0</v>
      </c>
      <c r="Q23" s="82">
        <f t="shared" si="2"/>
        <v>6</v>
      </c>
      <c r="R23" s="83" t="str">
        <f t="shared" si="1"/>
        <v>Ok</v>
      </c>
      <c r="T23" s="81">
        <f>Requisitos!G23</f>
        <v>1</v>
      </c>
      <c r="U23" s="67">
        <f t="shared" si="3"/>
        <v>6</v>
      </c>
    </row>
    <row r="24" spans="1:21" ht="38.25" x14ac:dyDescent="0.2">
      <c r="A24" s="8"/>
      <c r="B24" s="60" t="s">
        <v>82</v>
      </c>
      <c r="C24" s="61"/>
      <c r="D24" s="62" t="s">
        <v>57</v>
      </c>
      <c r="E24" s="68" t="s">
        <v>30</v>
      </c>
      <c r="F24" s="64" t="str">
        <f>Requisitos!F24</f>
        <v>S</v>
      </c>
      <c r="G24" s="65" t="s">
        <v>12</v>
      </c>
      <c r="H24" s="65" t="s">
        <v>172</v>
      </c>
      <c r="I24" s="65" t="s">
        <v>12</v>
      </c>
      <c r="J24" s="65"/>
      <c r="K24" s="66"/>
      <c r="L24" s="67">
        <f t="shared" si="0"/>
        <v>2</v>
      </c>
      <c r="N24" s="81">
        <f t="shared" si="4"/>
        <v>0</v>
      </c>
      <c r="O24" s="82">
        <f t="shared" si="5"/>
        <v>2</v>
      </c>
      <c r="P24" s="82">
        <f t="shared" si="6"/>
        <v>0</v>
      </c>
      <c r="Q24" s="82">
        <f t="shared" si="2"/>
        <v>6</v>
      </c>
      <c r="R24" s="83" t="str">
        <f t="shared" si="1"/>
        <v>Ok</v>
      </c>
      <c r="T24" s="81">
        <f>Requisitos!G24</f>
        <v>1</v>
      </c>
      <c r="U24" s="67">
        <f t="shared" si="3"/>
        <v>6</v>
      </c>
    </row>
    <row r="25" spans="1:21" ht="25.5" x14ac:dyDescent="0.2">
      <c r="A25" s="8"/>
      <c r="B25" s="60" t="s">
        <v>83</v>
      </c>
      <c r="C25" s="61"/>
      <c r="D25" s="62" t="s">
        <v>57</v>
      </c>
      <c r="E25" s="68" t="s">
        <v>31</v>
      </c>
      <c r="F25" s="64" t="str">
        <f>Requisitos!F25</f>
        <v>S</v>
      </c>
      <c r="G25" s="65" t="s">
        <v>12</v>
      </c>
      <c r="H25" s="65" t="s">
        <v>172</v>
      </c>
      <c r="I25" s="65" t="s">
        <v>12</v>
      </c>
      <c r="J25" s="65"/>
      <c r="K25" s="66"/>
      <c r="L25" s="67">
        <f t="shared" si="0"/>
        <v>2</v>
      </c>
      <c r="N25" s="81">
        <f t="shared" si="4"/>
        <v>0</v>
      </c>
      <c r="O25" s="82">
        <f t="shared" si="5"/>
        <v>2</v>
      </c>
      <c r="P25" s="82">
        <f t="shared" si="6"/>
        <v>0</v>
      </c>
      <c r="Q25" s="82">
        <f t="shared" si="2"/>
        <v>6</v>
      </c>
      <c r="R25" s="83" t="str">
        <f t="shared" si="1"/>
        <v>Ok</v>
      </c>
      <c r="T25" s="81">
        <f>Requisitos!G25</f>
        <v>1</v>
      </c>
      <c r="U25" s="67">
        <f t="shared" si="3"/>
        <v>6</v>
      </c>
    </row>
    <row r="26" spans="1:21" ht="38.25" x14ac:dyDescent="0.2">
      <c r="A26" s="8"/>
      <c r="B26" s="60" t="s">
        <v>84</v>
      </c>
      <c r="C26" s="61"/>
      <c r="D26" s="62" t="s">
        <v>57</v>
      </c>
      <c r="E26" s="68" t="s">
        <v>32</v>
      </c>
      <c r="F26" s="64" t="str">
        <f>Requisitos!F26</f>
        <v>S</v>
      </c>
      <c r="G26" s="65" t="s">
        <v>12</v>
      </c>
      <c r="H26" s="65" t="s">
        <v>12</v>
      </c>
      <c r="I26" s="65" t="s">
        <v>12</v>
      </c>
      <c r="J26" s="65"/>
      <c r="K26" s="66"/>
      <c r="L26" s="67">
        <f t="shared" si="0"/>
        <v>3</v>
      </c>
      <c r="N26" s="81">
        <f t="shared" si="4"/>
        <v>0</v>
      </c>
      <c r="O26" s="82">
        <f t="shared" si="5"/>
        <v>3</v>
      </c>
      <c r="P26" s="82">
        <f t="shared" si="6"/>
        <v>0</v>
      </c>
      <c r="Q26" s="82">
        <f t="shared" si="2"/>
        <v>9</v>
      </c>
      <c r="R26" s="83" t="str">
        <f t="shared" si="1"/>
        <v>Ok</v>
      </c>
      <c r="T26" s="81">
        <f>Requisitos!G26</f>
        <v>2</v>
      </c>
      <c r="U26" s="67">
        <f t="shared" si="3"/>
        <v>18</v>
      </c>
    </row>
    <row r="27" spans="1:21" ht="63.75" x14ac:dyDescent="0.2">
      <c r="A27" s="8"/>
      <c r="B27" s="60" t="s">
        <v>85</v>
      </c>
      <c r="C27" s="61"/>
      <c r="D27" s="62" t="s">
        <v>57</v>
      </c>
      <c r="E27" s="68" t="s">
        <v>33</v>
      </c>
      <c r="F27" s="64" t="str">
        <f>Requisitos!F27</f>
        <v>S</v>
      </c>
      <c r="G27" s="65" t="s">
        <v>12</v>
      </c>
      <c r="H27" s="65" t="s">
        <v>172</v>
      </c>
      <c r="I27" s="65" t="s">
        <v>12</v>
      </c>
      <c r="J27" s="65"/>
      <c r="K27" s="66"/>
      <c r="L27" s="67">
        <f t="shared" si="0"/>
        <v>2</v>
      </c>
      <c r="N27" s="81">
        <f t="shared" si="4"/>
        <v>0</v>
      </c>
      <c r="O27" s="82">
        <f t="shared" si="5"/>
        <v>2</v>
      </c>
      <c r="P27" s="82">
        <f t="shared" si="6"/>
        <v>0</v>
      </c>
      <c r="Q27" s="82">
        <f t="shared" si="2"/>
        <v>6</v>
      </c>
      <c r="R27" s="83" t="str">
        <f t="shared" si="1"/>
        <v>Ok</v>
      </c>
      <c r="T27" s="81">
        <f>Requisitos!G27</f>
        <v>2</v>
      </c>
      <c r="U27" s="67">
        <f t="shared" si="3"/>
        <v>12</v>
      </c>
    </row>
    <row r="28" spans="1:21" ht="38.25" x14ac:dyDescent="0.2">
      <c r="A28" s="8"/>
      <c r="B28" s="60" t="s">
        <v>86</v>
      </c>
      <c r="C28" s="61"/>
      <c r="D28" s="62" t="s">
        <v>57</v>
      </c>
      <c r="E28" s="68" t="s">
        <v>34</v>
      </c>
      <c r="F28" s="64" t="str">
        <f>Requisitos!F28</f>
        <v>S</v>
      </c>
      <c r="G28" s="65" t="s">
        <v>12</v>
      </c>
      <c r="H28" s="65" t="s">
        <v>12</v>
      </c>
      <c r="I28" s="65" t="s">
        <v>12</v>
      </c>
      <c r="J28" s="65"/>
      <c r="K28" s="66"/>
      <c r="L28" s="67">
        <f t="shared" si="0"/>
        <v>3</v>
      </c>
      <c r="N28" s="81">
        <f t="shared" si="4"/>
        <v>0</v>
      </c>
      <c r="O28" s="82">
        <f t="shared" si="5"/>
        <v>3</v>
      </c>
      <c r="P28" s="82">
        <f t="shared" si="6"/>
        <v>0</v>
      </c>
      <c r="Q28" s="82">
        <f t="shared" si="2"/>
        <v>9</v>
      </c>
      <c r="R28" s="83" t="str">
        <f t="shared" si="1"/>
        <v>Ok</v>
      </c>
      <c r="T28" s="81">
        <f>Requisitos!G28</f>
        <v>1</v>
      </c>
      <c r="U28" s="67">
        <f t="shared" si="3"/>
        <v>9</v>
      </c>
    </row>
    <row r="29" spans="1:21" ht="38.25" x14ac:dyDescent="0.2">
      <c r="A29" s="8"/>
      <c r="B29" s="60" t="s">
        <v>87</v>
      </c>
      <c r="C29" s="61"/>
      <c r="D29" s="62" t="s">
        <v>57</v>
      </c>
      <c r="E29" s="68" t="s">
        <v>35</v>
      </c>
      <c r="F29" s="64" t="str">
        <f>Requisitos!F29</f>
        <v>T</v>
      </c>
      <c r="G29" s="65" t="s">
        <v>14</v>
      </c>
      <c r="H29" s="65" t="s">
        <v>172</v>
      </c>
      <c r="I29" s="65" t="s">
        <v>14</v>
      </c>
      <c r="J29" s="65" t="s">
        <v>13</v>
      </c>
      <c r="K29" s="66" t="s">
        <v>238</v>
      </c>
      <c r="L29" s="67">
        <f t="shared" si="0"/>
        <v>0.66666666666666663</v>
      </c>
      <c r="N29" s="81">
        <f t="shared" si="4"/>
        <v>0</v>
      </c>
      <c r="O29" s="82">
        <f t="shared" si="5"/>
        <v>0</v>
      </c>
      <c r="P29" s="82">
        <f t="shared" si="6"/>
        <v>2</v>
      </c>
      <c r="Q29" s="82">
        <f t="shared" si="2"/>
        <v>2</v>
      </c>
      <c r="R29" s="83" t="str">
        <f t="shared" si="1"/>
        <v>Ok</v>
      </c>
      <c r="T29" s="81">
        <f>Requisitos!G29</f>
        <v>3</v>
      </c>
      <c r="U29" s="67">
        <f t="shared" si="3"/>
        <v>6</v>
      </c>
    </row>
    <row r="30" spans="1:21" ht="38.25" x14ac:dyDescent="0.2">
      <c r="A30" s="8"/>
      <c r="B30" s="60" t="s">
        <v>88</v>
      </c>
      <c r="C30" s="61"/>
      <c r="D30" s="62" t="s">
        <v>55</v>
      </c>
      <c r="E30" s="68" t="s">
        <v>36</v>
      </c>
      <c r="F30" s="64" t="str">
        <f>Requisitos!F30</f>
        <v>S</v>
      </c>
      <c r="G30" s="65" t="s">
        <v>12</v>
      </c>
      <c r="H30" s="65" t="s">
        <v>172</v>
      </c>
      <c r="I30" s="65" t="s">
        <v>14</v>
      </c>
      <c r="J30" s="65"/>
      <c r="K30" s="66"/>
      <c r="L30" s="67">
        <f t="shared" si="0"/>
        <v>1.3333333333333333</v>
      </c>
      <c r="N30" s="81">
        <f t="shared" si="4"/>
        <v>0</v>
      </c>
      <c r="O30" s="82">
        <f t="shared" si="5"/>
        <v>1</v>
      </c>
      <c r="P30" s="82">
        <f t="shared" si="6"/>
        <v>1</v>
      </c>
      <c r="Q30" s="82">
        <f t="shared" si="2"/>
        <v>2.8</v>
      </c>
      <c r="R30" s="83" t="str">
        <f t="shared" si="1"/>
        <v>Ok</v>
      </c>
      <c r="T30" s="81">
        <f>Requisitos!G30</f>
        <v>3</v>
      </c>
      <c r="U30" s="67">
        <f t="shared" si="3"/>
        <v>8.3999999999999986</v>
      </c>
    </row>
    <row r="31" spans="1:21" ht="25.5" x14ac:dyDescent="0.2">
      <c r="A31" s="8"/>
      <c r="B31" s="60" t="s">
        <v>89</v>
      </c>
      <c r="C31" s="61"/>
      <c r="D31" s="62" t="s">
        <v>58</v>
      </c>
      <c r="E31" s="68" t="s">
        <v>37</v>
      </c>
      <c r="F31" s="64" t="str">
        <f>Requisitos!F31</f>
        <v>S</v>
      </c>
      <c r="G31" s="65" t="s">
        <v>12</v>
      </c>
      <c r="H31" s="65" t="s">
        <v>172</v>
      </c>
      <c r="I31" s="65" t="s">
        <v>14</v>
      </c>
      <c r="J31" s="65"/>
      <c r="K31" s="66"/>
      <c r="L31" s="67">
        <f t="shared" si="0"/>
        <v>1.3333333333333333</v>
      </c>
      <c r="N31" s="81">
        <f t="shared" si="4"/>
        <v>0</v>
      </c>
      <c r="O31" s="82">
        <f t="shared" si="5"/>
        <v>1</v>
      </c>
      <c r="P31" s="82">
        <f t="shared" si="6"/>
        <v>1</v>
      </c>
      <c r="Q31" s="82">
        <f t="shared" si="2"/>
        <v>2.8</v>
      </c>
      <c r="R31" s="83" t="str">
        <f t="shared" si="1"/>
        <v>Ok</v>
      </c>
      <c r="T31" s="81">
        <f>Requisitos!G31</f>
        <v>2</v>
      </c>
      <c r="U31" s="67">
        <f t="shared" si="3"/>
        <v>5.6</v>
      </c>
    </row>
    <row r="32" spans="1:21" x14ac:dyDescent="0.2">
      <c r="A32" s="8"/>
      <c r="B32" s="60" t="s">
        <v>90</v>
      </c>
      <c r="C32" s="61"/>
      <c r="D32" s="62" t="s">
        <v>58</v>
      </c>
      <c r="E32" s="68" t="s">
        <v>38</v>
      </c>
      <c r="F32" s="64" t="str">
        <f>Requisitos!F32</f>
        <v>S</v>
      </c>
      <c r="G32" s="65" t="s">
        <v>12</v>
      </c>
      <c r="H32" s="65" t="s">
        <v>172</v>
      </c>
      <c r="I32" s="65" t="s">
        <v>14</v>
      </c>
      <c r="J32" s="65"/>
      <c r="K32" s="66"/>
      <c r="L32" s="67">
        <f t="shared" si="0"/>
        <v>1.3333333333333333</v>
      </c>
      <c r="N32" s="81">
        <f t="shared" si="4"/>
        <v>0</v>
      </c>
      <c r="O32" s="82">
        <f t="shared" si="5"/>
        <v>1</v>
      </c>
      <c r="P32" s="82">
        <f t="shared" si="6"/>
        <v>1</v>
      </c>
      <c r="Q32" s="82">
        <f t="shared" si="2"/>
        <v>2.8</v>
      </c>
      <c r="R32" s="83" t="str">
        <f t="shared" si="1"/>
        <v>Ok</v>
      </c>
      <c r="T32" s="81">
        <f>Requisitos!G32</f>
        <v>2</v>
      </c>
      <c r="U32" s="67">
        <f t="shared" si="3"/>
        <v>5.6</v>
      </c>
    </row>
    <row r="33" spans="1:21" ht="25.5" x14ac:dyDescent="0.2">
      <c r="A33" s="8"/>
      <c r="B33" s="60" t="s">
        <v>91</v>
      </c>
      <c r="C33" s="61"/>
      <c r="D33" s="62" t="s">
        <v>59</v>
      </c>
      <c r="E33" s="68" t="s">
        <v>39</v>
      </c>
      <c r="F33" s="64" t="str">
        <f>Requisitos!F33</f>
        <v>S</v>
      </c>
      <c r="G33" s="65" t="s">
        <v>12</v>
      </c>
      <c r="H33" s="65" t="s">
        <v>172</v>
      </c>
      <c r="I33" s="65" t="s">
        <v>14</v>
      </c>
      <c r="J33" s="65"/>
      <c r="K33" s="66"/>
      <c r="L33" s="67">
        <f t="shared" si="0"/>
        <v>1.3333333333333333</v>
      </c>
      <c r="N33" s="81">
        <f t="shared" si="4"/>
        <v>0</v>
      </c>
      <c r="O33" s="82">
        <f t="shared" si="5"/>
        <v>1</v>
      </c>
      <c r="P33" s="82">
        <f t="shared" si="6"/>
        <v>1</v>
      </c>
      <c r="Q33" s="82">
        <f t="shared" si="2"/>
        <v>2.8</v>
      </c>
      <c r="R33" s="83" t="str">
        <f t="shared" si="1"/>
        <v>Ok</v>
      </c>
      <c r="T33" s="81">
        <f>Requisitos!G33</f>
        <v>2</v>
      </c>
      <c r="U33" s="67">
        <f t="shared" si="3"/>
        <v>5.6</v>
      </c>
    </row>
    <row r="34" spans="1:21" x14ac:dyDescent="0.2">
      <c r="A34" s="8"/>
      <c r="B34" s="60" t="s">
        <v>92</v>
      </c>
      <c r="C34" s="61"/>
      <c r="D34" s="62" t="s">
        <v>59</v>
      </c>
      <c r="E34" s="68" t="s">
        <v>40</v>
      </c>
      <c r="F34" s="64" t="str">
        <f>Requisitos!F34</f>
        <v>S</v>
      </c>
      <c r="G34" s="65" t="s">
        <v>12</v>
      </c>
      <c r="H34" s="65" t="s">
        <v>172</v>
      </c>
      <c r="I34" s="65" t="s">
        <v>14</v>
      </c>
      <c r="J34" s="65"/>
      <c r="K34" s="66"/>
      <c r="L34" s="67">
        <f t="shared" si="0"/>
        <v>1.3333333333333333</v>
      </c>
      <c r="N34" s="81">
        <f t="shared" si="4"/>
        <v>0</v>
      </c>
      <c r="O34" s="82">
        <f t="shared" si="5"/>
        <v>1</v>
      </c>
      <c r="P34" s="82">
        <f t="shared" si="6"/>
        <v>1</v>
      </c>
      <c r="Q34" s="82">
        <f t="shared" si="2"/>
        <v>2.8</v>
      </c>
      <c r="R34" s="83" t="str">
        <f t="shared" si="1"/>
        <v>Ok</v>
      </c>
      <c r="T34" s="81">
        <f>Requisitos!G34</f>
        <v>2</v>
      </c>
      <c r="U34" s="67">
        <f t="shared" si="3"/>
        <v>5.6</v>
      </c>
    </row>
    <row r="35" spans="1:21" ht="25.5" x14ac:dyDescent="0.2">
      <c r="A35" s="8"/>
      <c r="B35" s="60" t="s">
        <v>93</v>
      </c>
      <c r="C35" s="61"/>
      <c r="D35" s="62" t="s">
        <v>55</v>
      </c>
      <c r="E35" s="68" t="s">
        <v>41</v>
      </c>
      <c r="F35" s="64" t="str">
        <f>Requisitos!F35</f>
        <v>T</v>
      </c>
      <c r="G35" s="65" t="s">
        <v>12</v>
      </c>
      <c r="H35" s="65" t="s">
        <v>172</v>
      </c>
      <c r="I35" s="65" t="s">
        <v>14</v>
      </c>
      <c r="J35" s="65" t="s">
        <v>12</v>
      </c>
      <c r="K35" s="66"/>
      <c r="L35" s="67">
        <f t="shared" si="0"/>
        <v>1.3333333333333333</v>
      </c>
      <c r="N35" s="81">
        <f t="shared" si="4"/>
        <v>0</v>
      </c>
      <c r="O35" s="82">
        <f t="shared" si="5"/>
        <v>1</v>
      </c>
      <c r="P35" s="82">
        <f t="shared" si="6"/>
        <v>1</v>
      </c>
      <c r="Q35" s="82">
        <f t="shared" si="2"/>
        <v>2.8</v>
      </c>
      <c r="R35" s="83" t="str">
        <f t="shared" si="1"/>
        <v>Ok</v>
      </c>
      <c r="T35" s="81">
        <f>Requisitos!G35</f>
        <v>3</v>
      </c>
      <c r="U35" s="67">
        <f t="shared" si="3"/>
        <v>8.3999999999999986</v>
      </c>
    </row>
    <row r="36" spans="1:21" ht="51" x14ac:dyDescent="0.2">
      <c r="A36" s="8"/>
      <c r="B36" s="60" t="s">
        <v>94</v>
      </c>
      <c r="C36" s="61"/>
      <c r="D36" s="62" t="s">
        <v>55</v>
      </c>
      <c r="E36" s="68" t="s">
        <v>42</v>
      </c>
      <c r="F36" s="64" t="str">
        <f>Requisitos!F36</f>
        <v>S</v>
      </c>
      <c r="G36" s="65" t="s">
        <v>12</v>
      </c>
      <c r="H36" s="65" t="s">
        <v>14</v>
      </c>
      <c r="I36" s="65" t="s">
        <v>14</v>
      </c>
      <c r="J36" s="65"/>
      <c r="K36" s="66"/>
      <c r="L36" s="67">
        <f t="shared" si="0"/>
        <v>1.6666666666666667</v>
      </c>
      <c r="N36" s="81">
        <f t="shared" si="4"/>
        <v>0</v>
      </c>
      <c r="O36" s="82">
        <f t="shared" si="5"/>
        <v>1</v>
      </c>
      <c r="P36" s="82">
        <f t="shared" si="6"/>
        <v>2</v>
      </c>
      <c r="Q36" s="82">
        <f t="shared" si="2"/>
        <v>2</v>
      </c>
      <c r="R36" s="83" t="str">
        <f t="shared" si="1"/>
        <v>Ok</v>
      </c>
      <c r="T36" s="81">
        <f>Requisitos!G36</f>
        <v>1</v>
      </c>
      <c r="U36" s="67">
        <f t="shared" si="3"/>
        <v>2</v>
      </c>
    </row>
    <row r="37" spans="1:21" ht="51" x14ac:dyDescent="0.2">
      <c r="A37" s="8"/>
      <c r="B37" s="60" t="s">
        <v>95</v>
      </c>
      <c r="C37" s="61"/>
      <c r="D37" s="62" t="s">
        <v>55</v>
      </c>
      <c r="E37" s="68" t="s">
        <v>43</v>
      </c>
      <c r="F37" s="64" t="str">
        <f>Requisitos!F37</f>
        <v>S</v>
      </c>
      <c r="G37" s="65" t="s">
        <v>12</v>
      </c>
      <c r="H37" s="65" t="s">
        <v>14</v>
      </c>
      <c r="I37" s="65" t="s">
        <v>14</v>
      </c>
      <c r="J37" s="65" t="s">
        <v>13</v>
      </c>
      <c r="K37" s="66" t="s">
        <v>241</v>
      </c>
      <c r="L37" s="67">
        <f t="shared" si="0"/>
        <v>1.6666666666666667</v>
      </c>
      <c r="N37" s="81">
        <f t="shared" si="4"/>
        <v>0</v>
      </c>
      <c r="O37" s="82">
        <f t="shared" si="5"/>
        <v>1</v>
      </c>
      <c r="P37" s="82">
        <f t="shared" si="6"/>
        <v>2</v>
      </c>
      <c r="Q37" s="82">
        <f t="shared" si="2"/>
        <v>2</v>
      </c>
      <c r="R37" s="83" t="str">
        <f t="shared" si="1"/>
        <v>Ok</v>
      </c>
      <c r="T37" s="81">
        <f>Requisitos!G37</f>
        <v>1</v>
      </c>
      <c r="U37" s="67">
        <f t="shared" si="3"/>
        <v>2</v>
      </c>
    </row>
    <row r="38" spans="1:21" ht="38.25" x14ac:dyDescent="0.2">
      <c r="A38" s="8"/>
      <c r="B38" s="60" t="s">
        <v>96</v>
      </c>
      <c r="C38" s="61"/>
      <c r="D38" s="62" t="s">
        <v>57</v>
      </c>
      <c r="E38" s="68" t="s">
        <v>44</v>
      </c>
      <c r="F38" s="64" t="str">
        <f>Requisitos!F38</f>
        <v>S</v>
      </c>
      <c r="G38" s="65" t="s">
        <v>12</v>
      </c>
      <c r="H38" s="65" t="s">
        <v>172</v>
      </c>
      <c r="I38" s="65" t="s">
        <v>14</v>
      </c>
      <c r="J38" s="65"/>
      <c r="K38" s="66"/>
      <c r="L38" s="67">
        <f t="shared" si="0"/>
        <v>1.3333333333333333</v>
      </c>
      <c r="N38" s="81">
        <f t="shared" si="4"/>
        <v>0</v>
      </c>
      <c r="O38" s="82">
        <f t="shared" si="5"/>
        <v>1</v>
      </c>
      <c r="P38" s="82">
        <f t="shared" si="6"/>
        <v>1</v>
      </c>
      <c r="Q38" s="82">
        <f t="shared" si="2"/>
        <v>2.8</v>
      </c>
      <c r="R38" s="83" t="str">
        <f t="shared" si="1"/>
        <v>Ok</v>
      </c>
      <c r="T38" s="81">
        <f>Requisitos!G38</f>
        <v>3</v>
      </c>
      <c r="U38" s="67">
        <f t="shared" si="3"/>
        <v>8.3999999999999986</v>
      </c>
    </row>
    <row r="39" spans="1:21" ht="25.5" x14ac:dyDescent="0.2">
      <c r="A39" s="8"/>
      <c r="B39" s="60" t="s">
        <v>97</v>
      </c>
      <c r="C39" s="61"/>
      <c r="D39" s="62" t="s">
        <v>55</v>
      </c>
      <c r="E39" s="68" t="s">
        <v>45</v>
      </c>
      <c r="F39" s="64" t="str">
        <f>Requisitos!F39</f>
        <v>S</v>
      </c>
      <c r="G39" s="65" t="s">
        <v>12</v>
      </c>
      <c r="H39" s="65" t="s">
        <v>172</v>
      </c>
      <c r="I39" s="65" t="s">
        <v>14</v>
      </c>
      <c r="J39" s="65"/>
      <c r="K39" s="66"/>
      <c r="L39" s="67">
        <f t="shared" ref="L39:L66" si="7">((IF(G39="Sim",3,IF(G39="Parcialmente",1,IF(G39="Não",-1,0))))+(IF(H39="Sim",3,IF(H39="Parcialmente",1,IF(H39="Não",-1,0)))) + (IF(I39="Sim",3,IF(I39="Parcialmente",1,IF(I39="Não",-1,0)))))/3</f>
        <v>1.3333333333333333</v>
      </c>
      <c r="N39" s="81">
        <f t="shared" si="4"/>
        <v>0</v>
      </c>
      <c r="O39" s="82">
        <f t="shared" si="5"/>
        <v>1</v>
      </c>
      <c r="P39" s="82">
        <f t="shared" si="6"/>
        <v>1</v>
      </c>
      <c r="Q39" s="82">
        <f t="shared" si="2"/>
        <v>2.8</v>
      </c>
      <c r="R39" s="83" t="str">
        <f t="shared" si="1"/>
        <v>Ok</v>
      </c>
      <c r="T39" s="81">
        <f>Requisitos!G39</f>
        <v>2</v>
      </c>
      <c r="U39" s="67">
        <f t="shared" si="3"/>
        <v>5.6</v>
      </c>
    </row>
    <row r="40" spans="1:21" ht="25.5" x14ac:dyDescent="0.2">
      <c r="A40" s="8"/>
      <c r="B40" s="60" t="s">
        <v>98</v>
      </c>
      <c r="C40" s="61"/>
      <c r="D40" s="62" t="s">
        <v>55</v>
      </c>
      <c r="E40" s="68" t="s">
        <v>46</v>
      </c>
      <c r="F40" s="64" t="str">
        <f>Requisitos!F40</f>
        <v>S</v>
      </c>
      <c r="G40" s="65" t="s">
        <v>12</v>
      </c>
      <c r="H40" s="65" t="s">
        <v>172</v>
      </c>
      <c r="I40" s="65" t="s">
        <v>14</v>
      </c>
      <c r="J40" s="65"/>
      <c r="K40" s="66"/>
      <c r="L40" s="67">
        <f t="shared" si="7"/>
        <v>1.3333333333333333</v>
      </c>
      <c r="N40" s="81">
        <f t="shared" si="4"/>
        <v>0</v>
      </c>
      <c r="O40" s="82">
        <f t="shared" si="5"/>
        <v>1</v>
      </c>
      <c r="P40" s="82">
        <f t="shared" si="6"/>
        <v>1</v>
      </c>
      <c r="Q40" s="82">
        <f t="shared" si="2"/>
        <v>2.8</v>
      </c>
      <c r="R40" s="83" t="str">
        <f t="shared" si="1"/>
        <v>Ok</v>
      </c>
      <c r="T40" s="81">
        <f>Requisitos!G40</f>
        <v>2</v>
      </c>
      <c r="U40" s="67">
        <f t="shared" si="3"/>
        <v>5.6</v>
      </c>
    </row>
    <row r="41" spans="1:21" ht="25.5" x14ac:dyDescent="0.2">
      <c r="A41" s="8"/>
      <c r="B41" s="60" t="s">
        <v>99</v>
      </c>
      <c r="C41" s="61"/>
      <c r="D41" s="62" t="s">
        <v>55</v>
      </c>
      <c r="E41" s="68" t="s">
        <v>47</v>
      </c>
      <c r="F41" s="64" t="str">
        <f>Requisitos!F41</f>
        <v>S</v>
      </c>
      <c r="G41" s="65" t="s">
        <v>12</v>
      </c>
      <c r="H41" s="65" t="s">
        <v>172</v>
      </c>
      <c r="I41" s="65" t="s">
        <v>14</v>
      </c>
      <c r="J41" s="65"/>
      <c r="K41" s="66"/>
      <c r="L41" s="67">
        <f t="shared" si="7"/>
        <v>1.3333333333333333</v>
      </c>
      <c r="N41" s="81">
        <f t="shared" si="4"/>
        <v>0</v>
      </c>
      <c r="O41" s="82">
        <f t="shared" si="5"/>
        <v>1</v>
      </c>
      <c r="P41" s="82">
        <f t="shared" si="6"/>
        <v>1</v>
      </c>
      <c r="Q41" s="82">
        <f t="shared" si="2"/>
        <v>2.8</v>
      </c>
      <c r="R41" s="83" t="str">
        <f t="shared" si="1"/>
        <v>Ok</v>
      </c>
      <c r="T41" s="81">
        <f>Requisitos!G41</f>
        <v>1</v>
      </c>
      <c r="U41" s="67">
        <f t="shared" si="3"/>
        <v>2.8</v>
      </c>
    </row>
    <row r="42" spans="1:21" ht="38.25" x14ac:dyDescent="0.2">
      <c r="A42" s="8"/>
      <c r="B42" s="60" t="s">
        <v>100</v>
      </c>
      <c r="C42" s="61"/>
      <c r="D42" s="62" t="s">
        <v>55</v>
      </c>
      <c r="E42" s="68" t="s">
        <v>48</v>
      </c>
      <c r="F42" s="64" t="str">
        <f>Requisitos!F42</f>
        <v>S</v>
      </c>
      <c r="G42" s="65" t="s">
        <v>12</v>
      </c>
      <c r="H42" s="65" t="s">
        <v>172</v>
      </c>
      <c r="I42" s="65" t="s">
        <v>14</v>
      </c>
      <c r="J42" s="65"/>
      <c r="K42" s="66"/>
      <c r="L42" s="67">
        <f t="shared" si="7"/>
        <v>1.3333333333333333</v>
      </c>
      <c r="N42" s="81">
        <f t="shared" si="4"/>
        <v>0</v>
      </c>
      <c r="O42" s="82">
        <f t="shared" si="5"/>
        <v>1</v>
      </c>
      <c r="P42" s="82">
        <f t="shared" si="6"/>
        <v>1</v>
      </c>
      <c r="Q42" s="82">
        <f t="shared" si="2"/>
        <v>2.8</v>
      </c>
      <c r="R42" s="83" t="str">
        <f t="shared" si="1"/>
        <v>Ok</v>
      </c>
      <c r="T42" s="81">
        <f>Requisitos!G42</f>
        <v>1</v>
      </c>
      <c r="U42" s="67">
        <f t="shared" si="3"/>
        <v>2.8</v>
      </c>
    </row>
    <row r="43" spans="1:21" ht="25.5" x14ac:dyDescent="0.2">
      <c r="A43" s="8"/>
      <c r="B43" s="60" t="s">
        <v>101</v>
      </c>
      <c r="C43" s="61"/>
      <c r="D43" s="62" t="s">
        <v>55</v>
      </c>
      <c r="E43" s="68" t="s">
        <v>49</v>
      </c>
      <c r="F43" s="64" t="str">
        <f>Requisitos!F43</f>
        <v>S</v>
      </c>
      <c r="G43" s="65" t="s">
        <v>12</v>
      </c>
      <c r="H43" s="65" t="s">
        <v>172</v>
      </c>
      <c r="I43" s="65" t="s">
        <v>12</v>
      </c>
      <c r="J43" s="65"/>
      <c r="K43" s="66"/>
      <c r="L43" s="67">
        <f t="shared" si="7"/>
        <v>2</v>
      </c>
      <c r="N43" s="81">
        <f t="shared" si="4"/>
        <v>0</v>
      </c>
      <c r="O43" s="82">
        <f t="shared" si="5"/>
        <v>2</v>
      </c>
      <c r="P43" s="82">
        <f t="shared" si="6"/>
        <v>0</v>
      </c>
      <c r="Q43" s="82">
        <f t="shared" si="2"/>
        <v>6</v>
      </c>
      <c r="R43" s="83" t="str">
        <f t="shared" si="1"/>
        <v>Ok</v>
      </c>
      <c r="T43" s="81">
        <f>Requisitos!G43</f>
        <v>1</v>
      </c>
      <c r="U43" s="67">
        <f t="shared" si="3"/>
        <v>6</v>
      </c>
    </row>
    <row r="44" spans="1:21" ht="38.25" x14ac:dyDescent="0.2">
      <c r="A44" s="8"/>
      <c r="B44" s="60" t="s">
        <v>102</v>
      </c>
      <c r="C44" s="61"/>
      <c r="D44" s="62" t="s">
        <v>55</v>
      </c>
      <c r="E44" s="68" t="s">
        <v>50</v>
      </c>
      <c r="F44" s="64" t="str">
        <f>Requisitos!F44</f>
        <v>S</v>
      </c>
      <c r="G44" s="65" t="s">
        <v>12</v>
      </c>
      <c r="H44" s="65" t="s">
        <v>172</v>
      </c>
      <c r="I44" s="65" t="s">
        <v>12</v>
      </c>
      <c r="J44" s="65"/>
      <c r="K44" s="66"/>
      <c r="L44" s="67">
        <f t="shared" si="7"/>
        <v>2</v>
      </c>
      <c r="N44" s="81">
        <f t="shared" si="4"/>
        <v>0</v>
      </c>
      <c r="O44" s="82">
        <f t="shared" si="5"/>
        <v>2</v>
      </c>
      <c r="P44" s="82">
        <f t="shared" si="6"/>
        <v>0</v>
      </c>
      <c r="Q44" s="82">
        <f t="shared" si="2"/>
        <v>6</v>
      </c>
      <c r="R44" s="83" t="str">
        <f t="shared" si="1"/>
        <v>Ok</v>
      </c>
      <c r="T44" s="81">
        <f>Requisitos!G44</f>
        <v>1</v>
      </c>
      <c r="U44" s="67">
        <f t="shared" si="3"/>
        <v>6</v>
      </c>
    </row>
    <row r="45" spans="1:21" ht="63.75" x14ac:dyDescent="0.2">
      <c r="A45" s="8"/>
      <c r="B45" s="60" t="s">
        <v>103</v>
      </c>
      <c r="C45" s="61"/>
      <c r="D45" s="62" t="s">
        <v>55</v>
      </c>
      <c r="E45" s="68" t="s">
        <v>51</v>
      </c>
      <c r="F45" s="64" t="str">
        <f>Requisitos!F45</f>
        <v>S</v>
      </c>
      <c r="G45" s="65" t="s">
        <v>12</v>
      </c>
      <c r="H45" s="65" t="s">
        <v>172</v>
      </c>
      <c r="I45" s="65" t="s">
        <v>12</v>
      </c>
      <c r="J45" s="65"/>
      <c r="K45" s="66"/>
      <c r="L45" s="67">
        <f t="shared" si="7"/>
        <v>2</v>
      </c>
      <c r="N45" s="81">
        <f t="shared" si="4"/>
        <v>0</v>
      </c>
      <c r="O45" s="82">
        <f t="shared" si="5"/>
        <v>2</v>
      </c>
      <c r="P45" s="82">
        <f t="shared" si="6"/>
        <v>0</v>
      </c>
      <c r="Q45" s="82">
        <f t="shared" si="2"/>
        <v>6</v>
      </c>
      <c r="R45" s="83" t="str">
        <f t="shared" si="1"/>
        <v>Ok</v>
      </c>
      <c r="T45" s="81">
        <f>Requisitos!G45</f>
        <v>1</v>
      </c>
      <c r="U45" s="67">
        <f t="shared" si="3"/>
        <v>6</v>
      </c>
    </row>
    <row r="46" spans="1:21" ht="25.5" x14ac:dyDescent="0.2">
      <c r="A46" s="8"/>
      <c r="B46" s="60" t="s">
        <v>104</v>
      </c>
      <c r="C46" s="61"/>
      <c r="D46" s="62" t="s">
        <v>55</v>
      </c>
      <c r="E46" s="68" t="s">
        <v>52</v>
      </c>
      <c r="F46" s="64" t="str">
        <f>Requisitos!F46</f>
        <v>S</v>
      </c>
      <c r="G46" s="65" t="s">
        <v>14</v>
      </c>
      <c r="H46" s="65" t="s">
        <v>172</v>
      </c>
      <c r="I46" s="65" t="s">
        <v>12</v>
      </c>
      <c r="J46" s="65"/>
      <c r="K46" s="66"/>
      <c r="L46" s="67">
        <f t="shared" si="7"/>
        <v>1.3333333333333333</v>
      </c>
      <c r="N46" s="81">
        <f t="shared" si="4"/>
        <v>0</v>
      </c>
      <c r="O46" s="82">
        <f t="shared" si="5"/>
        <v>1</v>
      </c>
      <c r="P46" s="82">
        <f t="shared" si="6"/>
        <v>1</v>
      </c>
      <c r="Q46" s="82">
        <f t="shared" si="2"/>
        <v>2.8</v>
      </c>
      <c r="R46" s="83" t="str">
        <f t="shared" si="1"/>
        <v>Ok</v>
      </c>
      <c r="T46" s="81">
        <f>Requisitos!G46</f>
        <v>1</v>
      </c>
      <c r="U46" s="67">
        <f t="shared" si="3"/>
        <v>2.8</v>
      </c>
    </row>
    <row r="47" spans="1:21" ht="25.5" x14ac:dyDescent="0.2">
      <c r="A47" s="8"/>
      <c r="B47" s="60" t="s">
        <v>105</v>
      </c>
      <c r="C47" s="61"/>
      <c r="D47" s="62" t="s">
        <v>55</v>
      </c>
      <c r="E47" s="68" t="s">
        <v>53</v>
      </c>
      <c r="F47" s="64" t="str">
        <f>Requisitos!F47</f>
        <v>S</v>
      </c>
      <c r="G47" s="65" t="s">
        <v>14</v>
      </c>
      <c r="H47" s="65" t="s">
        <v>12</v>
      </c>
      <c r="I47" s="65" t="s">
        <v>14</v>
      </c>
      <c r="J47" s="65"/>
      <c r="K47" s="66"/>
      <c r="L47" s="67">
        <f t="shared" si="7"/>
        <v>1.6666666666666667</v>
      </c>
      <c r="N47" s="81">
        <f t="shared" si="4"/>
        <v>0</v>
      </c>
      <c r="O47" s="82">
        <f t="shared" si="5"/>
        <v>1</v>
      </c>
      <c r="P47" s="82">
        <f t="shared" si="6"/>
        <v>2</v>
      </c>
      <c r="Q47" s="82">
        <f t="shared" si="2"/>
        <v>2</v>
      </c>
      <c r="R47" s="83" t="str">
        <f t="shared" si="1"/>
        <v>Ok</v>
      </c>
      <c r="T47" s="81">
        <f>Requisitos!G47</f>
        <v>1</v>
      </c>
      <c r="U47" s="67">
        <f t="shared" si="3"/>
        <v>2</v>
      </c>
    </row>
    <row r="48" spans="1:21" ht="25.5" x14ac:dyDescent="0.2">
      <c r="A48" s="8"/>
      <c r="B48" s="60" t="s">
        <v>106</v>
      </c>
      <c r="C48" s="61"/>
      <c r="D48" s="62" t="s">
        <v>55</v>
      </c>
      <c r="E48" s="68" t="s">
        <v>54</v>
      </c>
      <c r="F48" s="64" t="str">
        <f>Requisitos!F48</f>
        <v>S</v>
      </c>
      <c r="G48" s="65" t="s">
        <v>14</v>
      </c>
      <c r="H48" s="65" t="s">
        <v>172</v>
      </c>
      <c r="I48" s="65" t="s">
        <v>12</v>
      </c>
      <c r="J48" s="65"/>
      <c r="K48" s="66"/>
      <c r="L48" s="67">
        <f t="shared" si="7"/>
        <v>1.3333333333333333</v>
      </c>
      <c r="N48" s="81">
        <f t="shared" si="4"/>
        <v>0</v>
      </c>
      <c r="O48" s="82">
        <f t="shared" si="5"/>
        <v>1</v>
      </c>
      <c r="P48" s="82">
        <f t="shared" si="6"/>
        <v>1</v>
      </c>
      <c r="Q48" s="82">
        <f t="shared" si="2"/>
        <v>2.8</v>
      </c>
      <c r="R48" s="83" t="str">
        <f t="shared" si="1"/>
        <v>Ok</v>
      </c>
      <c r="T48" s="81">
        <f>Requisitos!G48</f>
        <v>1</v>
      </c>
      <c r="U48" s="67">
        <f t="shared" si="3"/>
        <v>2.8</v>
      </c>
    </row>
    <row r="49" spans="1:22" ht="38.25" x14ac:dyDescent="0.2">
      <c r="A49" s="8"/>
      <c r="B49" s="60" t="s">
        <v>107</v>
      </c>
      <c r="C49" s="61"/>
      <c r="D49" s="62" t="s">
        <v>115</v>
      </c>
      <c r="E49" s="68" t="s">
        <v>60</v>
      </c>
      <c r="F49" s="64" t="str">
        <f>Requisitos!F49</f>
        <v>S</v>
      </c>
      <c r="G49" s="65" t="s">
        <v>14</v>
      </c>
      <c r="H49" s="65" t="s">
        <v>12</v>
      </c>
      <c r="I49" s="65" t="s">
        <v>14</v>
      </c>
      <c r="J49" s="65"/>
      <c r="K49" s="66"/>
      <c r="L49" s="67">
        <f t="shared" si="7"/>
        <v>1.6666666666666667</v>
      </c>
      <c r="N49" s="81">
        <f t="shared" si="4"/>
        <v>0</v>
      </c>
      <c r="O49" s="82">
        <f t="shared" si="5"/>
        <v>1</v>
      </c>
      <c r="P49" s="82">
        <f t="shared" si="6"/>
        <v>2</v>
      </c>
      <c r="Q49" s="82">
        <f t="shared" si="2"/>
        <v>2</v>
      </c>
      <c r="R49" s="83" t="str">
        <f t="shared" si="1"/>
        <v>Ok</v>
      </c>
      <c r="T49" s="81">
        <f>Requisitos!G49</f>
        <v>1</v>
      </c>
      <c r="U49" s="67">
        <f t="shared" si="3"/>
        <v>2</v>
      </c>
    </row>
    <row r="50" spans="1:22" ht="140.25" x14ac:dyDescent="0.2">
      <c r="A50" s="8"/>
      <c r="B50" s="60" t="s">
        <v>108</v>
      </c>
      <c r="C50" s="61"/>
      <c r="D50" s="62" t="s">
        <v>115</v>
      </c>
      <c r="E50" s="68" t="s">
        <v>118</v>
      </c>
      <c r="F50" s="64" t="str">
        <f>Requisitos!F50</f>
        <v>S</v>
      </c>
      <c r="G50" s="65" t="s">
        <v>12</v>
      </c>
      <c r="H50" s="65" t="s">
        <v>12</v>
      </c>
      <c r="I50" s="65" t="s">
        <v>14</v>
      </c>
      <c r="J50" s="65"/>
      <c r="K50" s="66"/>
      <c r="L50" s="67">
        <f t="shared" si="7"/>
        <v>2.3333333333333335</v>
      </c>
      <c r="N50" s="81">
        <f t="shared" si="4"/>
        <v>0</v>
      </c>
      <c r="O50" s="82">
        <f t="shared" si="5"/>
        <v>2</v>
      </c>
      <c r="P50" s="82">
        <f t="shared" si="6"/>
        <v>1</v>
      </c>
      <c r="Q50" s="82">
        <f t="shared" si="2"/>
        <v>6</v>
      </c>
      <c r="R50" s="83" t="str">
        <f t="shared" si="1"/>
        <v>Ok</v>
      </c>
      <c r="T50" s="81">
        <f>Requisitos!G50</f>
        <v>1</v>
      </c>
      <c r="U50" s="67">
        <f t="shared" si="3"/>
        <v>6</v>
      </c>
    </row>
    <row r="51" spans="1:22" s="28" customFormat="1" ht="38.25" x14ac:dyDescent="0.2">
      <c r="A51" s="24"/>
      <c r="B51" s="69" t="s">
        <v>109</v>
      </c>
      <c r="C51" s="70"/>
      <c r="D51" s="71" t="s">
        <v>115</v>
      </c>
      <c r="E51" s="72" t="s">
        <v>61</v>
      </c>
      <c r="F51" s="64" t="str">
        <f>Requisitos!F51</f>
        <v>T</v>
      </c>
      <c r="G51" s="65" t="s">
        <v>12</v>
      </c>
      <c r="H51" s="65" t="s">
        <v>172</v>
      </c>
      <c r="I51" s="65" t="s">
        <v>14</v>
      </c>
      <c r="J51" s="65" t="s">
        <v>13</v>
      </c>
      <c r="K51" s="66" t="s">
        <v>241</v>
      </c>
      <c r="L51" s="67">
        <f t="shared" si="7"/>
        <v>1.3333333333333333</v>
      </c>
      <c r="N51" s="81">
        <f t="shared" si="4"/>
        <v>0</v>
      </c>
      <c r="O51" s="82">
        <f t="shared" si="5"/>
        <v>1</v>
      </c>
      <c r="P51" s="82">
        <f t="shared" si="6"/>
        <v>1</v>
      </c>
      <c r="Q51" s="82">
        <f t="shared" si="2"/>
        <v>2.8</v>
      </c>
      <c r="R51" s="83" t="str">
        <f t="shared" si="1"/>
        <v>Ok</v>
      </c>
      <c r="T51" s="81">
        <f>Requisitos!G51</f>
        <v>1</v>
      </c>
      <c r="U51" s="67">
        <f t="shared" si="3"/>
        <v>2.8</v>
      </c>
      <c r="V51" s="42"/>
    </row>
    <row r="52" spans="1:22" s="28" customFormat="1" ht="76.5" x14ac:dyDescent="0.2">
      <c r="A52" s="24"/>
      <c r="B52" s="69" t="s">
        <v>110</v>
      </c>
      <c r="C52" s="70"/>
      <c r="D52" s="71" t="s">
        <v>115</v>
      </c>
      <c r="E52" s="72" t="s">
        <v>62</v>
      </c>
      <c r="F52" s="64" t="str">
        <f>Requisitos!F52</f>
        <v>T</v>
      </c>
      <c r="G52" s="65" t="s">
        <v>12</v>
      </c>
      <c r="H52" s="65" t="s">
        <v>12</v>
      </c>
      <c r="I52" s="65" t="s">
        <v>12</v>
      </c>
      <c r="J52" s="65" t="s">
        <v>12</v>
      </c>
      <c r="K52" s="66" t="s">
        <v>241</v>
      </c>
      <c r="L52" s="67">
        <f t="shared" si="7"/>
        <v>3</v>
      </c>
      <c r="N52" s="81">
        <f t="shared" si="4"/>
        <v>0</v>
      </c>
      <c r="O52" s="82">
        <f t="shared" si="5"/>
        <v>3</v>
      </c>
      <c r="P52" s="82">
        <f t="shared" si="6"/>
        <v>0</v>
      </c>
      <c r="Q52" s="82">
        <f t="shared" si="2"/>
        <v>9</v>
      </c>
      <c r="R52" s="83" t="str">
        <f t="shared" si="1"/>
        <v>Ok</v>
      </c>
      <c r="T52" s="81">
        <f>Requisitos!G52</f>
        <v>1</v>
      </c>
      <c r="U52" s="67">
        <f t="shared" si="3"/>
        <v>9</v>
      </c>
      <c r="V52" s="42"/>
    </row>
    <row r="53" spans="1:22" s="28" customFormat="1" ht="38.25" x14ac:dyDescent="0.2">
      <c r="A53" s="24"/>
      <c r="B53" s="69" t="s">
        <v>111</v>
      </c>
      <c r="C53" s="70"/>
      <c r="D53" s="71" t="s">
        <v>115</v>
      </c>
      <c r="E53" s="72" t="s">
        <v>63</v>
      </c>
      <c r="F53" s="64" t="str">
        <f>Requisitos!F53</f>
        <v>T</v>
      </c>
      <c r="G53" s="65" t="s">
        <v>12</v>
      </c>
      <c r="H53" s="65" t="s">
        <v>12</v>
      </c>
      <c r="I53" s="65" t="s">
        <v>14</v>
      </c>
      <c r="J53" s="65" t="s">
        <v>13</v>
      </c>
      <c r="K53" s="66" t="s">
        <v>241</v>
      </c>
      <c r="L53" s="67">
        <f t="shared" si="7"/>
        <v>2.3333333333333335</v>
      </c>
      <c r="N53" s="81">
        <f t="shared" si="4"/>
        <v>0</v>
      </c>
      <c r="O53" s="82">
        <f t="shared" si="5"/>
        <v>2</v>
      </c>
      <c r="P53" s="82">
        <f t="shared" si="6"/>
        <v>1</v>
      </c>
      <c r="Q53" s="82">
        <f t="shared" si="2"/>
        <v>6</v>
      </c>
      <c r="R53" s="83" t="str">
        <f t="shared" si="1"/>
        <v>Ok</v>
      </c>
      <c r="T53" s="81">
        <f>Requisitos!G53</f>
        <v>1</v>
      </c>
      <c r="U53" s="67">
        <f t="shared" si="3"/>
        <v>6</v>
      </c>
      <c r="V53" s="42"/>
    </row>
    <row r="54" spans="1:22" ht="140.25" x14ac:dyDescent="0.2">
      <c r="A54" s="8"/>
      <c r="B54" s="60" t="s">
        <v>112</v>
      </c>
      <c r="C54" s="61"/>
      <c r="D54" s="62" t="s">
        <v>115</v>
      </c>
      <c r="E54" s="68" t="s">
        <v>119</v>
      </c>
      <c r="F54" s="64" t="str">
        <f>Requisitos!F54</f>
        <v>S</v>
      </c>
      <c r="G54" s="65" t="s">
        <v>12</v>
      </c>
      <c r="H54" s="65" t="s">
        <v>12</v>
      </c>
      <c r="I54" s="65" t="s">
        <v>12</v>
      </c>
      <c r="J54" s="65"/>
      <c r="K54" s="66"/>
      <c r="L54" s="67">
        <f t="shared" si="7"/>
        <v>3</v>
      </c>
      <c r="N54" s="81">
        <f t="shared" si="4"/>
        <v>0</v>
      </c>
      <c r="O54" s="82">
        <f t="shared" si="5"/>
        <v>3</v>
      </c>
      <c r="P54" s="82">
        <f t="shared" si="6"/>
        <v>0</v>
      </c>
      <c r="Q54" s="82">
        <f t="shared" si="2"/>
        <v>9</v>
      </c>
      <c r="R54" s="83" t="str">
        <f t="shared" si="1"/>
        <v>Ok</v>
      </c>
      <c r="T54" s="81">
        <f>Requisitos!G54</f>
        <v>3</v>
      </c>
      <c r="U54" s="67">
        <f t="shared" si="3"/>
        <v>27</v>
      </c>
    </row>
    <row r="55" spans="1:22" ht="89.25" x14ac:dyDescent="0.2">
      <c r="A55" s="8"/>
      <c r="B55" s="60" t="s">
        <v>113</v>
      </c>
      <c r="C55" s="61"/>
      <c r="D55" s="62" t="s">
        <v>115</v>
      </c>
      <c r="E55" s="68" t="s">
        <v>126</v>
      </c>
      <c r="F55" s="64" t="str">
        <f>Requisitos!F55</f>
        <v>S</v>
      </c>
      <c r="G55" s="65" t="s">
        <v>12</v>
      </c>
      <c r="H55" s="65" t="s">
        <v>12</v>
      </c>
      <c r="I55" s="65" t="s">
        <v>12</v>
      </c>
      <c r="J55" s="65"/>
      <c r="K55" s="66"/>
      <c r="L55" s="67">
        <f t="shared" si="7"/>
        <v>3</v>
      </c>
      <c r="N55" s="81">
        <f t="shared" si="4"/>
        <v>0</v>
      </c>
      <c r="O55" s="82">
        <f t="shared" si="5"/>
        <v>3</v>
      </c>
      <c r="P55" s="82">
        <f t="shared" si="6"/>
        <v>0</v>
      </c>
      <c r="Q55" s="84">
        <f t="shared" si="2"/>
        <v>9</v>
      </c>
      <c r="R55" s="83" t="str">
        <f t="shared" si="1"/>
        <v>Ok</v>
      </c>
      <c r="T55" s="81">
        <f>Requisitos!G55</f>
        <v>3</v>
      </c>
      <c r="U55" s="67">
        <f t="shared" si="3"/>
        <v>27</v>
      </c>
    </row>
    <row r="56" spans="1:22" ht="127.5" x14ac:dyDescent="0.2">
      <c r="A56" s="8"/>
      <c r="B56" s="60" t="s">
        <v>134</v>
      </c>
      <c r="C56" s="61"/>
      <c r="D56" s="62" t="s">
        <v>115</v>
      </c>
      <c r="E56" s="68" t="s">
        <v>124</v>
      </c>
      <c r="F56" s="64" t="str">
        <f>Requisitos!F56</f>
        <v>S</v>
      </c>
      <c r="G56" s="65" t="s">
        <v>14</v>
      </c>
      <c r="H56" s="65" t="s">
        <v>12</v>
      </c>
      <c r="I56" s="65" t="s">
        <v>14</v>
      </c>
      <c r="J56" s="65"/>
      <c r="K56" s="66"/>
      <c r="L56" s="67">
        <f t="shared" si="7"/>
        <v>1.6666666666666667</v>
      </c>
      <c r="N56" s="81">
        <f t="shared" si="4"/>
        <v>0</v>
      </c>
      <c r="O56" s="82">
        <f t="shared" si="5"/>
        <v>1</v>
      </c>
      <c r="P56" s="82">
        <f t="shared" si="6"/>
        <v>2</v>
      </c>
      <c r="Q56" s="84">
        <f t="shared" si="2"/>
        <v>2</v>
      </c>
      <c r="R56" s="83" t="str">
        <f t="shared" si="1"/>
        <v>Ok</v>
      </c>
      <c r="T56" s="81">
        <f>Requisitos!G56</f>
        <v>3</v>
      </c>
      <c r="U56" s="67">
        <f t="shared" si="3"/>
        <v>6</v>
      </c>
    </row>
    <row r="57" spans="1:22" ht="89.25" x14ac:dyDescent="0.2">
      <c r="A57" s="8"/>
      <c r="B57" s="60" t="s">
        <v>135</v>
      </c>
      <c r="C57" s="61"/>
      <c r="D57" s="62" t="s">
        <v>115</v>
      </c>
      <c r="E57" s="68" t="s">
        <v>125</v>
      </c>
      <c r="F57" s="64" t="str">
        <f>Requisitos!F57</f>
        <v>S</v>
      </c>
      <c r="G57" s="65" t="s">
        <v>12</v>
      </c>
      <c r="H57" s="65" t="s">
        <v>12</v>
      </c>
      <c r="I57" s="65" t="s">
        <v>12</v>
      </c>
      <c r="J57" s="65"/>
      <c r="K57" s="66"/>
      <c r="L57" s="67">
        <f t="shared" si="7"/>
        <v>3</v>
      </c>
      <c r="N57" s="81">
        <f t="shared" si="4"/>
        <v>0</v>
      </c>
      <c r="O57" s="82">
        <f t="shared" si="5"/>
        <v>3</v>
      </c>
      <c r="P57" s="82">
        <f t="shared" si="6"/>
        <v>0</v>
      </c>
      <c r="Q57" s="84">
        <f t="shared" si="2"/>
        <v>9</v>
      </c>
      <c r="R57" s="83" t="str">
        <f t="shared" si="1"/>
        <v>Ok</v>
      </c>
      <c r="T57" s="81">
        <f>Requisitos!G57</f>
        <v>3</v>
      </c>
      <c r="U57" s="67">
        <f t="shared" si="3"/>
        <v>27</v>
      </c>
    </row>
    <row r="58" spans="1:22" ht="38.25" x14ac:dyDescent="0.2">
      <c r="A58" s="8"/>
      <c r="B58" s="60" t="s">
        <v>141</v>
      </c>
      <c r="C58" s="61"/>
      <c r="D58" s="71" t="s">
        <v>115</v>
      </c>
      <c r="E58" s="68" t="s">
        <v>142</v>
      </c>
      <c r="F58" s="64" t="str">
        <f>Requisitos!F58</f>
        <v>N</v>
      </c>
      <c r="G58" s="65" t="s">
        <v>12</v>
      </c>
      <c r="H58" s="65" t="s">
        <v>172</v>
      </c>
      <c r="I58" s="65" t="s">
        <v>12</v>
      </c>
      <c r="J58" s="65"/>
      <c r="K58" s="66"/>
      <c r="L58" s="67">
        <f t="shared" si="7"/>
        <v>2</v>
      </c>
      <c r="N58" s="81">
        <f t="shared" si="4"/>
        <v>0</v>
      </c>
      <c r="O58" s="82">
        <f t="shared" si="5"/>
        <v>2</v>
      </c>
      <c r="P58" s="82">
        <f t="shared" si="6"/>
        <v>0</v>
      </c>
      <c r="Q58" s="84">
        <f t="shared" si="2"/>
        <v>6</v>
      </c>
      <c r="R58" s="83" t="str">
        <f t="shared" si="1"/>
        <v>Ok</v>
      </c>
      <c r="T58" s="81">
        <f>Requisitos!G58</f>
        <v>2</v>
      </c>
      <c r="U58" s="67">
        <f t="shared" si="3"/>
        <v>12</v>
      </c>
    </row>
    <row r="59" spans="1:22" ht="38.25" x14ac:dyDescent="0.2">
      <c r="A59" s="8"/>
      <c r="B59" s="60" t="s">
        <v>143</v>
      </c>
      <c r="C59" s="61"/>
      <c r="D59" s="71" t="s">
        <v>115</v>
      </c>
      <c r="E59" s="68" t="s">
        <v>144</v>
      </c>
      <c r="F59" s="64" t="str">
        <f>Requisitos!F59</f>
        <v>N</v>
      </c>
      <c r="G59" s="65" t="s">
        <v>12</v>
      </c>
      <c r="H59" s="65" t="s">
        <v>172</v>
      </c>
      <c r="I59" s="65" t="s">
        <v>12</v>
      </c>
      <c r="J59" s="65"/>
      <c r="K59" s="66"/>
      <c r="L59" s="67">
        <f t="shared" si="7"/>
        <v>2</v>
      </c>
      <c r="N59" s="81">
        <f t="shared" si="4"/>
        <v>0</v>
      </c>
      <c r="O59" s="82">
        <f t="shared" si="5"/>
        <v>2</v>
      </c>
      <c r="P59" s="82">
        <f t="shared" si="6"/>
        <v>0</v>
      </c>
      <c r="Q59" s="84">
        <f t="shared" si="2"/>
        <v>6</v>
      </c>
      <c r="R59" s="83" t="str">
        <f t="shared" si="1"/>
        <v>Ok</v>
      </c>
      <c r="T59" s="81">
        <f>Requisitos!G59</f>
        <v>2</v>
      </c>
      <c r="U59" s="67">
        <f t="shared" si="3"/>
        <v>12</v>
      </c>
    </row>
    <row r="60" spans="1:22" ht="38.25" x14ac:dyDescent="0.2">
      <c r="A60" s="8"/>
      <c r="B60" s="60" t="s">
        <v>145</v>
      </c>
      <c r="C60" s="61"/>
      <c r="D60" s="71" t="s">
        <v>115</v>
      </c>
      <c r="E60" s="68" t="s">
        <v>146</v>
      </c>
      <c r="F60" s="64" t="str">
        <f>Requisitos!F60</f>
        <v>N</v>
      </c>
      <c r="G60" s="65" t="s">
        <v>12</v>
      </c>
      <c r="H60" s="65" t="s">
        <v>172</v>
      </c>
      <c r="I60" s="65" t="s">
        <v>12</v>
      </c>
      <c r="J60" s="65"/>
      <c r="K60" s="66"/>
      <c r="L60" s="67">
        <f t="shared" si="7"/>
        <v>2</v>
      </c>
      <c r="N60" s="81">
        <f t="shared" si="4"/>
        <v>0</v>
      </c>
      <c r="O60" s="82">
        <f t="shared" si="5"/>
        <v>2</v>
      </c>
      <c r="P60" s="82">
        <f t="shared" si="6"/>
        <v>0</v>
      </c>
      <c r="Q60" s="84">
        <f t="shared" si="2"/>
        <v>6</v>
      </c>
      <c r="R60" s="83" t="str">
        <f t="shared" si="1"/>
        <v>Ok</v>
      </c>
      <c r="T60" s="81">
        <f>Requisitos!G60</f>
        <v>2</v>
      </c>
      <c r="U60" s="67">
        <f t="shared" si="3"/>
        <v>12</v>
      </c>
    </row>
    <row r="61" spans="1:22" ht="38.25" x14ac:dyDescent="0.2">
      <c r="A61" s="8"/>
      <c r="B61" s="60" t="s">
        <v>147</v>
      </c>
      <c r="C61" s="61"/>
      <c r="D61" s="71" t="s">
        <v>115</v>
      </c>
      <c r="E61" s="68" t="s">
        <v>148</v>
      </c>
      <c r="F61" s="64" t="str">
        <f>Requisitos!F61</f>
        <v>N</v>
      </c>
      <c r="G61" s="65" t="s">
        <v>12</v>
      </c>
      <c r="H61" s="65" t="s">
        <v>172</v>
      </c>
      <c r="I61" s="65" t="s">
        <v>12</v>
      </c>
      <c r="J61" s="65"/>
      <c r="K61" s="66"/>
      <c r="L61" s="67">
        <f t="shared" si="7"/>
        <v>2</v>
      </c>
      <c r="N61" s="81">
        <f t="shared" si="4"/>
        <v>0</v>
      </c>
      <c r="O61" s="82">
        <f t="shared" si="5"/>
        <v>2</v>
      </c>
      <c r="P61" s="82">
        <f t="shared" si="6"/>
        <v>0</v>
      </c>
      <c r="Q61" s="84">
        <f t="shared" si="2"/>
        <v>6</v>
      </c>
      <c r="R61" s="83" t="str">
        <f t="shared" si="1"/>
        <v>Ok</v>
      </c>
      <c r="T61" s="81">
        <f>Requisitos!G61</f>
        <v>2</v>
      </c>
      <c r="U61" s="67">
        <f t="shared" si="3"/>
        <v>12</v>
      </c>
    </row>
    <row r="62" spans="1:22" ht="38.25" x14ac:dyDescent="0.2">
      <c r="A62" s="8"/>
      <c r="B62" s="60" t="s">
        <v>149</v>
      </c>
      <c r="C62" s="61"/>
      <c r="D62" s="71" t="s">
        <v>115</v>
      </c>
      <c r="E62" s="68" t="s">
        <v>150</v>
      </c>
      <c r="F62" s="64" t="str">
        <f>Requisitos!F62</f>
        <v>N</v>
      </c>
      <c r="G62" s="65" t="s">
        <v>12</v>
      </c>
      <c r="H62" s="65" t="s">
        <v>172</v>
      </c>
      <c r="I62" s="65" t="s">
        <v>12</v>
      </c>
      <c r="J62" s="65"/>
      <c r="K62" s="66"/>
      <c r="L62" s="67">
        <f t="shared" si="7"/>
        <v>2</v>
      </c>
      <c r="N62" s="81">
        <f t="shared" si="4"/>
        <v>0</v>
      </c>
      <c r="O62" s="82">
        <f t="shared" si="5"/>
        <v>2</v>
      </c>
      <c r="P62" s="82">
        <f t="shared" si="6"/>
        <v>0</v>
      </c>
      <c r="Q62" s="84">
        <f t="shared" si="2"/>
        <v>6</v>
      </c>
      <c r="R62" s="83" t="str">
        <f t="shared" si="1"/>
        <v>Ok</v>
      </c>
      <c r="T62" s="81">
        <f>Requisitos!G62</f>
        <v>2</v>
      </c>
      <c r="U62" s="67">
        <f t="shared" si="3"/>
        <v>12</v>
      </c>
    </row>
    <row r="63" spans="1:22" ht="38.25" x14ac:dyDescent="0.2">
      <c r="A63" s="8"/>
      <c r="B63" s="60" t="s">
        <v>151</v>
      </c>
      <c r="C63" s="61"/>
      <c r="D63" s="71" t="s">
        <v>115</v>
      </c>
      <c r="E63" s="68" t="s">
        <v>152</v>
      </c>
      <c r="F63" s="64" t="str">
        <f>Requisitos!F63</f>
        <v>N</v>
      </c>
      <c r="G63" s="65" t="s">
        <v>12</v>
      </c>
      <c r="H63" s="65" t="s">
        <v>172</v>
      </c>
      <c r="I63" s="65" t="s">
        <v>12</v>
      </c>
      <c r="J63" s="65"/>
      <c r="K63" s="66"/>
      <c r="L63" s="67">
        <f t="shared" si="7"/>
        <v>2</v>
      </c>
      <c r="N63" s="81">
        <f t="shared" si="4"/>
        <v>0</v>
      </c>
      <c r="O63" s="82">
        <f t="shared" si="5"/>
        <v>2</v>
      </c>
      <c r="P63" s="82">
        <f t="shared" si="6"/>
        <v>0</v>
      </c>
      <c r="Q63" s="84">
        <f t="shared" si="2"/>
        <v>6</v>
      </c>
      <c r="R63" s="83" t="str">
        <f t="shared" si="1"/>
        <v>Ok</v>
      </c>
      <c r="T63" s="81">
        <f>Requisitos!G63</f>
        <v>2</v>
      </c>
      <c r="U63" s="67">
        <f t="shared" si="3"/>
        <v>12</v>
      </c>
    </row>
    <row r="64" spans="1:22" ht="38.25" x14ac:dyDescent="0.2">
      <c r="A64" s="8"/>
      <c r="B64" s="60" t="s">
        <v>153</v>
      </c>
      <c r="C64" s="61"/>
      <c r="D64" s="71" t="s">
        <v>115</v>
      </c>
      <c r="E64" s="68" t="s">
        <v>154</v>
      </c>
      <c r="F64" s="64" t="str">
        <f>Requisitos!F64</f>
        <v>N</v>
      </c>
      <c r="G64" s="65" t="s">
        <v>12</v>
      </c>
      <c r="H64" s="65" t="s">
        <v>172</v>
      </c>
      <c r="I64" s="65" t="s">
        <v>12</v>
      </c>
      <c r="J64" s="65"/>
      <c r="K64" s="66"/>
      <c r="L64" s="67">
        <f t="shared" si="7"/>
        <v>2</v>
      </c>
      <c r="N64" s="81">
        <f t="shared" si="4"/>
        <v>0</v>
      </c>
      <c r="O64" s="82">
        <f t="shared" si="5"/>
        <v>2</v>
      </c>
      <c r="P64" s="82">
        <f t="shared" si="6"/>
        <v>0</v>
      </c>
      <c r="Q64" s="84">
        <f t="shared" si="2"/>
        <v>6</v>
      </c>
      <c r="R64" s="83" t="str">
        <f t="shared" si="1"/>
        <v>Ok</v>
      </c>
      <c r="T64" s="81">
        <f>Requisitos!G64</f>
        <v>2</v>
      </c>
      <c r="U64" s="67">
        <f t="shared" si="3"/>
        <v>12</v>
      </c>
    </row>
    <row r="65" spans="1:21" ht="38.25" x14ac:dyDescent="0.2">
      <c r="A65" s="8"/>
      <c r="B65" s="60" t="s">
        <v>155</v>
      </c>
      <c r="C65" s="61"/>
      <c r="D65" s="71" t="s">
        <v>115</v>
      </c>
      <c r="E65" s="68" t="s">
        <v>156</v>
      </c>
      <c r="F65" s="64" t="str">
        <f>Requisitos!F65</f>
        <v>N</v>
      </c>
      <c r="G65" s="65" t="s">
        <v>12</v>
      </c>
      <c r="H65" s="65" t="s">
        <v>172</v>
      </c>
      <c r="I65" s="65" t="s">
        <v>12</v>
      </c>
      <c r="J65" s="65"/>
      <c r="K65" s="66"/>
      <c r="L65" s="67">
        <f t="shared" si="7"/>
        <v>2</v>
      </c>
      <c r="N65" s="81">
        <f t="shared" si="4"/>
        <v>0</v>
      </c>
      <c r="O65" s="82">
        <f t="shared" si="5"/>
        <v>2</v>
      </c>
      <c r="P65" s="82">
        <f t="shared" si="6"/>
        <v>0</v>
      </c>
      <c r="Q65" s="84">
        <f t="shared" si="2"/>
        <v>6</v>
      </c>
      <c r="R65" s="83" t="str">
        <f t="shared" si="1"/>
        <v>Ok</v>
      </c>
      <c r="T65" s="81">
        <f>Requisitos!G65</f>
        <v>2</v>
      </c>
      <c r="U65" s="67">
        <f t="shared" si="3"/>
        <v>12</v>
      </c>
    </row>
    <row r="66" spans="1:21" ht="38.25" x14ac:dyDescent="0.2">
      <c r="A66" s="8"/>
      <c r="B66" s="73" t="s">
        <v>157</v>
      </c>
      <c r="C66" s="74"/>
      <c r="D66" s="75" t="s">
        <v>115</v>
      </c>
      <c r="E66" s="76" t="s">
        <v>158</v>
      </c>
      <c r="F66" s="77" t="str">
        <f>Requisitos!F66</f>
        <v>N</v>
      </c>
      <c r="G66" s="78" t="s">
        <v>12</v>
      </c>
      <c r="H66" s="78" t="s">
        <v>172</v>
      </c>
      <c r="I66" s="78" t="s">
        <v>12</v>
      </c>
      <c r="J66" s="78"/>
      <c r="K66" s="79"/>
      <c r="L66" s="80">
        <f t="shared" si="7"/>
        <v>2</v>
      </c>
      <c r="N66" s="85">
        <f t="shared" si="4"/>
        <v>0</v>
      </c>
      <c r="O66" s="86">
        <f t="shared" si="5"/>
        <v>2</v>
      </c>
      <c r="P66" s="86">
        <f t="shared" si="6"/>
        <v>0</v>
      </c>
      <c r="Q66" s="87">
        <f t="shared" si="2"/>
        <v>6</v>
      </c>
      <c r="R66" s="88" t="str">
        <f t="shared" si="1"/>
        <v>Ok</v>
      </c>
      <c r="T66" s="85">
        <f>Requisitos!G66</f>
        <v>2</v>
      </c>
      <c r="U66" s="80">
        <f t="shared" si="3"/>
        <v>12</v>
      </c>
    </row>
  </sheetData>
  <autoFilter ref="B6:U6"/>
  <mergeCells count="1">
    <mergeCell ref="N4:P4"/>
  </mergeCells>
  <conditionalFormatting sqref="G7:G66 I7:I66">
    <cfRule type="containsText" dxfId="93" priority="7" operator="containsText" text="Não">
      <formula>NOT(ISERROR(SEARCH("Não",G7)))</formula>
    </cfRule>
    <cfRule type="containsText" dxfId="92" priority="8" operator="containsText" text="Parcialmente">
      <formula>NOT(ISERROR(SEARCH("Parcialmente",G7)))</formula>
    </cfRule>
    <cfRule type="containsText" dxfId="91" priority="9" operator="containsText" text="Sim">
      <formula>NOT(ISERROR(SEARCH("Sim",G7)))</formula>
    </cfRule>
  </conditionalFormatting>
  <conditionalFormatting sqref="J7:J66">
    <cfRule type="containsText" dxfId="90" priority="4" operator="containsText" text="Não">
      <formula>NOT(ISERROR(SEARCH("Não",J7)))</formula>
    </cfRule>
    <cfRule type="containsText" dxfId="89" priority="5" operator="containsText" text="Parcialmente">
      <formula>NOT(ISERROR(SEARCH("Parcialmente",J7)))</formula>
    </cfRule>
    <cfRule type="containsText" dxfId="88" priority="6" operator="containsText" text="Sim">
      <formula>NOT(ISERROR(SEARCH("Sim",J7)))</formula>
    </cfRule>
  </conditionalFormatting>
  <conditionalFormatting sqref="H7:H66">
    <cfRule type="containsText" dxfId="87" priority="1" operator="containsText" text="Não">
      <formula>NOT(ISERROR(SEARCH("Não",H7)))</formula>
    </cfRule>
    <cfRule type="containsText" dxfId="86" priority="2" operator="containsText" text="Parcialmente">
      <formula>NOT(ISERROR(SEARCH("Parcialmente",H7)))</formula>
    </cfRule>
    <cfRule type="containsText" dxfId="85" priority="3" operator="containsText" text="Sim">
      <formula>NOT(ISERROR(SEARCH("Sim",H7)))</formula>
    </cfRule>
  </conditionalFormatting>
  <pageMargins left="0.78740157499999996" right="0.78740157499999996" top="0.984251969" bottom="0.984251969" header="0.5" footer="0.5"/>
  <pageSetup paperSize="9" orientation="portrait"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CS66"/>
  <sheetViews>
    <sheetView zoomScale="90" zoomScaleNormal="90" workbookViewId="0">
      <pane xSplit="3" ySplit="6" topLeftCell="D7" activePane="bottomRight" state="frozenSplit"/>
      <selection pane="topRight" activeCell="D1" sqref="D1"/>
      <selection pane="bottomLeft" activeCell="A7" sqref="A7"/>
      <selection pane="bottomRight" activeCell="G53" sqref="G53"/>
    </sheetView>
  </sheetViews>
  <sheetFormatPr defaultRowHeight="12.75" x14ac:dyDescent="0.2"/>
  <cols>
    <col min="1" max="1" width="3.5703125" style="5" customWidth="1"/>
    <col min="2" max="2" width="10.7109375" style="6" customWidth="1"/>
    <col min="3" max="3" width="12.140625" style="7" hidden="1" customWidth="1"/>
    <col min="4" max="4" width="21.5703125" style="7" customWidth="1"/>
    <col min="5" max="5" width="74.7109375" style="5" customWidth="1"/>
    <col min="6" max="6" width="5.42578125" style="5" customWidth="1"/>
    <col min="7" max="9" width="13.28515625" style="7" customWidth="1"/>
    <col min="10" max="10" width="12.140625" style="7" customWidth="1"/>
    <col min="11" max="11" width="48.85546875" style="5" customWidth="1"/>
    <col min="12" max="12" width="10.85546875" style="7" customWidth="1"/>
    <col min="13" max="13" width="3.85546875" style="7" customWidth="1"/>
    <col min="14" max="16" width="8.140625" style="7" bestFit="1" customWidth="1"/>
    <col min="17" max="17" width="8.42578125" style="7" bestFit="1" customWidth="1"/>
    <col min="18" max="18" width="13.140625" style="7" customWidth="1"/>
    <col min="19" max="19" width="4.140625" style="5" customWidth="1"/>
    <col min="20" max="20" width="12" style="7" bestFit="1" customWidth="1"/>
    <col min="21" max="21" width="17.7109375" style="7" bestFit="1" customWidth="1"/>
    <col min="22" max="96" width="9.140625" style="5"/>
    <col min="97" max="97" width="0" style="5" hidden="1" customWidth="1"/>
    <col min="98" max="16384" width="9.140625" style="5"/>
  </cols>
  <sheetData>
    <row r="1" spans="1:97" s="9" customFormat="1" x14ac:dyDescent="0.2">
      <c r="B1" s="1"/>
      <c r="C1" s="10"/>
      <c r="D1" s="10"/>
      <c r="G1" s="10"/>
      <c r="H1" s="10"/>
      <c r="I1" s="10"/>
      <c r="J1" s="10"/>
      <c r="L1" s="10"/>
      <c r="M1" s="10"/>
      <c r="N1" s="10"/>
      <c r="O1" s="10"/>
      <c r="P1" s="10"/>
      <c r="Q1" s="10"/>
      <c r="R1" s="10"/>
      <c r="T1" s="10"/>
      <c r="U1" s="10"/>
    </row>
    <row r="2" spans="1:97" s="9" customFormat="1" x14ac:dyDescent="0.2">
      <c r="B2" s="1"/>
      <c r="C2" s="10"/>
      <c r="D2" s="29"/>
      <c r="G2" s="29"/>
      <c r="H2" s="10"/>
      <c r="I2" s="10"/>
      <c r="J2" s="29"/>
      <c r="L2" s="10"/>
      <c r="M2" s="10"/>
      <c r="N2" s="10"/>
      <c r="O2" s="10"/>
      <c r="P2" s="10"/>
      <c r="Q2" s="10"/>
      <c r="R2" s="10"/>
      <c r="T2" s="10"/>
      <c r="U2" s="10"/>
      <c r="CS2" s="9" t="s">
        <v>6</v>
      </c>
    </row>
    <row r="3" spans="1:97" s="9" customFormat="1" ht="15" x14ac:dyDescent="0.2">
      <c r="B3" s="1"/>
      <c r="C3" s="10"/>
      <c r="D3" s="10"/>
      <c r="E3" s="11" t="s">
        <v>114</v>
      </c>
      <c r="F3" s="11"/>
      <c r="G3" s="11" t="s">
        <v>253</v>
      </c>
      <c r="H3" s="92">
        <f>SUM($L7:$L66)</f>
        <v>123.66666666666664</v>
      </c>
      <c r="I3" s="10"/>
      <c r="J3" s="10"/>
      <c r="L3" s="10"/>
      <c r="M3" s="10"/>
      <c r="N3" s="10"/>
      <c r="O3" s="10"/>
      <c r="P3" s="10"/>
      <c r="Q3" s="10"/>
      <c r="R3" s="10"/>
      <c r="T3" s="10"/>
      <c r="U3" s="10"/>
      <c r="CS3" s="9" t="s">
        <v>7</v>
      </c>
    </row>
    <row r="4" spans="1:97" s="9" customFormat="1" ht="15" x14ac:dyDescent="0.2">
      <c r="B4" s="1"/>
      <c r="C4" s="10"/>
      <c r="D4" s="11"/>
      <c r="G4" s="11"/>
      <c r="H4" s="11"/>
      <c r="I4" s="11"/>
      <c r="J4" s="11"/>
      <c r="K4" s="11"/>
      <c r="L4" s="10"/>
      <c r="M4" s="10"/>
      <c r="N4" s="138" t="s">
        <v>252</v>
      </c>
      <c r="O4" s="138"/>
      <c r="P4" s="138"/>
      <c r="Q4" s="51">
        <f>SUM(U7:U66)</f>
        <v>637.40000000000009</v>
      </c>
      <c r="R4" s="10"/>
      <c r="T4" s="10"/>
      <c r="U4" s="10"/>
    </row>
    <row r="5" spans="1:97" s="9" customFormat="1" x14ac:dyDescent="0.2">
      <c r="B5" s="1"/>
      <c r="C5" s="10"/>
      <c r="D5" s="10"/>
      <c r="G5" s="10"/>
      <c r="H5" s="10"/>
      <c r="I5" s="10"/>
      <c r="J5" s="10"/>
      <c r="L5" s="10"/>
      <c r="M5" s="10"/>
      <c r="N5" s="10"/>
      <c r="O5" s="10"/>
      <c r="P5" s="10"/>
      <c r="R5" s="10"/>
      <c r="T5" s="10"/>
      <c r="U5" s="10"/>
    </row>
    <row r="6" spans="1:97" ht="25.5" x14ac:dyDescent="0.2">
      <c r="B6" s="56" t="s">
        <v>64</v>
      </c>
      <c r="C6" s="57" t="s">
        <v>8</v>
      </c>
      <c r="D6" s="57" t="s">
        <v>10</v>
      </c>
      <c r="E6" s="57" t="s">
        <v>9</v>
      </c>
      <c r="F6" s="58"/>
      <c r="G6" s="57" t="s">
        <v>121</v>
      </c>
      <c r="H6" s="57" t="s">
        <v>122</v>
      </c>
      <c r="I6" s="57" t="s">
        <v>123</v>
      </c>
      <c r="J6" s="57" t="s">
        <v>237</v>
      </c>
      <c r="K6" s="57" t="s">
        <v>120</v>
      </c>
      <c r="L6" s="59" t="s">
        <v>177</v>
      </c>
      <c r="M6" s="5"/>
      <c r="N6" s="89" t="s">
        <v>240</v>
      </c>
      <c r="O6" s="90" t="s">
        <v>244</v>
      </c>
      <c r="P6" s="90" t="s">
        <v>245</v>
      </c>
      <c r="Q6" s="90" t="s">
        <v>242</v>
      </c>
      <c r="R6" s="91" t="s">
        <v>246</v>
      </c>
      <c r="T6" s="89" t="s">
        <v>248</v>
      </c>
      <c r="U6" s="91" t="s">
        <v>249</v>
      </c>
    </row>
    <row r="7" spans="1:97" ht="25.5" x14ac:dyDescent="0.2">
      <c r="A7" s="8"/>
      <c r="B7" s="60" t="s">
        <v>65</v>
      </c>
      <c r="C7" s="61"/>
      <c r="D7" s="62" t="s">
        <v>55</v>
      </c>
      <c r="E7" s="63" t="s">
        <v>15</v>
      </c>
      <c r="F7" s="64" t="str">
        <f>Requisitos!F7</f>
        <v>S</v>
      </c>
      <c r="G7" s="65" t="s">
        <v>12</v>
      </c>
      <c r="H7" s="65" t="s">
        <v>172</v>
      </c>
      <c r="I7" s="65" t="s">
        <v>12</v>
      </c>
      <c r="J7" s="65"/>
      <c r="K7" s="66"/>
      <c r="L7" s="67">
        <f>((IF(G7="Sim",3,IF(G7="Parcialmente",1,IF(G7="Não",-1,0))))+(IF(H7="Sim",3,IF(H7="Parcialmente",1,IF(H7="Não",-1,0)))) + (IF(I7="Sim",3,IF(I7="Parcialmente",1,IF(I7="Não",-1,0)))))/3</f>
        <v>2</v>
      </c>
      <c r="M7" s="5"/>
      <c r="N7" s="81">
        <f>COUNTIF($G7:$I7,"Não")</f>
        <v>0</v>
      </c>
      <c r="O7" s="82">
        <f>COUNTIF($G7:$I7,"Sim")</f>
        <v>2</v>
      </c>
      <c r="P7" s="82">
        <f>COUNTIF($G7:$I7,"Parcialmente")</f>
        <v>0</v>
      </c>
      <c r="Q7" s="82">
        <f>IF(AND((N7&gt;O7),(N7&gt;P7)),-1*N7,IF(AND((O7&gt;N7),(O7&gt;P7)),3*O7,IF(AND((P7&gt;N7),(P7&gt;O7)),1*P7,(-(N7*0.4))+(O7*3)+(-(P7*0.2)))))</f>
        <v>6</v>
      </c>
      <c r="R7" s="83" t="str">
        <f t="shared" ref="R7:R66" si="0">IF(Q7=0,"Discutir","Ok")</f>
        <v>Ok</v>
      </c>
      <c r="T7" s="81">
        <f>Requisitos!G7</f>
        <v>1</v>
      </c>
      <c r="U7" s="67">
        <f>T7*Q7</f>
        <v>6</v>
      </c>
    </row>
    <row r="8" spans="1:97" ht="178.5" x14ac:dyDescent="0.2">
      <c r="A8" s="8"/>
      <c r="B8" s="60" t="s">
        <v>66</v>
      </c>
      <c r="C8" s="61"/>
      <c r="D8" s="62" t="s">
        <v>55</v>
      </c>
      <c r="E8" s="68" t="s">
        <v>116</v>
      </c>
      <c r="F8" s="64" t="str">
        <f>Requisitos!F8</f>
        <v>S</v>
      </c>
      <c r="G8" s="65" t="s">
        <v>14</v>
      </c>
      <c r="H8" s="65" t="s">
        <v>172</v>
      </c>
      <c r="I8" s="65" t="s">
        <v>14</v>
      </c>
      <c r="J8" s="65"/>
      <c r="K8" s="66"/>
      <c r="L8" s="67">
        <f t="shared" ref="L8:L66" si="1">((IF(G8="Sim",3,IF(G8="Parcialmente",1,IF(G8="Não",-1,0))))+(IF(H8="Sim",3,IF(H8="Parcialmente",1,IF(H8="Não",-1,0)))) + (IF(I8="Sim",3,IF(I8="Parcialmente",1,IF(I8="Não",-1,0)))))/3</f>
        <v>0.66666666666666663</v>
      </c>
      <c r="M8" s="5"/>
      <c r="N8" s="81">
        <f>COUNTIF($G8:$I8,"Não")</f>
        <v>0</v>
      </c>
      <c r="O8" s="82">
        <f>COUNTIF($G8:$I8,"Sim")</f>
        <v>0</v>
      </c>
      <c r="P8" s="82">
        <f>COUNTIF($G8:$I8,"Parcialmente")</f>
        <v>2</v>
      </c>
      <c r="Q8" s="82">
        <f t="shared" ref="Q8:Q66" si="2">IF(AND((N8&gt;O8),(N8&gt;P8)),-1*N8,IF(AND((O8&gt;N8),(O8&gt;P8)),3*O8,IF(AND((P8&gt;N8),(P8&gt;O8)),1*P8,(-(N8*0.4))+(O8*3)+(-(P8*0.2)))))</f>
        <v>2</v>
      </c>
      <c r="R8" s="83" t="str">
        <f t="shared" si="0"/>
        <v>Ok</v>
      </c>
      <c r="T8" s="81">
        <f>Requisitos!G8</f>
        <v>2</v>
      </c>
      <c r="U8" s="67">
        <f t="shared" ref="U8:U66" si="3">T8*Q8</f>
        <v>4</v>
      </c>
    </row>
    <row r="9" spans="1:97" ht="51" x14ac:dyDescent="0.2">
      <c r="A9" s="8"/>
      <c r="B9" s="60" t="s">
        <v>67</v>
      </c>
      <c r="C9" s="61"/>
      <c r="D9" s="62" t="s">
        <v>55</v>
      </c>
      <c r="E9" s="68" t="s">
        <v>16</v>
      </c>
      <c r="F9" s="64" t="str">
        <f>Requisitos!F9</f>
        <v>T</v>
      </c>
      <c r="G9" s="65" t="s">
        <v>12</v>
      </c>
      <c r="H9" s="65" t="s">
        <v>12</v>
      </c>
      <c r="I9" s="65" t="s">
        <v>12</v>
      </c>
      <c r="J9" s="65" t="s">
        <v>12</v>
      </c>
      <c r="K9" s="66" t="s">
        <v>239</v>
      </c>
      <c r="L9" s="67">
        <f t="shared" si="1"/>
        <v>3</v>
      </c>
      <c r="M9" s="5"/>
      <c r="N9" s="81">
        <f t="shared" ref="N9:N66" si="4">COUNTIF($G9:$I9,"Não")</f>
        <v>0</v>
      </c>
      <c r="O9" s="82">
        <f t="shared" ref="O9:O66" si="5">COUNTIF($G9:$I9,"Sim")</f>
        <v>3</v>
      </c>
      <c r="P9" s="82">
        <f t="shared" ref="P9:P66" si="6">COUNTIF($G9:$I9,"Parcialmente")</f>
        <v>0</v>
      </c>
      <c r="Q9" s="82">
        <f t="shared" si="2"/>
        <v>9</v>
      </c>
      <c r="R9" s="83" t="str">
        <f t="shared" si="0"/>
        <v>Ok</v>
      </c>
      <c r="T9" s="81">
        <f>Requisitos!G9</f>
        <v>2</v>
      </c>
      <c r="U9" s="67">
        <f t="shared" si="3"/>
        <v>18</v>
      </c>
    </row>
    <row r="10" spans="1:97" ht="25.5" x14ac:dyDescent="0.2">
      <c r="A10" s="8"/>
      <c r="B10" s="60" t="s">
        <v>68</v>
      </c>
      <c r="C10" s="61"/>
      <c r="D10" s="62" t="s">
        <v>56</v>
      </c>
      <c r="E10" s="68" t="s">
        <v>17</v>
      </c>
      <c r="F10" s="64" t="str">
        <f>Requisitos!F10</f>
        <v>S</v>
      </c>
      <c r="G10" s="65" t="s">
        <v>12</v>
      </c>
      <c r="H10" s="65" t="s">
        <v>172</v>
      </c>
      <c r="I10" s="65" t="s">
        <v>12</v>
      </c>
      <c r="J10" s="65"/>
      <c r="K10" s="66"/>
      <c r="L10" s="67">
        <f t="shared" si="1"/>
        <v>2</v>
      </c>
      <c r="M10" s="5"/>
      <c r="N10" s="81">
        <f t="shared" si="4"/>
        <v>0</v>
      </c>
      <c r="O10" s="82">
        <f t="shared" si="5"/>
        <v>2</v>
      </c>
      <c r="P10" s="82">
        <f t="shared" si="6"/>
        <v>0</v>
      </c>
      <c r="Q10" s="82">
        <f t="shared" si="2"/>
        <v>6</v>
      </c>
      <c r="R10" s="83" t="str">
        <f t="shared" si="0"/>
        <v>Ok</v>
      </c>
      <c r="T10" s="81">
        <f>Requisitos!G10</f>
        <v>2</v>
      </c>
      <c r="U10" s="67">
        <f t="shared" si="3"/>
        <v>12</v>
      </c>
    </row>
    <row r="11" spans="1:97" ht="25.5" x14ac:dyDescent="0.2">
      <c r="A11" s="8"/>
      <c r="B11" s="60" t="s">
        <v>69</v>
      </c>
      <c r="C11" s="61"/>
      <c r="D11" s="62" t="s">
        <v>57</v>
      </c>
      <c r="E11" s="68" t="s">
        <v>18</v>
      </c>
      <c r="F11" s="64" t="str">
        <f>Requisitos!F11</f>
        <v>S</v>
      </c>
      <c r="G11" s="65" t="s">
        <v>12</v>
      </c>
      <c r="H11" s="65" t="s">
        <v>172</v>
      </c>
      <c r="I11" s="65" t="s">
        <v>12</v>
      </c>
      <c r="J11" s="65"/>
      <c r="K11" s="66"/>
      <c r="L11" s="67">
        <f t="shared" si="1"/>
        <v>2</v>
      </c>
      <c r="M11" s="5"/>
      <c r="N11" s="81">
        <f t="shared" si="4"/>
        <v>0</v>
      </c>
      <c r="O11" s="82">
        <f t="shared" si="5"/>
        <v>2</v>
      </c>
      <c r="P11" s="82">
        <f t="shared" si="6"/>
        <v>0</v>
      </c>
      <c r="Q11" s="82">
        <f t="shared" si="2"/>
        <v>6</v>
      </c>
      <c r="R11" s="83" t="str">
        <f t="shared" si="0"/>
        <v>Ok</v>
      </c>
      <c r="T11" s="81">
        <f>Requisitos!G11</f>
        <v>1</v>
      </c>
      <c r="U11" s="67">
        <f t="shared" si="3"/>
        <v>6</v>
      </c>
    </row>
    <row r="12" spans="1:97" ht="25.5" x14ac:dyDescent="0.2">
      <c r="A12" s="8"/>
      <c r="B12" s="60" t="s">
        <v>70</v>
      </c>
      <c r="C12" s="61"/>
      <c r="D12" s="62" t="s">
        <v>57</v>
      </c>
      <c r="E12" s="68" t="s">
        <v>19</v>
      </c>
      <c r="F12" s="64" t="str">
        <f>Requisitos!F12</f>
        <v>S</v>
      </c>
      <c r="G12" s="65" t="s">
        <v>12</v>
      </c>
      <c r="H12" s="65" t="s">
        <v>172</v>
      </c>
      <c r="I12" s="65" t="s">
        <v>12</v>
      </c>
      <c r="J12" s="65"/>
      <c r="K12" s="66"/>
      <c r="L12" s="67">
        <f t="shared" si="1"/>
        <v>2</v>
      </c>
      <c r="M12" s="5"/>
      <c r="N12" s="81">
        <f t="shared" si="4"/>
        <v>0</v>
      </c>
      <c r="O12" s="82">
        <f t="shared" si="5"/>
        <v>2</v>
      </c>
      <c r="P12" s="82">
        <f t="shared" si="6"/>
        <v>0</v>
      </c>
      <c r="Q12" s="82">
        <f t="shared" si="2"/>
        <v>6</v>
      </c>
      <c r="R12" s="83" t="str">
        <f t="shared" si="0"/>
        <v>Ok</v>
      </c>
      <c r="T12" s="81">
        <f>Requisitos!G12</f>
        <v>1</v>
      </c>
      <c r="U12" s="67">
        <f t="shared" si="3"/>
        <v>6</v>
      </c>
    </row>
    <row r="13" spans="1:97" ht="25.5" x14ac:dyDescent="0.2">
      <c r="A13" s="8"/>
      <c r="B13" s="60" t="s">
        <v>71</v>
      </c>
      <c r="C13" s="61"/>
      <c r="D13" s="62" t="s">
        <v>57</v>
      </c>
      <c r="E13" s="68" t="s">
        <v>20</v>
      </c>
      <c r="F13" s="64" t="str">
        <f>Requisitos!F13</f>
        <v>S</v>
      </c>
      <c r="G13" s="65" t="s">
        <v>12</v>
      </c>
      <c r="H13" s="65" t="s">
        <v>12</v>
      </c>
      <c r="I13" s="65" t="s">
        <v>12</v>
      </c>
      <c r="J13" s="65"/>
      <c r="K13" s="66"/>
      <c r="L13" s="67">
        <f t="shared" si="1"/>
        <v>3</v>
      </c>
      <c r="M13" s="5"/>
      <c r="N13" s="81">
        <f t="shared" si="4"/>
        <v>0</v>
      </c>
      <c r="O13" s="82">
        <f t="shared" si="5"/>
        <v>3</v>
      </c>
      <c r="P13" s="82">
        <f t="shared" si="6"/>
        <v>0</v>
      </c>
      <c r="Q13" s="82">
        <f t="shared" si="2"/>
        <v>9</v>
      </c>
      <c r="R13" s="83" t="str">
        <f t="shared" si="0"/>
        <v>Ok</v>
      </c>
      <c r="T13" s="81">
        <f>Requisitos!G13</f>
        <v>2</v>
      </c>
      <c r="U13" s="67">
        <f t="shared" si="3"/>
        <v>18</v>
      </c>
    </row>
    <row r="14" spans="1:97" ht="25.5" x14ac:dyDescent="0.2">
      <c r="A14" s="8"/>
      <c r="B14" s="60" t="s">
        <v>72</v>
      </c>
      <c r="C14" s="61"/>
      <c r="D14" s="62" t="s">
        <v>57</v>
      </c>
      <c r="E14" s="68" t="s">
        <v>21</v>
      </c>
      <c r="F14" s="64" t="str">
        <f>Requisitos!F14</f>
        <v>S</v>
      </c>
      <c r="G14" s="65" t="s">
        <v>12</v>
      </c>
      <c r="H14" s="65" t="s">
        <v>12</v>
      </c>
      <c r="I14" s="65" t="s">
        <v>12</v>
      </c>
      <c r="J14" s="65"/>
      <c r="K14" s="66"/>
      <c r="L14" s="67">
        <f t="shared" si="1"/>
        <v>3</v>
      </c>
      <c r="M14" s="5"/>
      <c r="N14" s="81">
        <f t="shared" si="4"/>
        <v>0</v>
      </c>
      <c r="O14" s="82">
        <f t="shared" si="5"/>
        <v>3</v>
      </c>
      <c r="P14" s="82">
        <f t="shared" si="6"/>
        <v>0</v>
      </c>
      <c r="Q14" s="82">
        <f t="shared" si="2"/>
        <v>9</v>
      </c>
      <c r="R14" s="83" t="str">
        <f t="shared" si="0"/>
        <v>Ok</v>
      </c>
      <c r="T14" s="81">
        <f>Requisitos!G14</f>
        <v>1</v>
      </c>
      <c r="U14" s="67">
        <f t="shared" si="3"/>
        <v>9</v>
      </c>
    </row>
    <row r="15" spans="1:97" ht="38.25" x14ac:dyDescent="0.2">
      <c r="A15" s="8"/>
      <c r="B15" s="60" t="s">
        <v>73</v>
      </c>
      <c r="C15" s="61"/>
      <c r="D15" s="62" t="s">
        <v>55</v>
      </c>
      <c r="E15" s="68" t="s">
        <v>22</v>
      </c>
      <c r="F15" s="64" t="str">
        <f>Requisitos!F15</f>
        <v>S</v>
      </c>
      <c r="G15" s="65" t="s">
        <v>12</v>
      </c>
      <c r="H15" s="65" t="s">
        <v>12</v>
      </c>
      <c r="I15" s="65" t="s">
        <v>12</v>
      </c>
      <c r="J15" s="65" t="s">
        <v>13</v>
      </c>
      <c r="K15" s="66" t="s">
        <v>241</v>
      </c>
      <c r="L15" s="67">
        <f t="shared" si="1"/>
        <v>3</v>
      </c>
      <c r="M15" s="5"/>
      <c r="N15" s="81">
        <f t="shared" si="4"/>
        <v>0</v>
      </c>
      <c r="O15" s="82">
        <f t="shared" si="5"/>
        <v>3</v>
      </c>
      <c r="P15" s="82">
        <f t="shared" si="6"/>
        <v>0</v>
      </c>
      <c r="Q15" s="82">
        <f t="shared" si="2"/>
        <v>9</v>
      </c>
      <c r="R15" s="83" t="str">
        <f>IF(Q15=0,"Discutir","Ok")</f>
        <v>Ok</v>
      </c>
      <c r="T15" s="81">
        <f>Requisitos!G15</f>
        <v>2</v>
      </c>
      <c r="U15" s="67">
        <f t="shared" si="3"/>
        <v>18</v>
      </c>
    </row>
    <row r="16" spans="1:97" ht="25.5" x14ac:dyDescent="0.2">
      <c r="A16" s="8"/>
      <c r="B16" s="60" t="s">
        <v>74</v>
      </c>
      <c r="C16" s="61"/>
      <c r="D16" s="62" t="s">
        <v>55</v>
      </c>
      <c r="E16" s="68" t="s">
        <v>23</v>
      </c>
      <c r="F16" s="64" t="str">
        <f>Requisitos!F16</f>
        <v>S</v>
      </c>
      <c r="G16" s="65" t="s">
        <v>12</v>
      </c>
      <c r="H16" s="65" t="s">
        <v>12</v>
      </c>
      <c r="I16" s="65" t="s">
        <v>12</v>
      </c>
      <c r="J16" s="65"/>
      <c r="K16" s="66"/>
      <c r="L16" s="67">
        <f t="shared" si="1"/>
        <v>3</v>
      </c>
      <c r="M16" s="5"/>
      <c r="N16" s="81">
        <f t="shared" si="4"/>
        <v>0</v>
      </c>
      <c r="O16" s="82">
        <f t="shared" si="5"/>
        <v>3</v>
      </c>
      <c r="P16" s="82">
        <f t="shared" si="6"/>
        <v>0</v>
      </c>
      <c r="Q16" s="82">
        <f t="shared" si="2"/>
        <v>9</v>
      </c>
      <c r="R16" s="83" t="str">
        <f t="shared" si="0"/>
        <v>Ok</v>
      </c>
      <c r="T16" s="81">
        <f>Requisitos!G16</f>
        <v>2</v>
      </c>
      <c r="U16" s="67">
        <f t="shared" si="3"/>
        <v>18</v>
      </c>
    </row>
    <row r="17" spans="1:21" ht="25.5" x14ac:dyDescent="0.2">
      <c r="A17" s="8"/>
      <c r="B17" s="60" t="s">
        <v>75</v>
      </c>
      <c r="C17" s="61"/>
      <c r="D17" s="62" t="s">
        <v>58</v>
      </c>
      <c r="E17" s="68" t="s">
        <v>24</v>
      </c>
      <c r="F17" s="64" t="str">
        <f>Requisitos!F17</f>
        <v>S</v>
      </c>
      <c r="G17" s="65" t="s">
        <v>12</v>
      </c>
      <c r="H17" s="65" t="s">
        <v>172</v>
      </c>
      <c r="I17" s="65" t="s">
        <v>12</v>
      </c>
      <c r="J17" s="65"/>
      <c r="K17" s="66"/>
      <c r="L17" s="67">
        <f t="shared" si="1"/>
        <v>2</v>
      </c>
      <c r="M17" s="5"/>
      <c r="N17" s="81">
        <f t="shared" si="4"/>
        <v>0</v>
      </c>
      <c r="O17" s="82">
        <f t="shared" si="5"/>
        <v>2</v>
      </c>
      <c r="P17" s="82">
        <f t="shared" si="6"/>
        <v>0</v>
      </c>
      <c r="Q17" s="82">
        <f t="shared" si="2"/>
        <v>6</v>
      </c>
      <c r="R17" s="83" t="str">
        <f t="shared" si="0"/>
        <v>Ok</v>
      </c>
      <c r="T17" s="81">
        <f>Requisitos!G17</f>
        <v>3</v>
      </c>
      <c r="U17" s="67">
        <f t="shared" si="3"/>
        <v>18</v>
      </c>
    </row>
    <row r="18" spans="1:21" ht="38.25" x14ac:dyDescent="0.2">
      <c r="A18" s="8"/>
      <c r="B18" s="60" t="s">
        <v>76</v>
      </c>
      <c r="C18" s="61"/>
      <c r="D18" s="62" t="s">
        <v>58</v>
      </c>
      <c r="E18" s="68" t="s">
        <v>25</v>
      </c>
      <c r="F18" s="64" t="str">
        <f>Requisitos!F18</f>
        <v>S</v>
      </c>
      <c r="G18" s="65" t="s">
        <v>12</v>
      </c>
      <c r="H18" s="65" t="s">
        <v>172</v>
      </c>
      <c r="I18" s="65" t="s">
        <v>12</v>
      </c>
      <c r="J18" s="65"/>
      <c r="K18" s="66"/>
      <c r="L18" s="67">
        <f t="shared" si="1"/>
        <v>2</v>
      </c>
      <c r="M18" s="5"/>
      <c r="N18" s="81">
        <f t="shared" si="4"/>
        <v>0</v>
      </c>
      <c r="O18" s="82">
        <f t="shared" si="5"/>
        <v>2</v>
      </c>
      <c r="P18" s="82">
        <f t="shared" si="6"/>
        <v>0</v>
      </c>
      <c r="Q18" s="82">
        <f t="shared" si="2"/>
        <v>6</v>
      </c>
      <c r="R18" s="83" t="str">
        <f t="shared" si="0"/>
        <v>Ok</v>
      </c>
      <c r="T18" s="81">
        <f>Requisitos!G18</f>
        <v>2</v>
      </c>
      <c r="U18" s="67">
        <f t="shared" si="3"/>
        <v>12</v>
      </c>
    </row>
    <row r="19" spans="1:21" ht="25.5" x14ac:dyDescent="0.2">
      <c r="A19" s="8"/>
      <c r="B19" s="60" t="s">
        <v>77</v>
      </c>
      <c r="C19" s="61"/>
      <c r="D19" s="62" t="s">
        <v>58</v>
      </c>
      <c r="E19" s="68" t="s">
        <v>26</v>
      </c>
      <c r="F19" s="64" t="str">
        <f>Requisitos!F19</f>
        <v>S</v>
      </c>
      <c r="G19" s="65" t="s">
        <v>12</v>
      </c>
      <c r="H19" s="65" t="s">
        <v>172</v>
      </c>
      <c r="I19" s="65" t="s">
        <v>12</v>
      </c>
      <c r="J19" s="65"/>
      <c r="K19" s="66"/>
      <c r="L19" s="67">
        <f t="shared" si="1"/>
        <v>2</v>
      </c>
      <c r="M19" s="5"/>
      <c r="N19" s="81">
        <f t="shared" si="4"/>
        <v>0</v>
      </c>
      <c r="O19" s="82">
        <f t="shared" si="5"/>
        <v>2</v>
      </c>
      <c r="P19" s="82">
        <f t="shared" si="6"/>
        <v>0</v>
      </c>
      <c r="Q19" s="82">
        <f t="shared" si="2"/>
        <v>6</v>
      </c>
      <c r="R19" s="83" t="str">
        <f t="shared" si="0"/>
        <v>Ok</v>
      </c>
      <c r="T19" s="81">
        <f>Requisitos!G19</f>
        <v>2</v>
      </c>
      <c r="U19" s="67">
        <f t="shared" si="3"/>
        <v>12</v>
      </c>
    </row>
    <row r="20" spans="1:21" ht="140.25" x14ac:dyDescent="0.2">
      <c r="A20" s="8"/>
      <c r="B20" s="60" t="s">
        <v>78</v>
      </c>
      <c r="C20" s="61"/>
      <c r="D20" s="62" t="s">
        <v>59</v>
      </c>
      <c r="E20" s="68" t="s">
        <v>117</v>
      </c>
      <c r="F20" s="64" t="str">
        <f>Requisitos!F20</f>
        <v>S</v>
      </c>
      <c r="G20" s="65" t="s">
        <v>12</v>
      </c>
      <c r="H20" s="65" t="s">
        <v>172</v>
      </c>
      <c r="I20" s="65" t="s">
        <v>12</v>
      </c>
      <c r="J20" s="65"/>
      <c r="K20" s="66"/>
      <c r="L20" s="67">
        <f t="shared" si="1"/>
        <v>2</v>
      </c>
      <c r="M20" s="5"/>
      <c r="N20" s="81">
        <f t="shared" si="4"/>
        <v>0</v>
      </c>
      <c r="O20" s="82">
        <f t="shared" si="5"/>
        <v>2</v>
      </c>
      <c r="P20" s="82">
        <f t="shared" si="6"/>
        <v>0</v>
      </c>
      <c r="Q20" s="82">
        <f t="shared" si="2"/>
        <v>6</v>
      </c>
      <c r="R20" s="83" t="str">
        <f t="shared" si="0"/>
        <v>Ok</v>
      </c>
      <c r="T20" s="81">
        <f>Requisitos!G20</f>
        <v>2</v>
      </c>
      <c r="U20" s="67">
        <f t="shared" si="3"/>
        <v>12</v>
      </c>
    </row>
    <row r="21" spans="1:21" ht="51" x14ac:dyDescent="0.2">
      <c r="A21" s="8"/>
      <c r="B21" s="60" t="s">
        <v>79</v>
      </c>
      <c r="C21" s="61"/>
      <c r="D21" s="62" t="s">
        <v>59</v>
      </c>
      <c r="E21" s="68" t="s">
        <v>27</v>
      </c>
      <c r="F21" s="64" t="str">
        <f>Requisitos!F21</f>
        <v>S</v>
      </c>
      <c r="G21" s="65" t="s">
        <v>12</v>
      </c>
      <c r="H21" s="65" t="s">
        <v>12</v>
      </c>
      <c r="I21" s="65" t="s">
        <v>12</v>
      </c>
      <c r="J21" s="65"/>
      <c r="K21" s="66"/>
      <c r="L21" s="67">
        <f t="shared" si="1"/>
        <v>3</v>
      </c>
      <c r="M21" s="5"/>
      <c r="N21" s="81">
        <f t="shared" si="4"/>
        <v>0</v>
      </c>
      <c r="O21" s="82">
        <f t="shared" si="5"/>
        <v>3</v>
      </c>
      <c r="P21" s="82">
        <f t="shared" si="6"/>
        <v>0</v>
      </c>
      <c r="Q21" s="82">
        <f t="shared" si="2"/>
        <v>9</v>
      </c>
      <c r="R21" s="83" t="str">
        <f t="shared" si="0"/>
        <v>Ok</v>
      </c>
      <c r="T21" s="81">
        <f>Requisitos!G21</f>
        <v>2</v>
      </c>
      <c r="U21" s="67">
        <f t="shared" si="3"/>
        <v>18</v>
      </c>
    </row>
    <row r="22" spans="1:21" ht="25.5" x14ac:dyDescent="0.2">
      <c r="A22" s="8"/>
      <c r="B22" s="60" t="s">
        <v>80</v>
      </c>
      <c r="C22" s="61"/>
      <c r="D22" s="62" t="s">
        <v>57</v>
      </c>
      <c r="E22" s="68" t="s">
        <v>28</v>
      </c>
      <c r="F22" s="64" t="str">
        <f>Requisitos!F22</f>
        <v>S</v>
      </c>
      <c r="G22" s="65" t="s">
        <v>12</v>
      </c>
      <c r="H22" s="65" t="s">
        <v>172</v>
      </c>
      <c r="I22" s="65" t="s">
        <v>12</v>
      </c>
      <c r="J22" s="65"/>
      <c r="K22" s="66"/>
      <c r="L22" s="67">
        <f t="shared" si="1"/>
        <v>2</v>
      </c>
      <c r="M22" s="5"/>
      <c r="N22" s="81">
        <f t="shared" si="4"/>
        <v>0</v>
      </c>
      <c r="O22" s="82">
        <f t="shared" si="5"/>
        <v>2</v>
      </c>
      <c r="P22" s="82">
        <f t="shared" si="6"/>
        <v>0</v>
      </c>
      <c r="Q22" s="82">
        <f t="shared" si="2"/>
        <v>6</v>
      </c>
      <c r="R22" s="83" t="str">
        <f t="shared" si="0"/>
        <v>Ok</v>
      </c>
      <c r="T22" s="81">
        <f>Requisitos!G22</f>
        <v>1</v>
      </c>
      <c r="U22" s="67">
        <f t="shared" si="3"/>
        <v>6</v>
      </c>
    </row>
    <row r="23" spans="1:21" ht="25.5" x14ac:dyDescent="0.2">
      <c r="A23" s="8"/>
      <c r="B23" s="60" t="s">
        <v>81</v>
      </c>
      <c r="C23" s="61"/>
      <c r="D23" s="62" t="s">
        <v>57</v>
      </c>
      <c r="E23" s="68" t="s">
        <v>29</v>
      </c>
      <c r="F23" s="64" t="str">
        <f>Requisitos!F23</f>
        <v>S</v>
      </c>
      <c r="G23" s="65" t="s">
        <v>12</v>
      </c>
      <c r="H23" s="65" t="s">
        <v>172</v>
      </c>
      <c r="I23" s="65" t="s">
        <v>12</v>
      </c>
      <c r="J23" s="65"/>
      <c r="K23" s="66"/>
      <c r="L23" s="67">
        <f t="shared" si="1"/>
        <v>2</v>
      </c>
      <c r="M23" s="5"/>
      <c r="N23" s="81">
        <f t="shared" si="4"/>
        <v>0</v>
      </c>
      <c r="O23" s="82">
        <f t="shared" si="5"/>
        <v>2</v>
      </c>
      <c r="P23" s="82">
        <f t="shared" si="6"/>
        <v>0</v>
      </c>
      <c r="Q23" s="82">
        <f t="shared" si="2"/>
        <v>6</v>
      </c>
      <c r="R23" s="83" t="str">
        <f t="shared" si="0"/>
        <v>Ok</v>
      </c>
      <c r="T23" s="81">
        <f>Requisitos!G23</f>
        <v>1</v>
      </c>
      <c r="U23" s="67">
        <f t="shared" si="3"/>
        <v>6</v>
      </c>
    </row>
    <row r="24" spans="1:21" ht="38.25" x14ac:dyDescent="0.2">
      <c r="A24" s="8"/>
      <c r="B24" s="60" t="s">
        <v>82</v>
      </c>
      <c r="C24" s="61"/>
      <c r="D24" s="62" t="s">
        <v>57</v>
      </c>
      <c r="E24" s="68" t="s">
        <v>30</v>
      </c>
      <c r="F24" s="64" t="str">
        <f>Requisitos!F24</f>
        <v>S</v>
      </c>
      <c r="G24" s="65" t="s">
        <v>12</v>
      </c>
      <c r="H24" s="65" t="s">
        <v>172</v>
      </c>
      <c r="I24" s="65" t="s">
        <v>12</v>
      </c>
      <c r="J24" s="65"/>
      <c r="K24" s="66"/>
      <c r="L24" s="67">
        <f t="shared" si="1"/>
        <v>2</v>
      </c>
      <c r="M24" s="5"/>
      <c r="N24" s="81">
        <f t="shared" si="4"/>
        <v>0</v>
      </c>
      <c r="O24" s="82">
        <f t="shared" si="5"/>
        <v>2</v>
      </c>
      <c r="P24" s="82">
        <f t="shared" si="6"/>
        <v>0</v>
      </c>
      <c r="Q24" s="82">
        <f t="shared" si="2"/>
        <v>6</v>
      </c>
      <c r="R24" s="83" t="str">
        <f t="shared" si="0"/>
        <v>Ok</v>
      </c>
      <c r="T24" s="81">
        <f>Requisitos!G24</f>
        <v>1</v>
      </c>
      <c r="U24" s="67">
        <f t="shared" si="3"/>
        <v>6</v>
      </c>
    </row>
    <row r="25" spans="1:21" ht="25.5" x14ac:dyDescent="0.2">
      <c r="A25" s="8"/>
      <c r="B25" s="60" t="s">
        <v>83</v>
      </c>
      <c r="C25" s="61"/>
      <c r="D25" s="62" t="s">
        <v>57</v>
      </c>
      <c r="E25" s="68" t="s">
        <v>31</v>
      </c>
      <c r="F25" s="64" t="str">
        <f>Requisitos!F25</f>
        <v>S</v>
      </c>
      <c r="G25" s="65" t="s">
        <v>12</v>
      </c>
      <c r="H25" s="65" t="s">
        <v>172</v>
      </c>
      <c r="I25" s="65" t="s">
        <v>14</v>
      </c>
      <c r="J25" s="65"/>
      <c r="K25" s="66"/>
      <c r="L25" s="67">
        <f t="shared" si="1"/>
        <v>1.3333333333333333</v>
      </c>
      <c r="M25" s="5"/>
      <c r="N25" s="81">
        <f t="shared" si="4"/>
        <v>0</v>
      </c>
      <c r="O25" s="82">
        <f t="shared" si="5"/>
        <v>1</v>
      </c>
      <c r="P25" s="82">
        <f t="shared" si="6"/>
        <v>1</v>
      </c>
      <c r="Q25" s="82">
        <f t="shared" si="2"/>
        <v>2.8</v>
      </c>
      <c r="R25" s="83" t="str">
        <f t="shared" si="0"/>
        <v>Ok</v>
      </c>
      <c r="T25" s="81">
        <f>Requisitos!G25</f>
        <v>1</v>
      </c>
      <c r="U25" s="67">
        <f t="shared" si="3"/>
        <v>2.8</v>
      </c>
    </row>
    <row r="26" spans="1:21" ht="38.25" x14ac:dyDescent="0.2">
      <c r="A26" s="8"/>
      <c r="B26" s="60" t="s">
        <v>84</v>
      </c>
      <c r="C26" s="61"/>
      <c r="D26" s="62" t="s">
        <v>57</v>
      </c>
      <c r="E26" s="68" t="s">
        <v>32</v>
      </c>
      <c r="F26" s="64" t="str">
        <f>Requisitos!F26</f>
        <v>S</v>
      </c>
      <c r="G26" s="65" t="s">
        <v>12</v>
      </c>
      <c r="H26" s="65" t="s">
        <v>12</v>
      </c>
      <c r="I26" s="65" t="s">
        <v>12</v>
      </c>
      <c r="J26" s="65"/>
      <c r="K26" s="66"/>
      <c r="L26" s="67">
        <f t="shared" si="1"/>
        <v>3</v>
      </c>
      <c r="M26" s="5"/>
      <c r="N26" s="81">
        <f t="shared" si="4"/>
        <v>0</v>
      </c>
      <c r="O26" s="82">
        <f t="shared" si="5"/>
        <v>3</v>
      </c>
      <c r="P26" s="82">
        <f t="shared" si="6"/>
        <v>0</v>
      </c>
      <c r="Q26" s="82">
        <f t="shared" si="2"/>
        <v>9</v>
      </c>
      <c r="R26" s="83" t="str">
        <f t="shared" si="0"/>
        <v>Ok</v>
      </c>
      <c r="T26" s="81">
        <f>Requisitos!G26</f>
        <v>2</v>
      </c>
      <c r="U26" s="67">
        <f t="shared" si="3"/>
        <v>18</v>
      </c>
    </row>
    <row r="27" spans="1:21" ht="63.75" x14ac:dyDescent="0.2">
      <c r="A27" s="8"/>
      <c r="B27" s="60" t="s">
        <v>85</v>
      </c>
      <c r="C27" s="61"/>
      <c r="D27" s="62" t="s">
        <v>57</v>
      </c>
      <c r="E27" s="68" t="s">
        <v>33</v>
      </c>
      <c r="F27" s="64" t="str">
        <f>Requisitos!F27</f>
        <v>S</v>
      </c>
      <c r="G27" s="65" t="s">
        <v>12</v>
      </c>
      <c r="H27" s="65" t="s">
        <v>172</v>
      </c>
      <c r="I27" s="65" t="s">
        <v>14</v>
      </c>
      <c r="J27" s="65"/>
      <c r="K27" s="66"/>
      <c r="L27" s="67">
        <f t="shared" si="1"/>
        <v>1.3333333333333333</v>
      </c>
      <c r="M27" s="5"/>
      <c r="N27" s="81">
        <f t="shared" si="4"/>
        <v>0</v>
      </c>
      <c r="O27" s="82">
        <f t="shared" si="5"/>
        <v>1</v>
      </c>
      <c r="P27" s="82">
        <f t="shared" si="6"/>
        <v>1</v>
      </c>
      <c r="Q27" s="82">
        <f t="shared" si="2"/>
        <v>2.8</v>
      </c>
      <c r="R27" s="83" t="str">
        <f t="shared" si="0"/>
        <v>Ok</v>
      </c>
      <c r="T27" s="81">
        <f>Requisitos!G27</f>
        <v>2</v>
      </c>
      <c r="U27" s="67">
        <f t="shared" si="3"/>
        <v>5.6</v>
      </c>
    </row>
    <row r="28" spans="1:21" ht="38.25" x14ac:dyDescent="0.2">
      <c r="A28" s="8"/>
      <c r="B28" s="23" t="s">
        <v>86</v>
      </c>
      <c r="C28" s="25"/>
      <c r="D28" s="27" t="s">
        <v>57</v>
      </c>
      <c r="E28" s="26" t="s">
        <v>34</v>
      </c>
      <c r="F28" s="54" t="str">
        <f>Requisitos!F28</f>
        <v>S</v>
      </c>
      <c r="G28" s="13" t="s">
        <v>12</v>
      </c>
      <c r="H28" s="13" t="s">
        <v>12</v>
      </c>
      <c r="I28" s="13" t="s">
        <v>12</v>
      </c>
      <c r="J28" s="13"/>
      <c r="K28" s="12"/>
      <c r="L28" s="41">
        <f t="shared" si="1"/>
        <v>3</v>
      </c>
      <c r="M28" s="43"/>
      <c r="N28" s="30">
        <f t="shared" si="4"/>
        <v>0</v>
      </c>
      <c r="O28" s="30">
        <f t="shared" si="5"/>
        <v>3</v>
      </c>
      <c r="P28" s="30">
        <f t="shared" si="6"/>
        <v>0</v>
      </c>
      <c r="Q28" s="41">
        <f t="shared" si="2"/>
        <v>9</v>
      </c>
      <c r="R28" s="30" t="str">
        <f t="shared" si="0"/>
        <v>Ok</v>
      </c>
      <c r="T28" s="30">
        <f>Requisitos!G28</f>
        <v>1</v>
      </c>
      <c r="U28" s="41">
        <f t="shared" si="3"/>
        <v>9</v>
      </c>
    </row>
    <row r="29" spans="1:21" ht="25.5" x14ac:dyDescent="0.2">
      <c r="A29" s="8"/>
      <c r="B29" s="23" t="s">
        <v>87</v>
      </c>
      <c r="C29" s="25"/>
      <c r="D29" s="27" t="s">
        <v>57</v>
      </c>
      <c r="E29" s="26" t="s">
        <v>35</v>
      </c>
      <c r="F29" s="54" t="str">
        <f>Requisitos!F29</f>
        <v>T</v>
      </c>
      <c r="G29" s="13" t="s">
        <v>12</v>
      </c>
      <c r="H29" s="13" t="s">
        <v>172</v>
      </c>
      <c r="I29" s="13" t="s">
        <v>12</v>
      </c>
      <c r="J29" s="13" t="s">
        <v>12</v>
      </c>
      <c r="K29" s="12"/>
      <c r="L29" s="41">
        <f t="shared" si="1"/>
        <v>2</v>
      </c>
      <c r="M29" s="43"/>
      <c r="N29" s="30">
        <f t="shared" si="4"/>
        <v>0</v>
      </c>
      <c r="O29" s="30">
        <f t="shared" si="5"/>
        <v>2</v>
      </c>
      <c r="P29" s="30">
        <f t="shared" si="6"/>
        <v>0</v>
      </c>
      <c r="Q29" s="41">
        <f t="shared" si="2"/>
        <v>6</v>
      </c>
      <c r="R29" s="30" t="str">
        <f t="shared" si="0"/>
        <v>Ok</v>
      </c>
      <c r="T29" s="30">
        <f>Requisitos!G29</f>
        <v>3</v>
      </c>
      <c r="U29" s="41">
        <f t="shared" si="3"/>
        <v>18</v>
      </c>
    </row>
    <row r="30" spans="1:21" ht="38.25" x14ac:dyDescent="0.2">
      <c r="A30" s="8"/>
      <c r="B30" s="23" t="s">
        <v>88</v>
      </c>
      <c r="C30" s="25"/>
      <c r="D30" s="27" t="s">
        <v>55</v>
      </c>
      <c r="E30" s="26" t="s">
        <v>36</v>
      </c>
      <c r="F30" s="54" t="str">
        <f>Requisitos!F30</f>
        <v>S</v>
      </c>
      <c r="G30" s="13" t="s">
        <v>12</v>
      </c>
      <c r="H30" s="13" t="s">
        <v>172</v>
      </c>
      <c r="I30" s="13" t="s">
        <v>12</v>
      </c>
      <c r="J30" s="13"/>
      <c r="K30" s="12"/>
      <c r="L30" s="41">
        <f t="shared" si="1"/>
        <v>2</v>
      </c>
      <c r="M30" s="43"/>
      <c r="N30" s="30">
        <f t="shared" si="4"/>
        <v>0</v>
      </c>
      <c r="O30" s="30">
        <f t="shared" si="5"/>
        <v>2</v>
      </c>
      <c r="P30" s="30">
        <f t="shared" si="6"/>
        <v>0</v>
      </c>
      <c r="Q30" s="41">
        <f t="shared" si="2"/>
        <v>6</v>
      </c>
      <c r="R30" s="30" t="str">
        <f t="shared" si="0"/>
        <v>Ok</v>
      </c>
      <c r="T30" s="30">
        <f>Requisitos!G30</f>
        <v>3</v>
      </c>
      <c r="U30" s="41">
        <f t="shared" si="3"/>
        <v>18</v>
      </c>
    </row>
    <row r="31" spans="1:21" ht="25.5" x14ac:dyDescent="0.2">
      <c r="A31" s="8"/>
      <c r="B31" s="23" t="s">
        <v>89</v>
      </c>
      <c r="C31" s="25"/>
      <c r="D31" s="27" t="s">
        <v>58</v>
      </c>
      <c r="E31" s="26" t="s">
        <v>37</v>
      </c>
      <c r="F31" s="54" t="str">
        <f>Requisitos!F31</f>
        <v>S</v>
      </c>
      <c r="G31" s="13" t="s">
        <v>12</v>
      </c>
      <c r="H31" s="13" t="s">
        <v>172</v>
      </c>
      <c r="I31" s="13" t="s">
        <v>12</v>
      </c>
      <c r="J31" s="13"/>
      <c r="K31" s="12"/>
      <c r="L31" s="41">
        <f t="shared" si="1"/>
        <v>2</v>
      </c>
      <c r="M31" s="43"/>
      <c r="N31" s="30">
        <f t="shared" si="4"/>
        <v>0</v>
      </c>
      <c r="O31" s="30">
        <f t="shared" si="5"/>
        <v>2</v>
      </c>
      <c r="P31" s="30">
        <f t="shared" si="6"/>
        <v>0</v>
      </c>
      <c r="Q31" s="41">
        <f t="shared" si="2"/>
        <v>6</v>
      </c>
      <c r="R31" s="30" t="str">
        <f t="shared" si="0"/>
        <v>Ok</v>
      </c>
      <c r="T31" s="30">
        <f>Requisitos!G31</f>
        <v>2</v>
      </c>
      <c r="U31" s="41">
        <f t="shared" si="3"/>
        <v>12</v>
      </c>
    </row>
    <row r="32" spans="1:21" x14ac:dyDescent="0.2">
      <c r="A32" s="8"/>
      <c r="B32" s="23" t="s">
        <v>90</v>
      </c>
      <c r="C32" s="25"/>
      <c r="D32" s="27" t="s">
        <v>58</v>
      </c>
      <c r="E32" s="26" t="s">
        <v>38</v>
      </c>
      <c r="F32" s="54" t="str">
        <f>Requisitos!F32</f>
        <v>S</v>
      </c>
      <c r="G32" s="13" t="s">
        <v>12</v>
      </c>
      <c r="H32" s="13" t="s">
        <v>172</v>
      </c>
      <c r="I32" s="13" t="s">
        <v>14</v>
      </c>
      <c r="J32" s="13"/>
      <c r="K32" s="12"/>
      <c r="L32" s="41">
        <f t="shared" si="1"/>
        <v>1.3333333333333333</v>
      </c>
      <c r="M32" s="43"/>
      <c r="N32" s="30">
        <f t="shared" si="4"/>
        <v>0</v>
      </c>
      <c r="O32" s="30">
        <f t="shared" si="5"/>
        <v>1</v>
      </c>
      <c r="P32" s="30">
        <f t="shared" si="6"/>
        <v>1</v>
      </c>
      <c r="Q32" s="41">
        <f t="shared" si="2"/>
        <v>2.8</v>
      </c>
      <c r="R32" s="30" t="str">
        <f t="shared" si="0"/>
        <v>Ok</v>
      </c>
      <c r="T32" s="30">
        <f>Requisitos!G32</f>
        <v>2</v>
      </c>
      <c r="U32" s="41">
        <f t="shared" si="3"/>
        <v>5.6</v>
      </c>
    </row>
    <row r="33" spans="1:21" ht="25.5" x14ac:dyDescent="0.2">
      <c r="A33" s="8"/>
      <c r="B33" s="23" t="s">
        <v>91</v>
      </c>
      <c r="C33" s="25"/>
      <c r="D33" s="27" t="s">
        <v>59</v>
      </c>
      <c r="E33" s="26" t="s">
        <v>39</v>
      </c>
      <c r="F33" s="54" t="str">
        <f>Requisitos!F33</f>
        <v>S</v>
      </c>
      <c r="G33" s="13" t="s">
        <v>12</v>
      </c>
      <c r="H33" s="13" t="s">
        <v>172</v>
      </c>
      <c r="I33" s="13" t="s">
        <v>12</v>
      </c>
      <c r="J33" s="13"/>
      <c r="K33" s="12"/>
      <c r="L33" s="41">
        <f t="shared" si="1"/>
        <v>2</v>
      </c>
      <c r="M33" s="43"/>
      <c r="N33" s="30">
        <f t="shared" si="4"/>
        <v>0</v>
      </c>
      <c r="O33" s="30">
        <f t="shared" si="5"/>
        <v>2</v>
      </c>
      <c r="P33" s="30">
        <f t="shared" si="6"/>
        <v>0</v>
      </c>
      <c r="Q33" s="41">
        <f t="shared" si="2"/>
        <v>6</v>
      </c>
      <c r="R33" s="30" t="str">
        <f t="shared" si="0"/>
        <v>Ok</v>
      </c>
      <c r="T33" s="30">
        <f>Requisitos!G33</f>
        <v>2</v>
      </c>
      <c r="U33" s="41">
        <f t="shared" si="3"/>
        <v>12</v>
      </c>
    </row>
    <row r="34" spans="1:21" x14ac:dyDescent="0.2">
      <c r="A34" s="8"/>
      <c r="B34" s="23" t="s">
        <v>92</v>
      </c>
      <c r="C34" s="25"/>
      <c r="D34" s="27" t="s">
        <v>59</v>
      </c>
      <c r="E34" s="26" t="s">
        <v>40</v>
      </c>
      <c r="F34" s="54" t="str">
        <f>Requisitos!F34</f>
        <v>S</v>
      </c>
      <c r="G34" s="13" t="s">
        <v>12</v>
      </c>
      <c r="H34" s="13" t="s">
        <v>172</v>
      </c>
      <c r="I34" s="13" t="s">
        <v>12</v>
      </c>
      <c r="J34" s="13"/>
      <c r="K34" s="12"/>
      <c r="L34" s="41">
        <f t="shared" si="1"/>
        <v>2</v>
      </c>
      <c r="M34" s="43"/>
      <c r="N34" s="30">
        <f t="shared" si="4"/>
        <v>0</v>
      </c>
      <c r="O34" s="30">
        <f t="shared" si="5"/>
        <v>2</v>
      </c>
      <c r="P34" s="30">
        <f t="shared" si="6"/>
        <v>0</v>
      </c>
      <c r="Q34" s="41">
        <f t="shared" si="2"/>
        <v>6</v>
      </c>
      <c r="R34" s="30" t="str">
        <f t="shared" si="0"/>
        <v>Ok</v>
      </c>
      <c r="T34" s="30">
        <f>Requisitos!G34</f>
        <v>2</v>
      </c>
      <c r="U34" s="41">
        <f t="shared" si="3"/>
        <v>12</v>
      </c>
    </row>
    <row r="35" spans="1:21" ht="25.5" x14ac:dyDescent="0.2">
      <c r="A35" s="8"/>
      <c r="B35" s="23" t="s">
        <v>93</v>
      </c>
      <c r="C35" s="25"/>
      <c r="D35" s="27" t="s">
        <v>55</v>
      </c>
      <c r="E35" s="26" t="s">
        <v>41</v>
      </c>
      <c r="F35" s="54" t="str">
        <f>Requisitos!F35</f>
        <v>T</v>
      </c>
      <c r="G35" s="13" t="s">
        <v>12</v>
      </c>
      <c r="H35" s="13" t="s">
        <v>172</v>
      </c>
      <c r="I35" s="13" t="s">
        <v>12</v>
      </c>
      <c r="J35" s="13" t="s">
        <v>12</v>
      </c>
      <c r="K35" s="12"/>
      <c r="L35" s="41">
        <f t="shared" si="1"/>
        <v>2</v>
      </c>
      <c r="M35" s="43"/>
      <c r="N35" s="30">
        <f t="shared" si="4"/>
        <v>0</v>
      </c>
      <c r="O35" s="30">
        <f t="shared" si="5"/>
        <v>2</v>
      </c>
      <c r="P35" s="30">
        <f t="shared" si="6"/>
        <v>0</v>
      </c>
      <c r="Q35" s="41">
        <f t="shared" si="2"/>
        <v>6</v>
      </c>
      <c r="R35" s="30" t="str">
        <f t="shared" si="0"/>
        <v>Ok</v>
      </c>
      <c r="T35" s="30">
        <f>Requisitos!G35</f>
        <v>3</v>
      </c>
      <c r="U35" s="41">
        <f t="shared" si="3"/>
        <v>18</v>
      </c>
    </row>
    <row r="36" spans="1:21" ht="51" x14ac:dyDescent="0.2">
      <c r="A36" s="8"/>
      <c r="B36" s="23" t="s">
        <v>94</v>
      </c>
      <c r="C36" s="25"/>
      <c r="D36" s="27" t="s">
        <v>55</v>
      </c>
      <c r="E36" s="26" t="s">
        <v>42</v>
      </c>
      <c r="F36" s="54" t="str">
        <f>Requisitos!F36</f>
        <v>S</v>
      </c>
      <c r="G36" s="13" t="s">
        <v>12</v>
      </c>
      <c r="H36" s="13" t="s">
        <v>12</v>
      </c>
      <c r="I36" s="13" t="s">
        <v>12</v>
      </c>
      <c r="J36" s="13" t="s">
        <v>13</v>
      </c>
      <c r="K36" s="12" t="s">
        <v>241</v>
      </c>
      <c r="L36" s="41">
        <f t="shared" si="1"/>
        <v>3</v>
      </c>
      <c r="M36" s="43"/>
      <c r="N36" s="30">
        <f t="shared" si="4"/>
        <v>0</v>
      </c>
      <c r="O36" s="30">
        <f t="shared" si="5"/>
        <v>3</v>
      </c>
      <c r="P36" s="30">
        <f t="shared" si="6"/>
        <v>0</v>
      </c>
      <c r="Q36" s="41">
        <f t="shared" si="2"/>
        <v>9</v>
      </c>
      <c r="R36" s="30" t="str">
        <f t="shared" si="0"/>
        <v>Ok</v>
      </c>
      <c r="T36" s="30">
        <f>Requisitos!G36</f>
        <v>1</v>
      </c>
      <c r="U36" s="41">
        <f t="shared" si="3"/>
        <v>9</v>
      </c>
    </row>
    <row r="37" spans="1:21" ht="51" x14ac:dyDescent="0.2">
      <c r="A37" s="8"/>
      <c r="B37" s="23" t="s">
        <v>95</v>
      </c>
      <c r="C37" s="25"/>
      <c r="D37" s="27" t="s">
        <v>55</v>
      </c>
      <c r="E37" s="26" t="s">
        <v>43</v>
      </c>
      <c r="F37" s="54" t="str">
        <f>Requisitos!F37</f>
        <v>S</v>
      </c>
      <c r="G37" s="13" t="s">
        <v>12</v>
      </c>
      <c r="H37" s="13" t="s">
        <v>12</v>
      </c>
      <c r="I37" s="13" t="s">
        <v>12</v>
      </c>
      <c r="J37" s="13"/>
      <c r="K37" s="12"/>
      <c r="L37" s="41">
        <f t="shared" si="1"/>
        <v>3</v>
      </c>
      <c r="M37" s="43"/>
      <c r="N37" s="30">
        <f t="shared" si="4"/>
        <v>0</v>
      </c>
      <c r="O37" s="30">
        <f t="shared" si="5"/>
        <v>3</v>
      </c>
      <c r="P37" s="30">
        <f t="shared" si="6"/>
        <v>0</v>
      </c>
      <c r="Q37" s="41">
        <f t="shared" si="2"/>
        <v>9</v>
      </c>
      <c r="R37" s="30" t="str">
        <f t="shared" si="0"/>
        <v>Ok</v>
      </c>
      <c r="T37" s="30">
        <f>Requisitos!G37</f>
        <v>1</v>
      </c>
      <c r="U37" s="41">
        <f t="shared" si="3"/>
        <v>9</v>
      </c>
    </row>
    <row r="38" spans="1:21" ht="38.25" x14ac:dyDescent="0.2">
      <c r="A38" s="8"/>
      <c r="B38" s="23" t="s">
        <v>96</v>
      </c>
      <c r="C38" s="25"/>
      <c r="D38" s="27" t="s">
        <v>57</v>
      </c>
      <c r="E38" s="26" t="s">
        <v>44</v>
      </c>
      <c r="F38" s="54" t="str">
        <f>Requisitos!F38</f>
        <v>S</v>
      </c>
      <c r="G38" s="13" t="s">
        <v>12</v>
      </c>
      <c r="H38" s="13" t="s">
        <v>172</v>
      </c>
      <c r="I38" s="13" t="s">
        <v>12</v>
      </c>
      <c r="J38" s="13"/>
      <c r="K38" s="12"/>
      <c r="L38" s="41">
        <f t="shared" si="1"/>
        <v>2</v>
      </c>
      <c r="M38" s="43"/>
      <c r="N38" s="30">
        <f t="shared" si="4"/>
        <v>0</v>
      </c>
      <c r="O38" s="30">
        <f t="shared" si="5"/>
        <v>2</v>
      </c>
      <c r="P38" s="30">
        <f t="shared" si="6"/>
        <v>0</v>
      </c>
      <c r="Q38" s="41">
        <f t="shared" si="2"/>
        <v>6</v>
      </c>
      <c r="R38" s="30" t="str">
        <f t="shared" si="0"/>
        <v>Ok</v>
      </c>
      <c r="T38" s="30">
        <f>Requisitos!G38</f>
        <v>3</v>
      </c>
      <c r="U38" s="41">
        <f t="shared" si="3"/>
        <v>18</v>
      </c>
    </row>
    <row r="39" spans="1:21" ht="25.5" x14ac:dyDescent="0.2">
      <c r="A39" s="8"/>
      <c r="B39" s="23" t="s">
        <v>97</v>
      </c>
      <c r="C39" s="25"/>
      <c r="D39" s="27" t="s">
        <v>55</v>
      </c>
      <c r="E39" s="26" t="s">
        <v>45</v>
      </c>
      <c r="F39" s="54" t="str">
        <f>Requisitos!F39</f>
        <v>S</v>
      </c>
      <c r="G39" s="13" t="s">
        <v>12</v>
      </c>
      <c r="H39" s="13" t="s">
        <v>172</v>
      </c>
      <c r="I39" s="13" t="s">
        <v>12</v>
      </c>
      <c r="J39" s="13"/>
      <c r="K39" s="12"/>
      <c r="L39" s="41">
        <f t="shared" si="1"/>
        <v>2</v>
      </c>
      <c r="M39" s="43"/>
      <c r="N39" s="30">
        <f t="shared" si="4"/>
        <v>0</v>
      </c>
      <c r="O39" s="30">
        <f t="shared" si="5"/>
        <v>2</v>
      </c>
      <c r="P39" s="30">
        <f t="shared" si="6"/>
        <v>0</v>
      </c>
      <c r="Q39" s="41">
        <f t="shared" si="2"/>
        <v>6</v>
      </c>
      <c r="R39" s="30" t="str">
        <f t="shared" si="0"/>
        <v>Ok</v>
      </c>
      <c r="T39" s="30">
        <f>Requisitos!G39</f>
        <v>2</v>
      </c>
      <c r="U39" s="41">
        <f t="shared" si="3"/>
        <v>12</v>
      </c>
    </row>
    <row r="40" spans="1:21" ht="25.5" x14ac:dyDescent="0.2">
      <c r="A40" s="8"/>
      <c r="B40" s="23" t="s">
        <v>98</v>
      </c>
      <c r="C40" s="25"/>
      <c r="D40" s="27" t="s">
        <v>55</v>
      </c>
      <c r="E40" s="26" t="s">
        <v>46</v>
      </c>
      <c r="F40" s="54" t="str">
        <f>Requisitos!F40</f>
        <v>S</v>
      </c>
      <c r="G40" s="13" t="s">
        <v>12</v>
      </c>
      <c r="H40" s="13" t="s">
        <v>172</v>
      </c>
      <c r="I40" s="13" t="s">
        <v>12</v>
      </c>
      <c r="J40" s="13"/>
      <c r="K40" s="12"/>
      <c r="L40" s="41">
        <f t="shared" si="1"/>
        <v>2</v>
      </c>
      <c r="M40" s="43"/>
      <c r="N40" s="30">
        <f t="shared" si="4"/>
        <v>0</v>
      </c>
      <c r="O40" s="30">
        <f t="shared" si="5"/>
        <v>2</v>
      </c>
      <c r="P40" s="30">
        <f t="shared" si="6"/>
        <v>0</v>
      </c>
      <c r="Q40" s="41">
        <f t="shared" si="2"/>
        <v>6</v>
      </c>
      <c r="R40" s="30" t="str">
        <f t="shared" si="0"/>
        <v>Ok</v>
      </c>
      <c r="T40" s="30">
        <f>Requisitos!G40</f>
        <v>2</v>
      </c>
      <c r="U40" s="41">
        <f t="shared" si="3"/>
        <v>12</v>
      </c>
    </row>
    <row r="41" spans="1:21" ht="25.5" x14ac:dyDescent="0.2">
      <c r="A41" s="8"/>
      <c r="B41" s="23" t="s">
        <v>99</v>
      </c>
      <c r="C41" s="25"/>
      <c r="D41" s="27" t="s">
        <v>55</v>
      </c>
      <c r="E41" s="26" t="s">
        <v>47</v>
      </c>
      <c r="F41" s="54" t="str">
        <f>Requisitos!F41</f>
        <v>S</v>
      </c>
      <c r="G41" s="13" t="s">
        <v>12</v>
      </c>
      <c r="H41" s="13" t="s">
        <v>172</v>
      </c>
      <c r="I41" s="13" t="s">
        <v>14</v>
      </c>
      <c r="J41" s="13"/>
      <c r="K41" s="12"/>
      <c r="L41" s="41">
        <f t="shared" si="1"/>
        <v>1.3333333333333333</v>
      </c>
      <c r="M41" s="43"/>
      <c r="N41" s="30">
        <f t="shared" si="4"/>
        <v>0</v>
      </c>
      <c r="O41" s="30">
        <f t="shared" si="5"/>
        <v>1</v>
      </c>
      <c r="P41" s="30">
        <f t="shared" si="6"/>
        <v>1</v>
      </c>
      <c r="Q41" s="41">
        <f t="shared" si="2"/>
        <v>2.8</v>
      </c>
      <c r="R41" s="30" t="str">
        <f t="shared" si="0"/>
        <v>Ok</v>
      </c>
      <c r="T41" s="30">
        <f>Requisitos!G41</f>
        <v>1</v>
      </c>
      <c r="U41" s="41">
        <f t="shared" si="3"/>
        <v>2.8</v>
      </c>
    </row>
    <row r="42" spans="1:21" ht="38.25" x14ac:dyDescent="0.2">
      <c r="A42" s="8"/>
      <c r="B42" s="23" t="s">
        <v>100</v>
      </c>
      <c r="C42" s="25"/>
      <c r="D42" s="27" t="s">
        <v>55</v>
      </c>
      <c r="E42" s="26" t="s">
        <v>48</v>
      </c>
      <c r="F42" s="54" t="str">
        <f>Requisitos!F42</f>
        <v>S</v>
      </c>
      <c r="G42" s="13" t="s">
        <v>12</v>
      </c>
      <c r="H42" s="13" t="s">
        <v>172</v>
      </c>
      <c r="I42" s="13" t="s">
        <v>12</v>
      </c>
      <c r="J42" s="13"/>
      <c r="K42" s="12"/>
      <c r="L42" s="41">
        <f t="shared" si="1"/>
        <v>2</v>
      </c>
      <c r="M42" s="43"/>
      <c r="N42" s="30">
        <f t="shared" si="4"/>
        <v>0</v>
      </c>
      <c r="O42" s="30">
        <f t="shared" si="5"/>
        <v>2</v>
      </c>
      <c r="P42" s="30">
        <f t="shared" si="6"/>
        <v>0</v>
      </c>
      <c r="Q42" s="41">
        <f t="shared" si="2"/>
        <v>6</v>
      </c>
      <c r="R42" s="30" t="str">
        <f t="shared" si="0"/>
        <v>Ok</v>
      </c>
      <c r="T42" s="30">
        <f>Requisitos!G42</f>
        <v>1</v>
      </c>
      <c r="U42" s="41">
        <f t="shared" si="3"/>
        <v>6</v>
      </c>
    </row>
    <row r="43" spans="1:21" ht="25.5" x14ac:dyDescent="0.2">
      <c r="A43" s="8"/>
      <c r="B43" s="23" t="s">
        <v>101</v>
      </c>
      <c r="C43" s="25"/>
      <c r="D43" s="27" t="s">
        <v>55</v>
      </c>
      <c r="E43" s="26" t="s">
        <v>49</v>
      </c>
      <c r="F43" s="54" t="str">
        <f>Requisitos!F43</f>
        <v>S</v>
      </c>
      <c r="G43" s="13" t="s">
        <v>12</v>
      </c>
      <c r="H43" s="13" t="s">
        <v>172</v>
      </c>
      <c r="I43" s="13" t="s">
        <v>12</v>
      </c>
      <c r="J43" s="13"/>
      <c r="K43" s="12"/>
      <c r="L43" s="41">
        <f t="shared" si="1"/>
        <v>2</v>
      </c>
      <c r="M43" s="43"/>
      <c r="N43" s="30">
        <f t="shared" si="4"/>
        <v>0</v>
      </c>
      <c r="O43" s="30">
        <f t="shared" si="5"/>
        <v>2</v>
      </c>
      <c r="P43" s="30">
        <f t="shared" si="6"/>
        <v>0</v>
      </c>
      <c r="Q43" s="41">
        <f t="shared" si="2"/>
        <v>6</v>
      </c>
      <c r="R43" s="30" t="str">
        <f t="shared" si="0"/>
        <v>Ok</v>
      </c>
      <c r="T43" s="30">
        <f>Requisitos!G43</f>
        <v>1</v>
      </c>
      <c r="U43" s="41">
        <f t="shared" si="3"/>
        <v>6</v>
      </c>
    </row>
    <row r="44" spans="1:21" ht="38.25" x14ac:dyDescent="0.2">
      <c r="A44" s="8"/>
      <c r="B44" s="23" t="s">
        <v>102</v>
      </c>
      <c r="C44" s="25"/>
      <c r="D44" s="27" t="s">
        <v>55</v>
      </c>
      <c r="E44" s="26" t="s">
        <v>50</v>
      </c>
      <c r="F44" s="54" t="str">
        <f>Requisitos!F44</f>
        <v>S</v>
      </c>
      <c r="G44" s="13" t="s">
        <v>12</v>
      </c>
      <c r="H44" s="13" t="s">
        <v>172</v>
      </c>
      <c r="I44" s="13" t="s">
        <v>12</v>
      </c>
      <c r="J44" s="13"/>
      <c r="K44" s="12"/>
      <c r="L44" s="41">
        <f t="shared" si="1"/>
        <v>2</v>
      </c>
      <c r="M44" s="43"/>
      <c r="N44" s="30">
        <f t="shared" si="4"/>
        <v>0</v>
      </c>
      <c r="O44" s="30">
        <f t="shared" si="5"/>
        <v>2</v>
      </c>
      <c r="P44" s="30">
        <f t="shared" si="6"/>
        <v>0</v>
      </c>
      <c r="Q44" s="41">
        <f t="shared" si="2"/>
        <v>6</v>
      </c>
      <c r="R44" s="30" t="str">
        <f t="shared" si="0"/>
        <v>Ok</v>
      </c>
      <c r="T44" s="30">
        <f>Requisitos!G44</f>
        <v>1</v>
      </c>
      <c r="U44" s="41">
        <f t="shared" si="3"/>
        <v>6</v>
      </c>
    </row>
    <row r="45" spans="1:21" ht="63.75" x14ac:dyDescent="0.2">
      <c r="A45" s="8"/>
      <c r="B45" s="23" t="s">
        <v>103</v>
      </c>
      <c r="C45" s="25"/>
      <c r="D45" s="27" t="s">
        <v>55</v>
      </c>
      <c r="E45" s="26" t="s">
        <v>51</v>
      </c>
      <c r="F45" s="54" t="str">
        <f>Requisitos!F45</f>
        <v>S</v>
      </c>
      <c r="G45" s="13" t="s">
        <v>12</v>
      </c>
      <c r="H45" s="13" t="s">
        <v>172</v>
      </c>
      <c r="I45" s="13" t="s">
        <v>14</v>
      </c>
      <c r="J45" s="13"/>
      <c r="K45" s="12"/>
      <c r="L45" s="41">
        <f t="shared" si="1"/>
        <v>1.3333333333333333</v>
      </c>
      <c r="M45" s="43"/>
      <c r="N45" s="30">
        <f t="shared" si="4"/>
        <v>0</v>
      </c>
      <c r="O45" s="30">
        <f t="shared" si="5"/>
        <v>1</v>
      </c>
      <c r="P45" s="30">
        <f t="shared" si="6"/>
        <v>1</v>
      </c>
      <c r="Q45" s="41">
        <f t="shared" si="2"/>
        <v>2.8</v>
      </c>
      <c r="R45" s="30" t="str">
        <f t="shared" si="0"/>
        <v>Ok</v>
      </c>
      <c r="T45" s="30">
        <f>Requisitos!G45</f>
        <v>1</v>
      </c>
      <c r="U45" s="41">
        <f t="shared" si="3"/>
        <v>2.8</v>
      </c>
    </row>
    <row r="46" spans="1:21" ht="25.5" x14ac:dyDescent="0.2">
      <c r="A46" s="8"/>
      <c r="B46" s="23" t="s">
        <v>104</v>
      </c>
      <c r="C46" s="25"/>
      <c r="D46" s="27" t="s">
        <v>55</v>
      </c>
      <c r="E46" s="26" t="s">
        <v>52</v>
      </c>
      <c r="F46" s="54" t="str">
        <f>Requisitos!F46</f>
        <v>S</v>
      </c>
      <c r="G46" s="13" t="s">
        <v>12</v>
      </c>
      <c r="H46" s="13" t="s">
        <v>172</v>
      </c>
      <c r="I46" s="13" t="s">
        <v>12</v>
      </c>
      <c r="J46" s="13"/>
      <c r="K46" s="12"/>
      <c r="L46" s="41">
        <f t="shared" si="1"/>
        <v>2</v>
      </c>
      <c r="M46" s="43"/>
      <c r="N46" s="30">
        <f t="shared" si="4"/>
        <v>0</v>
      </c>
      <c r="O46" s="30">
        <f t="shared" si="5"/>
        <v>2</v>
      </c>
      <c r="P46" s="30">
        <f t="shared" si="6"/>
        <v>0</v>
      </c>
      <c r="Q46" s="41">
        <f t="shared" si="2"/>
        <v>6</v>
      </c>
      <c r="R46" s="30" t="str">
        <f t="shared" si="0"/>
        <v>Ok</v>
      </c>
      <c r="T46" s="30">
        <f>Requisitos!G46</f>
        <v>1</v>
      </c>
      <c r="U46" s="41">
        <f t="shared" si="3"/>
        <v>6</v>
      </c>
    </row>
    <row r="47" spans="1:21" ht="38.25" x14ac:dyDescent="0.2">
      <c r="A47" s="8"/>
      <c r="B47" s="23" t="s">
        <v>105</v>
      </c>
      <c r="C47" s="25"/>
      <c r="D47" s="27" t="s">
        <v>55</v>
      </c>
      <c r="E47" s="26" t="s">
        <v>53</v>
      </c>
      <c r="F47" s="54" t="str">
        <f>Requisitos!F47</f>
        <v>S</v>
      </c>
      <c r="G47" s="13" t="s">
        <v>12</v>
      </c>
      <c r="H47" s="13" t="s">
        <v>12</v>
      </c>
      <c r="I47" s="13" t="s">
        <v>14</v>
      </c>
      <c r="J47" s="13" t="s">
        <v>13</v>
      </c>
      <c r="K47" s="12" t="s">
        <v>241</v>
      </c>
      <c r="L47" s="41">
        <f t="shared" si="1"/>
        <v>2.3333333333333335</v>
      </c>
      <c r="M47" s="43"/>
      <c r="N47" s="30">
        <f t="shared" si="4"/>
        <v>0</v>
      </c>
      <c r="O47" s="30">
        <f t="shared" si="5"/>
        <v>2</v>
      </c>
      <c r="P47" s="30">
        <f t="shared" si="6"/>
        <v>1</v>
      </c>
      <c r="Q47" s="41">
        <f t="shared" si="2"/>
        <v>6</v>
      </c>
      <c r="R47" s="30" t="str">
        <f t="shared" si="0"/>
        <v>Ok</v>
      </c>
      <c r="T47" s="30">
        <f>Requisitos!G47</f>
        <v>1</v>
      </c>
      <c r="U47" s="41">
        <f t="shared" si="3"/>
        <v>6</v>
      </c>
    </row>
    <row r="48" spans="1:21" ht="25.5" x14ac:dyDescent="0.2">
      <c r="A48" s="8"/>
      <c r="B48" s="23" t="s">
        <v>106</v>
      </c>
      <c r="C48" s="25"/>
      <c r="D48" s="27" t="s">
        <v>55</v>
      </c>
      <c r="E48" s="26" t="s">
        <v>54</v>
      </c>
      <c r="F48" s="54" t="str">
        <f>Requisitos!F48</f>
        <v>S</v>
      </c>
      <c r="G48" s="13" t="s">
        <v>12</v>
      </c>
      <c r="H48" s="13" t="s">
        <v>172</v>
      </c>
      <c r="I48" s="13" t="s">
        <v>12</v>
      </c>
      <c r="J48" s="13"/>
      <c r="K48" s="12"/>
      <c r="L48" s="41">
        <f t="shared" si="1"/>
        <v>2</v>
      </c>
      <c r="M48" s="43"/>
      <c r="N48" s="30">
        <f t="shared" si="4"/>
        <v>0</v>
      </c>
      <c r="O48" s="30">
        <f t="shared" si="5"/>
        <v>2</v>
      </c>
      <c r="P48" s="30">
        <f t="shared" si="6"/>
        <v>0</v>
      </c>
      <c r="Q48" s="41">
        <f t="shared" si="2"/>
        <v>6</v>
      </c>
      <c r="R48" s="30" t="str">
        <f t="shared" si="0"/>
        <v>Ok</v>
      </c>
      <c r="T48" s="30">
        <f>Requisitos!G48</f>
        <v>1</v>
      </c>
      <c r="U48" s="41">
        <f t="shared" si="3"/>
        <v>6</v>
      </c>
    </row>
    <row r="49" spans="1:21" ht="38.25" x14ac:dyDescent="0.2">
      <c r="A49" s="8"/>
      <c r="B49" s="23" t="s">
        <v>107</v>
      </c>
      <c r="C49" s="25"/>
      <c r="D49" s="27" t="s">
        <v>115</v>
      </c>
      <c r="E49" s="26" t="s">
        <v>60</v>
      </c>
      <c r="F49" s="54" t="str">
        <f>Requisitos!F49</f>
        <v>S</v>
      </c>
      <c r="G49" s="13" t="s">
        <v>12</v>
      </c>
      <c r="H49" s="13" t="s">
        <v>12</v>
      </c>
      <c r="I49" s="13" t="s">
        <v>12</v>
      </c>
      <c r="J49" s="13"/>
      <c r="K49" s="12"/>
      <c r="L49" s="41">
        <f t="shared" si="1"/>
        <v>3</v>
      </c>
      <c r="M49" s="43"/>
      <c r="N49" s="30">
        <f t="shared" si="4"/>
        <v>0</v>
      </c>
      <c r="O49" s="30">
        <f t="shared" si="5"/>
        <v>3</v>
      </c>
      <c r="P49" s="30">
        <f t="shared" si="6"/>
        <v>0</v>
      </c>
      <c r="Q49" s="41">
        <f t="shared" si="2"/>
        <v>9</v>
      </c>
      <c r="R49" s="30" t="str">
        <f t="shared" si="0"/>
        <v>Ok</v>
      </c>
      <c r="T49" s="30">
        <f>Requisitos!G49</f>
        <v>1</v>
      </c>
      <c r="U49" s="41">
        <f t="shared" si="3"/>
        <v>9</v>
      </c>
    </row>
    <row r="50" spans="1:21" ht="140.25" x14ac:dyDescent="0.2">
      <c r="A50" s="8"/>
      <c r="B50" s="23" t="s">
        <v>108</v>
      </c>
      <c r="C50" s="25"/>
      <c r="D50" s="27" t="s">
        <v>115</v>
      </c>
      <c r="E50" s="26" t="s">
        <v>118</v>
      </c>
      <c r="F50" s="54" t="str">
        <f>Requisitos!F50</f>
        <v>S</v>
      </c>
      <c r="G50" s="13" t="s">
        <v>12</v>
      </c>
      <c r="H50" s="13" t="s">
        <v>12</v>
      </c>
      <c r="I50" s="13" t="s">
        <v>12</v>
      </c>
      <c r="J50" s="13"/>
      <c r="K50" s="12"/>
      <c r="L50" s="41">
        <f t="shared" si="1"/>
        <v>3</v>
      </c>
      <c r="M50" s="43"/>
      <c r="N50" s="30">
        <f t="shared" si="4"/>
        <v>0</v>
      </c>
      <c r="O50" s="30">
        <f t="shared" si="5"/>
        <v>3</v>
      </c>
      <c r="P50" s="30">
        <f t="shared" si="6"/>
        <v>0</v>
      </c>
      <c r="Q50" s="41">
        <f t="shared" si="2"/>
        <v>9</v>
      </c>
      <c r="R50" s="30" t="str">
        <f t="shared" si="0"/>
        <v>Ok</v>
      </c>
      <c r="T50" s="30">
        <f>Requisitos!G50</f>
        <v>1</v>
      </c>
      <c r="U50" s="41">
        <f t="shared" si="3"/>
        <v>9</v>
      </c>
    </row>
    <row r="51" spans="1:21" s="28" customFormat="1" ht="38.25" x14ac:dyDescent="0.2">
      <c r="A51" s="24"/>
      <c r="B51" s="23" t="s">
        <v>109</v>
      </c>
      <c r="C51" s="25"/>
      <c r="D51" s="27" t="s">
        <v>115</v>
      </c>
      <c r="E51" s="26" t="s">
        <v>61</v>
      </c>
      <c r="F51" s="54" t="str">
        <f>Requisitos!F51</f>
        <v>T</v>
      </c>
      <c r="G51" s="13" t="s">
        <v>12</v>
      </c>
      <c r="H51" s="13" t="s">
        <v>172</v>
      </c>
      <c r="I51" s="13" t="s">
        <v>14</v>
      </c>
      <c r="J51" s="13" t="s">
        <v>13</v>
      </c>
      <c r="K51" s="12" t="s">
        <v>241</v>
      </c>
      <c r="L51" s="41">
        <f t="shared" si="1"/>
        <v>1.3333333333333333</v>
      </c>
      <c r="M51" s="43"/>
      <c r="N51" s="30">
        <f t="shared" si="4"/>
        <v>0</v>
      </c>
      <c r="O51" s="30">
        <f t="shared" si="5"/>
        <v>1</v>
      </c>
      <c r="P51" s="30">
        <f t="shared" si="6"/>
        <v>1</v>
      </c>
      <c r="Q51" s="41">
        <f t="shared" si="2"/>
        <v>2.8</v>
      </c>
      <c r="R51" s="30" t="str">
        <f t="shared" si="0"/>
        <v>Ok</v>
      </c>
      <c r="T51" s="30">
        <f>Requisitos!G51</f>
        <v>1</v>
      </c>
      <c r="U51" s="41">
        <f t="shared" si="3"/>
        <v>2.8</v>
      </c>
    </row>
    <row r="52" spans="1:21" s="28" customFormat="1" ht="76.5" x14ac:dyDescent="0.2">
      <c r="A52" s="24"/>
      <c r="B52" s="23" t="s">
        <v>110</v>
      </c>
      <c r="C52" s="25"/>
      <c r="D52" s="27" t="s">
        <v>115</v>
      </c>
      <c r="E52" s="26" t="s">
        <v>62</v>
      </c>
      <c r="F52" s="54" t="str">
        <f>Requisitos!F52</f>
        <v>T</v>
      </c>
      <c r="G52" s="13" t="s">
        <v>12</v>
      </c>
      <c r="H52" s="13" t="s">
        <v>12</v>
      </c>
      <c r="I52" s="13" t="s">
        <v>12</v>
      </c>
      <c r="J52" s="13" t="s">
        <v>12</v>
      </c>
      <c r="K52" s="12" t="s">
        <v>241</v>
      </c>
      <c r="L52" s="41">
        <f t="shared" si="1"/>
        <v>3</v>
      </c>
      <c r="M52" s="43"/>
      <c r="N52" s="30">
        <f t="shared" si="4"/>
        <v>0</v>
      </c>
      <c r="O52" s="30">
        <f t="shared" si="5"/>
        <v>3</v>
      </c>
      <c r="P52" s="30">
        <f t="shared" si="6"/>
        <v>0</v>
      </c>
      <c r="Q52" s="41">
        <f t="shared" si="2"/>
        <v>9</v>
      </c>
      <c r="R52" s="30" t="str">
        <f t="shared" si="0"/>
        <v>Ok</v>
      </c>
      <c r="T52" s="30">
        <f>Requisitos!G52</f>
        <v>1</v>
      </c>
      <c r="U52" s="41">
        <f t="shared" si="3"/>
        <v>9</v>
      </c>
    </row>
    <row r="53" spans="1:21" s="28" customFormat="1" ht="38.25" x14ac:dyDescent="0.2">
      <c r="A53" s="24"/>
      <c r="B53" s="23" t="s">
        <v>111</v>
      </c>
      <c r="C53" s="25"/>
      <c r="D53" s="27" t="s">
        <v>115</v>
      </c>
      <c r="E53" s="26" t="s">
        <v>63</v>
      </c>
      <c r="F53" s="54" t="str">
        <f>Requisitos!F53</f>
        <v>T</v>
      </c>
      <c r="G53" s="13" t="s">
        <v>14</v>
      </c>
      <c r="H53" s="13" t="s">
        <v>14</v>
      </c>
      <c r="I53" s="13" t="s">
        <v>12</v>
      </c>
      <c r="J53" s="13" t="s">
        <v>13</v>
      </c>
      <c r="K53" s="12" t="s">
        <v>241</v>
      </c>
      <c r="L53" s="41">
        <f t="shared" si="1"/>
        <v>1.6666666666666667</v>
      </c>
      <c r="M53" s="43"/>
      <c r="N53" s="30">
        <f t="shared" si="4"/>
        <v>0</v>
      </c>
      <c r="O53" s="30">
        <f t="shared" si="5"/>
        <v>1</v>
      </c>
      <c r="P53" s="30">
        <f t="shared" si="6"/>
        <v>2</v>
      </c>
      <c r="Q53" s="41">
        <f t="shared" si="2"/>
        <v>2</v>
      </c>
      <c r="R53" s="30" t="str">
        <f t="shared" si="0"/>
        <v>Ok</v>
      </c>
      <c r="T53" s="30">
        <f>Requisitos!G53</f>
        <v>1</v>
      </c>
      <c r="U53" s="41">
        <f t="shared" si="3"/>
        <v>2</v>
      </c>
    </row>
    <row r="54" spans="1:21" ht="140.25" x14ac:dyDescent="0.2">
      <c r="A54" s="8"/>
      <c r="B54" s="23" t="s">
        <v>112</v>
      </c>
      <c r="C54" s="25"/>
      <c r="D54" s="27" t="s">
        <v>115</v>
      </c>
      <c r="E54" s="26" t="s">
        <v>119</v>
      </c>
      <c r="F54" s="54" t="str">
        <f>Requisitos!F54</f>
        <v>S</v>
      </c>
      <c r="G54" s="13" t="s">
        <v>12</v>
      </c>
      <c r="H54" s="13" t="s">
        <v>12</v>
      </c>
      <c r="I54" s="13" t="s">
        <v>12</v>
      </c>
      <c r="J54" s="13"/>
      <c r="K54" s="12"/>
      <c r="L54" s="41">
        <f t="shared" si="1"/>
        <v>3</v>
      </c>
      <c r="M54" s="43"/>
      <c r="N54" s="30">
        <f t="shared" si="4"/>
        <v>0</v>
      </c>
      <c r="O54" s="30">
        <f t="shared" si="5"/>
        <v>3</v>
      </c>
      <c r="P54" s="30">
        <f t="shared" si="6"/>
        <v>0</v>
      </c>
      <c r="Q54" s="41">
        <f t="shared" si="2"/>
        <v>9</v>
      </c>
      <c r="R54" s="30" t="str">
        <f t="shared" si="0"/>
        <v>Ok</v>
      </c>
      <c r="T54" s="30">
        <f>Requisitos!G54</f>
        <v>3</v>
      </c>
      <c r="U54" s="41">
        <f t="shared" si="3"/>
        <v>27</v>
      </c>
    </row>
    <row r="55" spans="1:21" ht="89.25" x14ac:dyDescent="0.2">
      <c r="A55" s="8"/>
      <c r="B55" s="23" t="s">
        <v>113</v>
      </c>
      <c r="C55" s="25"/>
      <c r="D55" s="27" t="s">
        <v>115</v>
      </c>
      <c r="E55" s="26" t="s">
        <v>126</v>
      </c>
      <c r="F55" s="54" t="str">
        <f>Requisitos!F55</f>
        <v>S</v>
      </c>
      <c r="G55" s="13" t="s">
        <v>12</v>
      </c>
      <c r="H55" s="13" t="s">
        <v>12</v>
      </c>
      <c r="I55" s="13" t="s">
        <v>12</v>
      </c>
      <c r="J55" s="13"/>
      <c r="K55" s="12"/>
      <c r="L55" s="41">
        <f t="shared" si="1"/>
        <v>3</v>
      </c>
      <c r="M55" s="43"/>
      <c r="N55" s="30">
        <f t="shared" si="4"/>
        <v>0</v>
      </c>
      <c r="O55" s="30">
        <f t="shared" si="5"/>
        <v>3</v>
      </c>
      <c r="P55" s="30">
        <f t="shared" si="6"/>
        <v>0</v>
      </c>
      <c r="Q55" s="41">
        <f t="shared" si="2"/>
        <v>9</v>
      </c>
      <c r="R55" s="30" t="str">
        <f t="shared" si="0"/>
        <v>Ok</v>
      </c>
      <c r="T55" s="30">
        <f>Requisitos!G55</f>
        <v>3</v>
      </c>
      <c r="U55" s="41">
        <f t="shared" si="3"/>
        <v>27</v>
      </c>
    </row>
    <row r="56" spans="1:21" ht="127.5" x14ac:dyDescent="0.2">
      <c r="A56" s="8"/>
      <c r="B56" s="23" t="s">
        <v>134</v>
      </c>
      <c r="C56" s="25"/>
      <c r="D56" s="27" t="s">
        <v>115</v>
      </c>
      <c r="E56" s="26" t="s">
        <v>124</v>
      </c>
      <c r="F56" s="54" t="str">
        <f>Requisitos!F56</f>
        <v>S</v>
      </c>
      <c r="G56" s="13" t="s">
        <v>12</v>
      </c>
      <c r="H56" s="13" t="s">
        <v>12</v>
      </c>
      <c r="I56" s="13" t="s">
        <v>12</v>
      </c>
      <c r="J56" s="13"/>
      <c r="K56" s="12"/>
      <c r="L56" s="41">
        <f t="shared" si="1"/>
        <v>3</v>
      </c>
      <c r="M56" s="43"/>
      <c r="N56" s="30">
        <f t="shared" si="4"/>
        <v>0</v>
      </c>
      <c r="O56" s="30">
        <f t="shared" si="5"/>
        <v>3</v>
      </c>
      <c r="P56" s="30">
        <f t="shared" si="6"/>
        <v>0</v>
      </c>
      <c r="Q56" s="41">
        <f t="shared" si="2"/>
        <v>9</v>
      </c>
      <c r="R56" s="30" t="str">
        <f t="shared" si="0"/>
        <v>Ok</v>
      </c>
      <c r="T56" s="30">
        <f>Requisitos!G56</f>
        <v>3</v>
      </c>
      <c r="U56" s="41">
        <f t="shared" si="3"/>
        <v>27</v>
      </c>
    </row>
    <row r="57" spans="1:21" ht="89.25" x14ac:dyDescent="0.2">
      <c r="A57" s="8"/>
      <c r="B57" s="23" t="s">
        <v>135</v>
      </c>
      <c r="C57" s="25"/>
      <c r="D57" s="27" t="s">
        <v>115</v>
      </c>
      <c r="E57" s="26" t="s">
        <v>125</v>
      </c>
      <c r="F57" s="54" t="str">
        <f>Requisitos!F57</f>
        <v>S</v>
      </c>
      <c r="G57" s="13" t="s">
        <v>12</v>
      </c>
      <c r="H57" s="13" t="s">
        <v>12</v>
      </c>
      <c r="I57" s="13" t="s">
        <v>12</v>
      </c>
      <c r="J57" s="13"/>
      <c r="K57" s="12"/>
      <c r="L57" s="41">
        <f t="shared" si="1"/>
        <v>3</v>
      </c>
      <c r="M57" s="43"/>
      <c r="N57" s="30">
        <f t="shared" si="4"/>
        <v>0</v>
      </c>
      <c r="O57" s="30">
        <f t="shared" si="5"/>
        <v>3</v>
      </c>
      <c r="P57" s="30">
        <f t="shared" si="6"/>
        <v>0</v>
      </c>
      <c r="Q57" s="41">
        <f t="shared" si="2"/>
        <v>9</v>
      </c>
      <c r="R57" s="30" t="str">
        <f t="shared" si="0"/>
        <v>Ok</v>
      </c>
      <c r="T57" s="30">
        <f>Requisitos!G57</f>
        <v>3</v>
      </c>
      <c r="U57" s="41">
        <f t="shared" si="3"/>
        <v>27</v>
      </c>
    </row>
    <row r="58" spans="1:21" ht="38.25" x14ac:dyDescent="0.2">
      <c r="A58" s="8"/>
      <c r="B58" s="23" t="s">
        <v>141</v>
      </c>
      <c r="C58" s="25"/>
      <c r="D58" s="23" t="s">
        <v>115</v>
      </c>
      <c r="E58" s="26" t="s">
        <v>142</v>
      </c>
      <c r="F58" s="54" t="str">
        <f>Requisitos!F58</f>
        <v>N</v>
      </c>
      <c r="G58" s="13" t="s">
        <v>12</v>
      </c>
      <c r="H58" s="13" t="s">
        <v>172</v>
      </c>
      <c r="I58" s="13" t="s">
        <v>12</v>
      </c>
      <c r="J58" s="13"/>
      <c r="K58" s="12" t="s">
        <v>175</v>
      </c>
      <c r="L58" s="41">
        <f t="shared" si="1"/>
        <v>2</v>
      </c>
      <c r="M58" s="43"/>
      <c r="N58" s="30">
        <f t="shared" si="4"/>
        <v>0</v>
      </c>
      <c r="O58" s="30">
        <f t="shared" si="5"/>
        <v>2</v>
      </c>
      <c r="P58" s="30">
        <f t="shared" si="6"/>
        <v>0</v>
      </c>
      <c r="Q58" s="41">
        <f t="shared" si="2"/>
        <v>6</v>
      </c>
      <c r="R58" s="30" t="str">
        <f t="shared" si="0"/>
        <v>Ok</v>
      </c>
      <c r="T58" s="30">
        <f>Requisitos!G58</f>
        <v>2</v>
      </c>
      <c r="U58" s="41">
        <f t="shared" si="3"/>
        <v>12</v>
      </c>
    </row>
    <row r="59" spans="1:21" ht="38.25" x14ac:dyDescent="0.2">
      <c r="A59" s="8"/>
      <c r="B59" s="23" t="s">
        <v>143</v>
      </c>
      <c r="C59" s="25"/>
      <c r="D59" s="23" t="s">
        <v>115</v>
      </c>
      <c r="E59" s="26" t="s">
        <v>144</v>
      </c>
      <c r="F59" s="54" t="str">
        <f>Requisitos!F59</f>
        <v>N</v>
      </c>
      <c r="G59" s="13" t="s">
        <v>12</v>
      </c>
      <c r="H59" s="13" t="s">
        <v>172</v>
      </c>
      <c r="I59" s="13" t="s">
        <v>12</v>
      </c>
      <c r="J59" s="13"/>
      <c r="K59" s="12" t="s">
        <v>175</v>
      </c>
      <c r="L59" s="41">
        <f t="shared" si="1"/>
        <v>2</v>
      </c>
      <c r="M59" s="43"/>
      <c r="N59" s="30">
        <f t="shared" si="4"/>
        <v>0</v>
      </c>
      <c r="O59" s="30">
        <f t="shared" si="5"/>
        <v>2</v>
      </c>
      <c r="P59" s="30">
        <f t="shared" si="6"/>
        <v>0</v>
      </c>
      <c r="Q59" s="41">
        <f t="shared" si="2"/>
        <v>6</v>
      </c>
      <c r="R59" s="30" t="str">
        <f t="shared" si="0"/>
        <v>Ok</v>
      </c>
      <c r="T59" s="30">
        <f>Requisitos!G59</f>
        <v>2</v>
      </c>
      <c r="U59" s="41">
        <f t="shared" si="3"/>
        <v>12</v>
      </c>
    </row>
    <row r="60" spans="1:21" ht="38.25" x14ac:dyDescent="0.2">
      <c r="A60" s="8"/>
      <c r="B60" s="23" t="s">
        <v>145</v>
      </c>
      <c r="C60" s="25"/>
      <c r="D60" s="23" t="s">
        <v>115</v>
      </c>
      <c r="E60" s="26" t="s">
        <v>146</v>
      </c>
      <c r="F60" s="54" t="str">
        <f>Requisitos!F60</f>
        <v>N</v>
      </c>
      <c r="G60" s="13" t="s">
        <v>12</v>
      </c>
      <c r="H60" s="13" t="s">
        <v>172</v>
      </c>
      <c r="I60" s="13" t="s">
        <v>12</v>
      </c>
      <c r="J60" s="13"/>
      <c r="K60" s="12"/>
      <c r="L60" s="41">
        <f t="shared" si="1"/>
        <v>2</v>
      </c>
      <c r="M60" s="43"/>
      <c r="N60" s="30">
        <f t="shared" si="4"/>
        <v>0</v>
      </c>
      <c r="O60" s="30">
        <f t="shared" si="5"/>
        <v>2</v>
      </c>
      <c r="P60" s="30">
        <f t="shared" si="6"/>
        <v>0</v>
      </c>
      <c r="Q60" s="41">
        <f t="shared" si="2"/>
        <v>6</v>
      </c>
      <c r="R60" s="30" t="str">
        <f t="shared" si="0"/>
        <v>Ok</v>
      </c>
      <c r="T60" s="30">
        <f>Requisitos!G60</f>
        <v>2</v>
      </c>
      <c r="U60" s="41">
        <f t="shared" si="3"/>
        <v>12</v>
      </c>
    </row>
    <row r="61" spans="1:21" ht="38.25" x14ac:dyDescent="0.2">
      <c r="A61" s="8"/>
      <c r="B61" s="23" t="s">
        <v>147</v>
      </c>
      <c r="C61" s="25"/>
      <c r="D61" s="23" t="s">
        <v>115</v>
      </c>
      <c r="E61" s="26" t="s">
        <v>148</v>
      </c>
      <c r="F61" s="54" t="str">
        <f>Requisitos!F61</f>
        <v>N</v>
      </c>
      <c r="G61" s="13" t="s">
        <v>13</v>
      </c>
      <c r="H61" s="13" t="s">
        <v>172</v>
      </c>
      <c r="I61" s="13" t="s">
        <v>13</v>
      </c>
      <c r="J61" s="13"/>
      <c r="K61" s="12"/>
      <c r="L61" s="41">
        <f t="shared" si="1"/>
        <v>-0.66666666666666663</v>
      </c>
      <c r="M61" s="43"/>
      <c r="N61" s="30">
        <f t="shared" si="4"/>
        <v>2</v>
      </c>
      <c r="O61" s="30">
        <f t="shared" si="5"/>
        <v>0</v>
      </c>
      <c r="P61" s="30">
        <f t="shared" si="6"/>
        <v>0</v>
      </c>
      <c r="Q61" s="41">
        <f t="shared" si="2"/>
        <v>-2</v>
      </c>
      <c r="R61" s="30" t="str">
        <f t="shared" si="0"/>
        <v>Ok</v>
      </c>
      <c r="T61" s="30">
        <f>Requisitos!G61</f>
        <v>2</v>
      </c>
      <c r="U61" s="41">
        <f t="shared" si="3"/>
        <v>-4</v>
      </c>
    </row>
    <row r="62" spans="1:21" ht="38.25" x14ac:dyDescent="0.2">
      <c r="A62" s="8"/>
      <c r="B62" s="23" t="s">
        <v>149</v>
      </c>
      <c r="C62" s="25"/>
      <c r="D62" s="23" t="s">
        <v>115</v>
      </c>
      <c r="E62" s="26" t="s">
        <v>150</v>
      </c>
      <c r="F62" s="54" t="str">
        <f>Requisitos!F62</f>
        <v>N</v>
      </c>
      <c r="G62" s="13" t="s">
        <v>13</v>
      </c>
      <c r="H62" s="13" t="s">
        <v>172</v>
      </c>
      <c r="I62" s="13" t="s">
        <v>13</v>
      </c>
      <c r="J62" s="13"/>
      <c r="K62" s="12"/>
      <c r="L62" s="41">
        <f t="shared" si="1"/>
        <v>-0.66666666666666663</v>
      </c>
      <c r="M62" s="43"/>
      <c r="N62" s="30">
        <f t="shared" si="4"/>
        <v>2</v>
      </c>
      <c r="O62" s="30">
        <f t="shared" si="5"/>
        <v>0</v>
      </c>
      <c r="P62" s="30">
        <f t="shared" si="6"/>
        <v>0</v>
      </c>
      <c r="Q62" s="41">
        <f t="shared" si="2"/>
        <v>-2</v>
      </c>
      <c r="R62" s="30" t="str">
        <f t="shared" si="0"/>
        <v>Ok</v>
      </c>
      <c r="T62" s="30">
        <f>Requisitos!G62</f>
        <v>2</v>
      </c>
      <c r="U62" s="41">
        <f t="shared" si="3"/>
        <v>-4</v>
      </c>
    </row>
    <row r="63" spans="1:21" ht="38.25" x14ac:dyDescent="0.2">
      <c r="A63" s="8"/>
      <c r="B63" s="23" t="s">
        <v>151</v>
      </c>
      <c r="C63" s="25"/>
      <c r="D63" s="23" t="s">
        <v>115</v>
      </c>
      <c r="E63" s="26" t="s">
        <v>152</v>
      </c>
      <c r="F63" s="54" t="str">
        <f>Requisitos!F63</f>
        <v>N</v>
      </c>
      <c r="G63" s="13" t="s">
        <v>13</v>
      </c>
      <c r="H63" s="13" t="s">
        <v>172</v>
      </c>
      <c r="I63" s="13" t="s">
        <v>13</v>
      </c>
      <c r="J63" s="13"/>
      <c r="K63" s="12"/>
      <c r="L63" s="41">
        <f t="shared" si="1"/>
        <v>-0.66666666666666663</v>
      </c>
      <c r="M63" s="43"/>
      <c r="N63" s="30">
        <f t="shared" si="4"/>
        <v>2</v>
      </c>
      <c r="O63" s="30">
        <f t="shared" si="5"/>
        <v>0</v>
      </c>
      <c r="P63" s="30">
        <f t="shared" si="6"/>
        <v>0</v>
      </c>
      <c r="Q63" s="41">
        <f t="shared" si="2"/>
        <v>-2</v>
      </c>
      <c r="R63" s="30" t="str">
        <f t="shared" si="0"/>
        <v>Ok</v>
      </c>
      <c r="T63" s="30">
        <f>Requisitos!G63</f>
        <v>2</v>
      </c>
      <c r="U63" s="41">
        <f t="shared" si="3"/>
        <v>-4</v>
      </c>
    </row>
    <row r="64" spans="1:21" ht="38.25" x14ac:dyDescent="0.2">
      <c r="A64" s="8"/>
      <c r="B64" s="23" t="s">
        <v>153</v>
      </c>
      <c r="C64" s="25"/>
      <c r="D64" s="23" t="s">
        <v>115</v>
      </c>
      <c r="E64" s="26" t="s">
        <v>154</v>
      </c>
      <c r="F64" s="54" t="str">
        <f>Requisitos!F64</f>
        <v>N</v>
      </c>
      <c r="G64" s="13" t="s">
        <v>12</v>
      </c>
      <c r="H64" s="13" t="s">
        <v>172</v>
      </c>
      <c r="I64" s="13" t="s">
        <v>12</v>
      </c>
      <c r="J64" s="13"/>
      <c r="K64" s="12"/>
      <c r="L64" s="41">
        <f t="shared" si="1"/>
        <v>2</v>
      </c>
      <c r="M64" s="43"/>
      <c r="N64" s="30">
        <f t="shared" si="4"/>
        <v>0</v>
      </c>
      <c r="O64" s="30">
        <f t="shared" si="5"/>
        <v>2</v>
      </c>
      <c r="P64" s="30">
        <f t="shared" si="6"/>
        <v>0</v>
      </c>
      <c r="Q64" s="41">
        <f t="shared" si="2"/>
        <v>6</v>
      </c>
      <c r="R64" s="30" t="str">
        <f t="shared" si="0"/>
        <v>Ok</v>
      </c>
      <c r="T64" s="30">
        <f>Requisitos!G64</f>
        <v>2</v>
      </c>
      <c r="U64" s="41">
        <f t="shared" si="3"/>
        <v>12</v>
      </c>
    </row>
    <row r="65" spans="1:21" ht="38.25" x14ac:dyDescent="0.2">
      <c r="A65" s="8"/>
      <c r="B65" s="23" t="s">
        <v>155</v>
      </c>
      <c r="C65" s="25"/>
      <c r="D65" s="23" t="s">
        <v>115</v>
      </c>
      <c r="E65" s="26" t="s">
        <v>156</v>
      </c>
      <c r="F65" s="54" t="str">
        <f>Requisitos!F65</f>
        <v>N</v>
      </c>
      <c r="G65" s="13" t="s">
        <v>12</v>
      </c>
      <c r="H65" s="13" t="s">
        <v>172</v>
      </c>
      <c r="I65" s="13" t="s">
        <v>12</v>
      </c>
      <c r="J65" s="13"/>
      <c r="K65" s="12"/>
      <c r="L65" s="41">
        <f t="shared" si="1"/>
        <v>2</v>
      </c>
      <c r="M65" s="43"/>
      <c r="N65" s="30">
        <f t="shared" si="4"/>
        <v>0</v>
      </c>
      <c r="O65" s="30">
        <f t="shared" si="5"/>
        <v>2</v>
      </c>
      <c r="P65" s="30">
        <f t="shared" si="6"/>
        <v>0</v>
      </c>
      <c r="Q65" s="41">
        <f t="shared" si="2"/>
        <v>6</v>
      </c>
      <c r="R65" s="30" t="str">
        <f t="shared" si="0"/>
        <v>Ok</v>
      </c>
      <c r="T65" s="30">
        <f>Requisitos!G65</f>
        <v>2</v>
      </c>
      <c r="U65" s="41">
        <f t="shared" si="3"/>
        <v>12</v>
      </c>
    </row>
    <row r="66" spans="1:21" ht="38.25" x14ac:dyDescent="0.2">
      <c r="A66" s="8"/>
      <c r="B66" s="23" t="s">
        <v>157</v>
      </c>
      <c r="C66" s="25"/>
      <c r="D66" s="23" t="s">
        <v>115</v>
      </c>
      <c r="E66" s="26" t="s">
        <v>158</v>
      </c>
      <c r="F66" s="54" t="str">
        <f>Requisitos!F66</f>
        <v>N</v>
      </c>
      <c r="G66" s="13" t="s">
        <v>12</v>
      </c>
      <c r="H66" s="13" t="s">
        <v>172</v>
      </c>
      <c r="I66" s="13" t="s">
        <v>12</v>
      </c>
      <c r="J66" s="13"/>
      <c r="K66" s="12"/>
      <c r="L66" s="41">
        <f t="shared" si="1"/>
        <v>2</v>
      </c>
      <c r="M66" s="43"/>
      <c r="N66" s="30">
        <f t="shared" si="4"/>
        <v>0</v>
      </c>
      <c r="O66" s="30">
        <f t="shared" si="5"/>
        <v>2</v>
      </c>
      <c r="P66" s="30">
        <f t="shared" si="6"/>
        <v>0</v>
      </c>
      <c r="Q66" s="41">
        <f t="shared" si="2"/>
        <v>6</v>
      </c>
      <c r="R66" s="30" t="str">
        <f t="shared" si="0"/>
        <v>Ok</v>
      </c>
      <c r="T66" s="30">
        <f>Requisitos!G66</f>
        <v>2</v>
      </c>
      <c r="U66" s="41">
        <f t="shared" si="3"/>
        <v>12</v>
      </c>
    </row>
  </sheetData>
  <autoFilter ref="B6:U6"/>
  <mergeCells count="1">
    <mergeCell ref="N4:P4"/>
  </mergeCells>
  <conditionalFormatting sqref="G28:G66 I28:J66">
    <cfRule type="containsText" dxfId="84" priority="13" operator="containsText" text="Não">
      <formula>NOT(ISERROR(SEARCH("Não",G28)))</formula>
    </cfRule>
    <cfRule type="containsText" dxfId="83" priority="14" operator="containsText" text="Parcialmente">
      <formula>NOT(ISERROR(SEARCH("Parcialmente",G28)))</formula>
    </cfRule>
    <cfRule type="containsText" dxfId="82" priority="15" operator="containsText" text="Sim">
      <formula>NOT(ISERROR(SEARCH("Sim",G28)))</formula>
    </cfRule>
  </conditionalFormatting>
  <conditionalFormatting sqref="G7:G27 I7:I27">
    <cfRule type="containsText" dxfId="81" priority="10" operator="containsText" text="Não">
      <formula>NOT(ISERROR(SEARCH("Não",G7)))</formula>
    </cfRule>
    <cfRule type="containsText" dxfId="80" priority="11" operator="containsText" text="Parcialmente">
      <formula>NOT(ISERROR(SEARCH("Parcialmente",G7)))</formula>
    </cfRule>
    <cfRule type="containsText" dxfId="79" priority="12" operator="containsText" text="Sim">
      <formula>NOT(ISERROR(SEARCH("Sim",G7)))</formula>
    </cfRule>
  </conditionalFormatting>
  <conditionalFormatting sqref="J7:J27">
    <cfRule type="containsText" dxfId="78" priority="7" operator="containsText" text="Não">
      <formula>NOT(ISERROR(SEARCH("Não",J7)))</formula>
    </cfRule>
    <cfRule type="containsText" dxfId="77" priority="8" operator="containsText" text="Parcialmente">
      <formula>NOT(ISERROR(SEARCH("Parcialmente",J7)))</formula>
    </cfRule>
    <cfRule type="containsText" dxfId="76" priority="9" operator="containsText" text="Sim">
      <formula>NOT(ISERROR(SEARCH("Sim",J7)))</formula>
    </cfRule>
  </conditionalFormatting>
  <conditionalFormatting sqref="H28:H66">
    <cfRule type="containsText" dxfId="75" priority="4" operator="containsText" text="Não">
      <formula>NOT(ISERROR(SEARCH("Não",H28)))</formula>
    </cfRule>
    <cfRule type="containsText" dxfId="74" priority="5" operator="containsText" text="Parcialmente">
      <formula>NOT(ISERROR(SEARCH("Parcialmente",H28)))</formula>
    </cfRule>
    <cfRule type="containsText" dxfId="73" priority="6" operator="containsText" text="Sim">
      <formula>NOT(ISERROR(SEARCH("Sim",H28)))</formula>
    </cfRule>
  </conditionalFormatting>
  <conditionalFormatting sqref="H7:H27">
    <cfRule type="containsText" dxfId="72" priority="1" operator="containsText" text="Não">
      <formula>NOT(ISERROR(SEARCH("Não",H7)))</formula>
    </cfRule>
    <cfRule type="containsText" dxfId="71" priority="2" operator="containsText" text="Parcialmente">
      <formula>NOT(ISERROR(SEARCH("Parcialmente",H7)))</formula>
    </cfRule>
    <cfRule type="containsText" dxfId="70" priority="3" operator="containsText" text="Sim">
      <formula>NOT(ISERROR(SEARCH("Sim",H7)))</formula>
    </cfRule>
  </conditionalFormatting>
  <pageMargins left="0.78740157499999996" right="0.78740157499999996" top="0.984251969" bottom="0.984251969" header="0.5" footer="0.5"/>
  <pageSetup paperSize="9" orientation="portrait" r:id="rId1"/>
  <headerFooter alignWithMargins="0"/>
  <drawing r:id="rId2"/>
  <legacyDrawing r:id="rId3"/>
  <extLst>
    <ext xmlns:x14="http://schemas.microsoft.com/office/spreadsheetml/2009/9/main" uri="{78C0D931-6437-407d-A8EE-F0AAD7539E65}">
      <x14:conditionalFormattings>
        <x14:conditionalFormatting xmlns:xm="http://schemas.microsoft.com/office/excel/2006/main">
          <x14:cfRule type="containsText" priority="16" operator="containsText" text="Não" id="{9AB5A486-084F-4330-AFE2-4BF146FB69B3}">
            <xm:f>NOT(ISERROR(SEARCH("Não",'CPqD-Sensedia'!J28)))</xm:f>
            <x14:dxf>
              <font>
                <color rgb="FF9C0006"/>
              </font>
              <fill>
                <patternFill>
                  <bgColor rgb="FFFFC7CE"/>
                </patternFill>
              </fill>
            </x14:dxf>
          </x14:cfRule>
          <x14:cfRule type="containsText" priority="17" operator="containsText" text="Parcialmente" id="{D5A0B911-5668-4E7F-AE8D-048A5B3F7A56}">
            <xm:f>NOT(ISERROR(SEARCH("Parcialmente",'CPqD-Sensedia'!J28)))</xm:f>
            <x14:dxf>
              <font>
                <color rgb="FF9C6500"/>
              </font>
              <fill>
                <patternFill>
                  <bgColor rgb="FFFFEB9C"/>
                </patternFill>
              </fill>
            </x14:dxf>
          </x14:cfRule>
          <x14:cfRule type="containsText" priority="18" operator="containsText" text="Sim" id="{AE419407-3A53-46AF-8AB7-ED3EBD920DDF}">
            <xm:f>NOT(ISERROR(SEARCH("Sim",'CPqD-Sensedia'!J28)))</xm:f>
            <x14:dxf>
              <font>
                <color rgb="FF006100"/>
              </font>
              <fill>
                <patternFill>
                  <bgColor rgb="FFC6EFCE"/>
                </patternFill>
              </fill>
            </x14:dxf>
          </x14:cfRule>
          <xm:sqref>J28:J66</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CW66"/>
  <sheetViews>
    <sheetView zoomScale="90" zoomScaleNormal="90" workbookViewId="0">
      <pane xSplit="3" ySplit="6" topLeftCell="D7" activePane="bottomRight" state="frozenSplit"/>
      <selection pane="topRight" activeCell="D1" sqref="D1"/>
      <selection pane="bottomLeft" activeCell="A6" sqref="A6"/>
      <selection pane="bottomRight" activeCell="D18" sqref="D18"/>
    </sheetView>
  </sheetViews>
  <sheetFormatPr defaultRowHeight="12.75" x14ac:dyDescent="0.2"/>
  <cols>
    <col min="1" max="1" width="3.5703125" style="5" customWidth="1"/>
    <col min="2" max="2" width="10.7109375" style="6" customWidth="1"/>
    <col min="3" max="3" width="12.140625" style="7" hidden="1" customWidth="1"/>
    <col min="4" max="4" width="74.7109375" style="5" customWidth="1"/>
    <col min="5" max="5" width="21.5703125" style="7" customWidth="1"/>
    <col min="6" max="6" width="5.42578125" style="5" customWidth="1"/>
    <col min="7" max="9" width="13.28515625" style="7" customWidth="1"/>
    <col min="10" max="10" width="12.140625" style="7" customWidth="1"/>
    <col min="11" max="11" width="55.85546875" style="5" customWidth="1"/>
    <col min="12" max="12" width="10.85546875" style="7" customWidth="1"/>
    <col min="13" max="13" width="4" style="5" customWidth="1"/>
    <col min="14" max="17" width="8.140625" style="7" bestFit="1" customWidth="1"/>
    <col min="18" max="18" width="13.140625" style="7" bestFit="1" customWidth="1"/>
    <col min="19" max="19" width="3" style="5" customWidth="1"/>
    <col min="20" max="20" width="12" style="7" bestFit="1" customWidth="1"/>
    <col min="21" max="21" width="17.7109375" style="7" bestFit="1" customWidth="1"/>
    <col min="22" max="22" width="86.42578125" style="5" bestFit="1" customWidth="1"/>
    <col min="23" max="100" width="9.140625" style="5"/>
    <col min="101" max="101" width="0" style="5" hidden="1" customWidth="1"/>
    <col min="102" max="16384" width="9.140625" style="5"/>
  </cols>
  <sheetData>
    <row r="1" spans="1:101" s="9" customFormat="1" x14ac:dyDescent="0.2">
      <c r="B1" s="1"/>
      <c r="C1" s="10"/>
      <c r="E1" s="10"/>
      <c r="G1" s="10"/>
      <c r="H1" s="10"/>
      <c r="I1" s="10"/>
      <c r="J1" s="10"/>
      <c r="L1" s="10"/>
      <c r="N1" s="10"/>
      <c r="O1" s="10"/>
      <c r="P1" s="10"/>
      <c r="Q1" s="10"/>
      <c r="R1" s="10"/>
      <c r="T1" s="10"/>
      <c r="U1" s="10"/>
    </row>
    <row r="2" spans="1:101" s="9" customFormat="1" x14ac:dyDescent="0.2">
      <c r="B2" s="1"/>
      <c r="C2" s="10"/>
      <c r="E2" s="29"/>
      <c r="G2" s="29"/>
      <c r="H2" s="10"/>
      <c r="I2" s="10"/>
      <c r="J2" s="29"/>
      <c r="L2" s="10"/>
      <c r="N2" s="10"/>
      <c r="O2" s="10"/>
      <c r="P2" s="10"/>
      <c r="Q2" s="10"/>
      <c r="R2" s="10"/>
      <c r="T2" s="10"/>
      <c r="U2" s="10"/>
      <c r="CW2" s="9" t="s">
        <v>6</v>
      </c>
    </row>
    <row r="3" spans="1:101" s="9" customFormat="1" ht="15" x14ac:dyDescent="0.2">
      <c r="B3" s="1"/>
      <c r="C3" s="10"/>
      <c r="D3" s="11" t="s">
        <v>114</v>
      </c>
      <c r="E3" s="10"/>
      <c r="F3" s="11"/>
      <c r="G3" s="11" t="s">
        <v>253</v>
      </c>
      <c r="H3" s="92">
        <f>SUM($L7:$L66)</f>
        <v>108.33333333333333</v>
      </c>
      <c r="I3" s="10"/>
      <c r="J3" s="10"/>
      <c r="L3" s="10"/>
      <c r="N3" s="10"/>
      <c r="O3" s="10"/>
      <c r="P3" s="10"/>
      <c r="Q3" s="10"/>
      <c r="R3" s="10"/>
      <c r="T3" s="10"/>
      <c r="U3" s="10"/>
      <c r="CW3" s="9" t="s">
        <v>7</v>
      </c>
    </row>
    <row r="4" spans="1:101" s="9" customFormat="1" ht="15" x14ac:dyDescent="0.2">
      <c r="B4" s="1"/>
      <c r="C4" s="10"/>
      <c r="E4" s="11"/>
      <c r="G4" s="11"/>
      <c r="H4" s="11"/>
      <c r="I4" s="11"/>
      <c r="J4" s="11"/>
      <c r="K4" s="11"/>
      <c r="L4" s="10"/>
      <c r="N4" s="138" t="s">
        <v>252</v>
      </c>
      <c r="O4" s="138"/>
      <c r="P4" s="138"/>
      <c r="Q4" s="51">
        <f>SUM(U7:U66)</f>
        <v>553.60000000000014</v>
      </c>
      <c r="R4" s="10"/>
      <c r="T4" s="10"/>
      <c r="U4" s="10"/>
    </row>
    <row r="5" spans="1:101" s="9" customFormat="1" x14ac:dyDescent="0.2">
      <c r="B5" s="1"/>
      <c r="C5" s="10"/>
      <c r="E5" s="10"/>
      <c r="G5" s="10"/>
      <c r="H5" s="10"/>
      <c r="I5" s="10"/>
      <c r="J5" s="10"/>
      <c r="L5" s="10"/>
      <c r="N5" s="10"/>
      <c r="O5" s="10"/>
      <c r="P5" s="10"/>
      <c r="R5" s="10"/>
      <c r="T5" s="10"/>
      <c r="U5" s="10"/>
    </row>
    <row r="6" spans="1:101" ht="25.5" x14ac:dyDescent="0.2">
      <c r="B6" s="56" t="s">
        <v>64</v>
      </c>
      <c r="C6" s="57" t="s">
        <v>8</v>
      </c>
      <c r="D6" s="57" t="s">
        <v>9</v>
      </c>
      <c r="E6" s="57" t="s">
        <v>10</v>
      </c>
      <c r="F6" s="58"/>
      <c r="G6" s="57" t="s">
        <v>121</v>
      </c>
      <c r="H6" s="57" t="s">
        <v>122</v>
      </c>
      <c r="I6" s="57" t="s">
        <v>123</v>
      </c>
      <c r="J6" s="57" t="s">
        <v>237</v>
      </c>
      <c r="K6" s="57" t="s">
        <v>120</v>
      </c>
      <c r="L6" s="59" t="s">
        <v>177</v>
      </c>
      <c r="N6" s="89" t="s">
        <v>240</v>
      </c>
      <c r="O6" s="90" t="s">
        <v>244</v>
      </c>
      <c r="P6" s="90" t="s">
        <v>245</v>
      </c>
      <c r="Q6" s="90" t="s">
        <v>250</v>
      </c>
      <c r="R6" s="91" t="s">
        <v>246</v>
      </c>
      <c r="T6" s="89" t="s">
        <v>248</v>
      </c>
      <c r="U6" s="91" t="s">
        <v>249</v>
      </c>
    </row>
    <row r="7" spans="1:101" ht="25.5" x14ac:dyDescent="0.2">
      <c r="A7" s="8"/>
      <c r="B7" s="60" t="s">
        <v>65</v>
      </c>
      <c r="C7" s="61"/>
      <c r="D7" s="63" t="s">
        <v>15</v>
      </c>
      <c r="E7" s="62" t="s">
        <v>55</v>
      </c>
      <c r="F7" s="64" t="str">
        <f>Requisitos!F7</f>
        <v>S</v>
      </c>
      <c r="G7" s="65" t="s">
        <v>12</v>
      </c>
      <c r="H7" s="65" t="s">
        <v>172</v>
      </c>
      <c r="I7" s="65" t="s">
        <v>12</v>
      </c>
      <c r="J7" s="65"/>
      <c r="K7" s="66"/>
      <c r="L7" s="67">
        <f t="shared" ref="L7:L38" si="0">((IF(G7="Sim",3,IF(G7="Parcialmente",1,IF(G7="Não",-1,0))))+(IF(H7="Sim",3,IF(H7="Parcialmente",1,IF(H7="Não",-1,0)))) + (IF(I7="Sim",3,IF(I7="Parcialmente",1,IF(I7="Não",-1,0)))))/3</f>
        <v>2</v>
      </c>
      <c r="N7" s="81">
        <f>COUNTIF($G7:$I7,"Não")</f>
        <v>0</v>
      </c>
      <c r="O7" s="82">
        <f>COUNTIF($G7:$I7,"Sim")</f>
        <v>2</v>
      </c>
      <c r="P7" s="82">
        <f>COUNTIF($G7:$I7,"Parcialmente")</f>
        <v>0</v>
      </c>
      <c r="Q7" s="84">
        <f>IF(AND((N7&gt;O7),(N7&gt;P7)),-1*N7,IF(AND((O7&gt;N7),(O7&gt;P7)),3*O7,IF(AND((P7&gt;N7),(P7&gt;O7)),1*P7,(-(N7*0.4))+(O7*3)+(-(P7*0.2)))))</f>
        <v>6</v>
      </c>
      <c r="R7" s="83" t="str">
        <f t="shared" ref="R7:R66" si="1">IF(Q7=0,"Discutir","Ok")</f>
        <v>Ok</v>
      </c>
      <c r="T7" s="81">
        <f>Requisitos!G7</f>
        <v>1</v>
      </c>
      <c r="U7" s="67">
        <f>T7*Q7</f>
        <v>6</v>
      </c>
    </row>
    <row r="8" spans="1:101" ht="178.5" x14ac:dyDescent="0.2">
      <c r="A8" s="8"/>
      <c r="B8" s="60" t="s">
        <v>66</v>
      </c>
      <c r="C8" s="61"/>
      <c r="D8" s="68" t="s">
        <v>116</v>
      </c>
      <c r="E8" s="62" t="s">
        <v>55</v>
      </c>
      <c r="F8" s="64" t="str">
        <f>Requisitos!F8</f>
        <v>S</v>
      </c>
      <c r="G8" s="65" t="s">
        <v>14</v>
      </c>
      <c r="H8" s="65" t="s">
        <v>172</v>
      </c>
      <c r="I8" s="65" t="s">
        <v>14</v>
      </c>
      <c r="J8" s="65"/>
      <c r="K8" s="66"/>
      <c r="L8" s="67">
        <f t="shared" si="0"/>
        <v>0.66666666666666663</v>
      </c>
      <c r="N8" s="81">
        <f>COUNTIF($G8:$I8,"Não")</f>
        <v>0</v>
      </c>
      <c r="O8" s="82">
        <f>COUNTIF($G8:$I8,"Sim")</f>
        <v>0</v>
      </c>
      <c r="P8" s="82">
        <f>COUNTIF($G8:$I8,"Parcialmente")</f>
        <v>2</v>
      </c>
      <c r="Q8" s="84">
        <f t="shared" ref="Q8:Q66" si="2">IF(AND((N8&gt;O8),(N8&gt;P8)),-1*N8,IF(AND((O8&gt;N8),(O8&gt;P8)),3*O8,IF(AND((P8&gt;N8),(P8&gt;O8)),1*P8,(-(N8*0.4))+(O8*3)+(-(P8*0.2)))))</f>
        <v>2</v>
      </c>
      <c r="R8" s="83" t="str">
        <f t="shared" si="1"/>
        <v>Ok</v>
      </c>
      <c r="T8" s="81">
        <f>Requisitos!G8</f>
        <v>2</v>
      </c>
      <c r="U8" s="67">
        <f t="shared" ref="U8:U66" si="3">T8*Q8</f>
        <v>4</v>
      </c>
    </row>
    <row r="9" spans="1:101" ht="38.25" x14ac:dyDescent="0.2">
      <c r="A9" s="8"/>
      <c r="B9" s="60" t="s">
        <v>67</v>
      </c>
      <c r="C9" s="61"/>
      <c r="D9" s="68" t="s">
        <v>16</v>
      </c>
      <c r="E9" s="62" t="s">
        <v>55</v>
      </c>
      <c r="F9" s="64" t="str">
        <f>Requisitos!F9</f>
        <v>T</v>
      </c>
      <c r="G9" s="65" t="s">
        <v>12</v>
      </c>
      <c r="H9" s="65" t="s">
        <v>12</v>
      </c>
      <c r="I9" s="65" t="s">
        <v>12</v>
      </c>
      <c r="J9" s="65" t="s">
        <v>12</v>
      </c>
      <c r="K9" s="66" t="s">
        <v>239</v>
      </c>
      <c r="L9" s="67">
        <f t="shared" si="0"/>
        <v>3</v>
      </c>
      <c r="N9" s="81">
        <f t="shared" ref="N9:N66" si="4">COUNTIF($G9:$I9,"Não")</f>
        <v>0</v>
      </c>
      <c r="O9" s="82">
        <f t="shared" ref="O9:O66" si="5">COUNTIF($G9:$I9,"Sim")</f>
        <v>3</v>
      </c>
      <c r="P9" s="82">
        <f t="shared" ref="P9:P66" si="6">COUNTIF($G9:$I9,"Parcialmente")</f>
        <v>0</v>
      </c>
      <c r="Q9" s="84">
        <f t="shared" si="2"/>
        <v>9</v>
      </c>
      <c r="R9" s="83" t="str">
        <f t="shared" si="1"/>
        <v>Ok</v>
      </c>
      <c r="T9" s="81">
        <f>Requisitos!G9</f>
        <v>2</v>
      </c>
      <c r="U9" s="67">
        <f t="shared" si="3"/>
        <v>18</v>
      </c>
    </row>
    <row r="10" spans="1:101" ht="25.5" x14ac:dyDescent="0.2">
      <c r="A10" s="8"/>
      <c r="B10" s="60" t="s">
        <v>68</v>
      </c>
      <c r="C10" s="61"/>
      <c r="D10" s="68" t="s">
        <v>17</v>
      </c>
      <c r="E10" s="62" t="s">
        <v>56</v>
      </c>
      <c r="F10" s="64" t="str">
        <f>Requisitos!F10</f>
        <v>S</v>
      </c>
      <c r="G10" s="65" t="s">
        <v>12</v>
      </c>
      <c r="H10" s="65" t="s">
        <v>172</v>
      </c>
      <c r="I10" s="65" t="s">
        <v>12</v>
      </c>
      <c r="J10" s="65"/>
      <c r="K10" s="66"/>
      <c r="L10" s="67">
        <f t="shared" si="0"/>
        <v>2</v>
      </c>
      <c r="N10" s="81">
        <f t="shared" si="4"/>
        <v>0</v>
      </c>
      <c r="O10" s="82">
        <f t="shared" si="5"/>
        <v>2</v>
      </c>
      <c r="P10" s="82">
        <f t="shared" si="6"/>
        <v>0</v>
      </c>
      <c r="Q10" s="84">
        <f t="shared" si="2"/>
        <v>6</v>
      </c>
      <c r="R10" s="83" t="str">
        <f t="shared" si="1"/>
        <v>Ok</v>
      </c>
      <c r="T10" s="81">
        <f>Requisitos!G10</f>
        <v>2</v>
      </c>
      <c r="U10" s="67">
        <f t="shared" si="3"/>
        <v>12</v>
      </c>
    </row>
    <row r="11" spans="1:101" ht="25.5" x14ac:dyDescent="0.2">
      <c r="A11" s="8"/>
      <c r="B11" s="60" t="s">
        <v>69</v>
      </c>
      <c r="C11" s="61"/>
      <c r="D11" s="68" t="s">
        <v>18</v>
      </c>
      <c r="E11" s="62" t="s">
        <v>57</v>
      </c>
      <c r="F11" s="64" t="str">
        <f>Requisitos!F11</f>
        <v>S</v>
      </c>
      <c r="G11" s="65" t="s">
        <v>12</v>
      </c>
      <c r="H11" s="65" t="s">
        <v>172</v>
      </c>
      <c r="I11" s="65" t="s">
        <v>12</v>
      </c>
      <c r="J11" s="65"/>
      <c r="K11" s="66"/>
      <c r="L11" s="67">
        <f t="shared" si="0"/>
        <v>2</v>
      </c>
      <c r="N11" s="81">
        <f t="shared" si="4"/>
        <v>0</v>
      </c>
      <c r="O11" s="82">
        <f t="shared" si="5"/>
        <v>2</v>
      </c>
      <c r="P11" s="82">
        <f t="shared" si="6"/>
        <v>0</v>
      </c>
      <c r="Q11" s="84">
        <f t="shared" si="2"/>
        <v>6</v>
      </c>
      <c r="R11" s="83" t="str">
        <f t="shared" si="1"/>
        <v>Ok</v>
      </c>
      <c r="T11" s="81">
        <f>Requisitos!G11</f>
        <v>1</v>
      </c>
      <c r="U11" s="67">
        <f t="shared" si="3"/>
        <v>6</v>
      </c>
    </row>
    <row r="12" spans="1:101" ht="25.5" x14ac:dyDescent="0.2">
      <c r="A12" s="8"/>
      <c r="B12" s="60" t="s">
        <v>70</v>
      </c>
      <c r="C12" s="61"/>
      <c r="D12" s="68" t="s">
        <v>19</v>
      </c>
      <c r="E12" s="62" t="s">
        <v>57</v>
      </c>
      <c r="F12" s="64" t="str">
        <f>Requisitos!F12</f>
        <v>S</v>
      </c>
      <c r="G12" s="65" t="s">
        <v>12</v>
      </c>
      <c r="H12" s="65" t="s">
        <v>172</v>
      </c>
      <c r="I12" s="65" t="s">
        <v>12</v>
      </c>
      <c r="J12" s="65"/>
      <c r="K12" s="66"/>
      <c r="L12" s="67">
        <f t="shared" si="0"/>
        <v>2</v>
      </c>
      <c r="N12" s="81">
        <f t="shared" si="4"/>
        <v>0</v>
      </c>
      <c r="O12" s="82">
        <f t="shared" si="5"/>
        <v>2</v>
      </c>
      <c r="P12" s="82">
        <f t="shared" si="6"/>
        <v>0</v>
      </c>
      <c r="Q12" s="84">
        <f t="shared" si="2"/>
        <v>6</v>
      </c>
      <c r="R12" s="83" t="str">
        <f t="shared" si="1"/>
        <v>Ok</v>
      </c>
      <c r="T12" s="81">
        <f>Requisitos!G12</f>
        <v>1</v>
      </c>
      <c r="U12" s="67">
        <f t="shared" si="3"/>
        <v>6</v>
      </c>
    </row>
    <row r="13" spans="1:101" ht="25.5" x14ac:dyDescent="0.2">
      <c r="A13" s="8"/>
      <c r="B13" s="60" t="s">
        <v>71</v>
      </c>
      <c r="C13" s="61"/>
      <c r="D13" s="68" t="s">
        <v>20</v>
      </c>
      <c r="E13" s="62" t="s">
        <v>57</v>
      </c>
      <c r="F13" s="64" t="str">
        <f>Requisitos!F13</f>
        <v>S</v>
      </c>
      <c r="G13" s="65" t="s">
        <v>12</v>
      </c>
      <c r="H13" s="65" t="s">
        <v>12</v>
      </c>
      <c r="I13" s="65" t="s">
        <v>12</v>
      </c>
      <c r="J13" s="65"/>
      <c r="K13" s="66"/>
      <c r="L13" s="67">
        <f t="shared" si="0"/>
        <v>3</v>
      </c>
      <c r="N13" s="81">
        <f t="shared" si="4"/>
        <v>0</v>
      </c>
      <c r="O13" s="82">
        <f t="shared" si="5"/>
        <v>3</v>
      </c>
      <c r="P13" s="82">
        <f t="shared" si="6"/>
        <v>0</v>
      </c>
      <c r="Q13" s="84">
        <f t="shared" si="2"/>
        <v>9</v>
      </c>
      <c r="R13" s="83" t="str">
        <f t="shared" si="1"/>
        <v>Ok</v>
      </c>
      <c r="T13" s="81">
        <f>Requisitos!G13</f>
        <v>2</v>
      </c>
      <c r="U13" s="67">
        <f t="shared" si="3"/>
        <v>18</v>
      </c>
    </row>
    <row r="14" spans="1:101" ht="25.5" x14ac:dyDescent="0.2">
      <c r="A14" s="8"/>
      <c r="B14" s="60" t="s">
        <v>72</v>
      </c>
      <c r="C14" s="61"/>
      <c r="D14" s="68" t="s">
        <v>21</v>
      </c>
      <c r="E14" s="62" t="s">
        <v>57</v>
      </c>
      <c r="F14" s="64" t="str">
        <f>Requisitos!F14</f>
        <v>S</v>
      </c>
      <c r="G14" s="65" t="s">
        <v>12</v>
      </c>
      <c r="H14" s="65" t="s">
        <v>12</v>
      </c>
      <c r="I14" s="65" t="s">
        <v>12</v>
      </c>
      <c r="J14" s="65"/>
      <c r="K14" s="66"/>
      <c r="L14" s="67">
        <f t="shared" si="0"/>
        <v>3</v>
      </c>
      <c r="N14" s="81">
        <f t="shared" si="4"/>
        <v>0</v>
      </c>
      <c r="O14" s="82">
        <f t="shared" si="5"/>
        <v>3</v>
      </c>
      <c r="P14" s="82">
        <f t="shared" si="6"/>
        <v>0</v>
      </c>
      <c r="Q14" s="84">
        <f t="shared" si="2"/>
        <v>9</v>
      </c>
      <c r="R14" s="83" t="str">
        <f t="shared" si="1"/>
        <v>Ok</v>
      </c>
      <c r="T14" s="81">
        <f>Requisitos!G14</f>
        <v>1</v>
      </c>
      <c r="U14" s="67">
        <f t="shared" si="3"/>
        <v>9</v>
      </c>
    </row>
    <row r="15" spans="1:101" ht="38.25" x14ac:dyDescent="0.2">
      <c r="A15" s="8"/>
      <c r="B15" s="60" t="s">
        <v>73</v>
      </c>
      <c r="C15" s="61"/>
      <c r="D15" s="68" t="s">
        <v>22</v>
      </c>
      <c r="E15" s="62" t="s">
        <v>55</v>
      </c>
      <c r="F15" s="64" t="str">
        <f>Requisitos!F15</f>
        <v>S</v>
      </c>
      <c r="G15" s="65" t="s">
        <v>12</v>
      </c>
      <c r="H15" s="65" t="s">
        <v>12</v>
      </c>
      <c r="I15" s="65" t="s">
        <v>12</v>
      </c>
      <c r="J15" s="65" t="s">
        <v>13</v>
      </c>
      <c r="K15" s="66" t="s">
        <v>241</v>
      </c>
      <c r="L15" s="67">
        <f t="shared" si="0"/>
        <v>3</v>
      </c>
      <c r="N15" s="81">
        <f t="shared" si="4"/>
        <v>0</v>
      </c>
      <c r="O15" s="82">
        <f t="shared" si="5"/>
        <v>3</v>
      </c>
      <c r="P15" s="82">
        <f t="shared" si="6"/>
        <v>0</v>
      </c>
      <c r="Q15" s="84">
        <f t="shared" si="2"/>
        <v>9</v>
      </c>
      <c r="R15" s="83" t="str">
        <f>IF(Q15=0,"Discutir","Ok")</f>
        <v>Ok</v>
      </c>
      <c r="T15" s="81">
        <f>Requisitos!G15</f>
        <v>2</v>
      </c>
      <c r="U15" s="67">
        <f t="shared" si="3"/>
        <v>18</v>
      </c>
    </row>
    <row r="16" spans="1:101" ht="25.5" x14ac:dyDescent="0.2">
      <c r="A16" s="8"/>
      <c r="B16" s="60" t="s">
        <v>74</v>
      </c>
      <c r="C16" s="61"/>
      <c r="D16" s="68" t="s">
        <v>23</v>
      </c>
      <c r="E16" s="62" t="s">
        <v>55</v>
      </c>
      <c r="F16" s="64" t="str">
        <f>Requisitos!F16</f>
        <v>S</v>
      </c>
      <c r="G16" s="65" t="s">
        <v>12</v>
      </c>
      <c r="H16" s="65" t="s">
        <v>12</v>
      </c>
      <c r="I16" s="65" t="s">
        <v>12</v>
      </c>
      <c r="J16" s="65"/>
      <c r="K16" s="66"/>
      <c r="L16" s="67">
        <f t="shared" si="0"/>
        <v>3</v>
      </c>
      <c r="N16" s="81">
        <f t="shared" si="4"/>
        <v>0</v>
      </c>
      <c r="O16" s="82">
        <f t="shared" si="5"/>
        <v>3</v>
      </c>
      <c r="P16" s="82">
        <f t="shared" si="6"/>
        <v>0</v>
      </c>
      <c r="Q16" s="84">
        <f t="shared" si="2"/>
        <v>9</v>
      </c>
      <c r="R16" s="83" t="str">
        <f t="shared" si="1"/>
        <v>Ok</v>
      </c>
      <c r="T16" s="81">
        <f>Requisitos!G16</f>
        <v>2</v>
      </c>
      <c r="U16" s="67">
        <f t="shared" si="3"/>
        <v>18</v>
      </c>
    </row>
    <row r="17" spans="1:21" ht="25.5" x14ac:dyDescent="0.2">
      <c r="A17" s="8"/>
      <c r="B17" s="60" t="s">
        <v>75</v>
      </c>
      <c r="C17" s="61"/>
      <c r="D17" s="68" t="s">
        <v>24</v>
      </c>
      <c r="E17" s="62" t="s">
        <v>58</v>
      </c>
      <c r="F17" s="64" t="str">
        <f>Requisitos!F17</f>
        <v>S</v>
      </c>
      <c r="G17" s="65" t="s">
        <v>12</v>
      </c>
      <c r="H17" s="65" t="s">
        <v>172</v>
      </c>
      <c r="I17" s="65" t="s">
        <v>12</v>
      </c>
      <c r="J17" s="65"/>
      <c r="K17" s="66"/>
      <c r="L17" s="67">
        <f t="shared" si="0"/>
        <v>2</v>
      </c>
      <c r="N17" s="81">
        <f t="shared" si="4"/>
        <v>0</v>
      </c>
      <c r="O17" s="82">
        <f t="shared" si="5"/>
        <v>2</v>
      </c>
      <c r="P17" s="82">
        <f t="shared" si="6"/>
        <v>0</v>
      </c>
      <c r="Q17" s="84">
        <f t="shared" si="2"/>
        <v>6</v>
      </c>
      <c r="R17" s="83" t="str">
        <f t="shared" si="1"/>
        <v>Ok</v>
      </c>
      <c r="T17" s="81">
        <f>Requisitos!G17</f>
        <v>3</v>
      </c>
      <c r="U17" s="67">
        <f t="shared" si="3"/>
        <v>18</v>
      </c>
    </row>
    <row r="18" spans="1:21" ht="38.25" x14ac:dyDescent="0.2">
      <c r="A18" s="8"/>
      <c r="B18" s="60" t="s">
        <v>76</v>
      </c>
      <c r="C18" s="61"/>
      <c r="D18" s="68" t="s">
        <v>25</v>
      </c>
      <c r="E18" s="62" t="s">
        <v>58</v>
      </c>
      <c r="F18" s="64" t="str">
        <f>Requisitos!F18</f>
        <v>S</v>
      </c>
      <c r="G18" s="65" t="s">
        <v>14</v>
      </c>
      <c r="H18" s="65" t="s">
        <v>172</v>
      </c>
      <c r="I18" s="65" t="s">
        <v>14</v>
      </c>
      <c r="J18" s="65"/>
      <c r="K18" s="66"/>
      <c r="L18" s="67">
        <f t="shared" si="0"/>
        <v>0.66666666666666663</v>
      </c>
      <c r="N18" s="81">
        <f t="shared" si="4"/>
        <v>0</v>
      </c>
      <c r="O18" s="82">
        <f t="shared" si="5"/>
        <v>0</v>
      </c>
      <c r="P18" s="82">
        <f t="shared" si="6"/>
        <v>2</v>
      </c>
      <c r="Q18" s="84">
        <f t="shared" si="2"/>
        <v>2</v>
      </c>
      <c r="R18" s="83" t="str">
        <f t="shared" si="1"/>
        <v>Ok</v>
      </c>
      <c r="T18" s="81">
        <f>Requisitos!G18</f>
        <v>2</v>
      </c>
      <c r="U18" s="67">
        <f t="shared" si="3"/>
        <v>4</v>
      </c>
    </row>
    <row r="19" spans="1:21" ht="25.5" x14ac:dyDescent="0.2">
      <c r="A19" s="8"/>
      <c r="B19" s="60" t="s">
        <v>77</v>
      </c>
      <c r="C19" s="61"/>
      <c r="D19" s="68" t="s">
        <v>26</v>
      </c>
      <c r="E19" s="62" t="s">
        <v>58</v>
      </c>
      <c r="F19" s="64" t="str">
        <f>Requisitos!F19</f>
        <v>S</v>
      </c>
      <c r="G19" s="65" t="s">
        <v>12</v>
      </c>
      <c r="H19" s="65" t="s">
        <v>172</v>
      </c>
      <c r="I19" s="65" t="s">
        <v>12</v>
      </c>
      <c r="J19" s="65"/>
      <c r="K19" s="66"/>
      <c r="L19" s="67">
        <f t="shared" si="0"/>
        <v>2</v>
      </c>
      <c r="N19" s="81">
        <f t="shared" si="4"/>
        <v>0</v>
      </c>
      <c r="O19" s="82">
        <f t="shared" si="5"/>
        <v>2</v>
      </c>
      <c r="P19" s="82">
        <f t="shared" si="6"/>
        <v>0</v>
      </c>
      <c r="Q19" s="84">
        <f t="shared" si="2"/>
        <v>6</v>
      </c>
      <c r="R19" s="83" t="str">
        <f t="shared" si="1"/>
        <v>Ok</v>
      </c>
      <c r="T19" s="81">
        <f>Requisitos!G19</f>
        <v>2</v>
      </c>
      <c r="U19" s="67">
        <f t="shared" si="3"/>
        <v>12</v>
      </c>
    </row>
    <row r="20" spans="1:21" ht="140.25" x14ac:dyDescent="0.2">
      <c r="A20" s="8"/>
      <c r="B20" s="60" t="s">
        <v>78</v>
      </c>
      <c r="C20" s="61"/>
      <c r="D20" s="68" t="s">
        <v>117</v>
      </c>
      <c r="E20" s="62" t="s">
        <v>59</v>
      </c>
      <c r="F20" s="64" t="str">
        <f>Requisitos!F20</f>
        <v>S</v>
      </c>
      <c r="G20" s="65" t="s">
        <v>12</v>
      </c>
      <c r="H20" s="65" t="s">
        <v>172</v>
      </c>
      <c r="I20" s="65" t="s">
        <v>12</v>
      </c>
      <c r="J20" s="65"/>
      <c r="K20" s="66"/>
      <c r="L20" s="67">
        <f t="shared" si="0"/>
        <v>2</v>
      </c>
      <c r="N20" s="81">
        <f t="shared" si="4"/>
        <v>0</v>
      </c>
      <c r="O20" s="82">
        <f t="shared" si="5"/>
        <v>2</v>
      </c>
      <c r="P20" s="82">
        <f t="shared" si="6"/>
        <v>0</v>
      </c>
      <c r="Q20" s="84">
        <f t="shared" si="2"/>
        <v>6</v>
      </c>
      <c r="R20" s="83" t="str">
        <f t="shared" si="1"/>
        <v>Ok</v>
      </c>
      <c r="T20" s="81">
        <f>Requisitos!G20</f>
        <v>2</v>
      </c>
      <c r="U20" s="67">
        <f t="shared" si="3"/>
        <v>12</v>
      </c>
    </row>
    <row r="21" spans="1:21" ht="51" x14ac:dyDescent="0.2">
      <c r="A21" s="8"/>
      <c r="B21" s="60" t="s">
        <v>79</v>
      </c>
      <c r="C21" s="61"/>
      <c r="D21" s="68" t="s">
        <v>27</v>
      </c>
      <c r="E21" s="62" t="s">
        <v>59</v>
      </c>
      <c r="F21" s="64" t="str">
        <f>Requisitos!F21</f>
        <v>S</v>
      </c>
      <c r="G21" s="65" t="s">
        <v>12</v>
      </c>
      <c r="H21" s="65" t="s">
        <v>12</v>
      </c>
      <c r="I21" s="65" t="s">
        <v>14</v>
      </c>
      <c r="J21" s="65"/>
      <c r="K21" s="66"/>
      <c r="L21" s="67">
        <f t="shared" si="0"/>
        <v>2.3333333333333335</v>
      </c>
      <c r="N21" s="81">
        <f t="shared" si="4"/>
        <v>0</v>
      </c>
      <c r="O21" s="82">
        <f t="shared" si="5"/>
        <v>2</v>
      </c>
      <c r="P21" s="82">
        <f t="shared" si="6"/>
        <v>1</v>
      </c>
      <c r="Q21" s="84">
        <f t="shared" si="2"/>
        <v>6</v>
      </c>
      <c r="R21" s="83" t="str">
        <f t="shared" si="1"/>
        <v>Ok</v>
      </c>
      <c r="T21" s="81">
        <f>Requisitos!G21</f>
        <v>2</v>
      </c>
      <c r="U21" s="67">
        <f t="shared" si="3"/>
        <v>12</v>
      </c>
    </row>
    <row r="22" spans="1:21" ht="25.5" x14ac:dyDescent="0.2">
      <c r="A22" s="8"/>
      <c r="B22" s="60" t="s">
        <v>80</v>
      </c>
      <c r="C22" s="61"/>
      <c r="D22" s="68" t="s">
        <v>28</v>
      </c>
      <c r="E22" s="62" t="s">
        <v>57</v>
      </c>
      <c r="F22" s="64" t="str">
        <f>Requisitos!F22</f>
        <v>S</v>
      </c>
      <c r="G22" s="65" t="s">
        <v>12</v>
      </c>
      <c r="H22" s="65" t="s">
        <v>172</v>
      </c>
      <c r="I22" s="65" t="s">
        <v>12</v>
      </c>
      <c r="J22" s="65"/>
      <c r="K22" s="66"/>
      <c r="L22" s="67">
        <f t="shared" si="0"/>
        <v>2</v>
      </c>
      <c r="N22" s="81">
        <f t="shared" si="4"/>
        <v>0</v>
      </c>
      <c r="O22" s="82">
        <f t="shared" si="5"/>
        <v>2</v>
      </c>
      <c r="P22" s="82">
        <f t="shared" si="6"/>
        <v>0</v>
      </c>
      <c r="Q22" s="84">
        <f t="shared" si="2"/>
        <v>6</v>
      </c>
      <c r="R22" s="83" t="str">
        <f t="shared" si="1"/>
        <v>Ok</v>
      </c>
      <c r="T22" s="81">
        <f>Requisitos!G22</f>
        <v>1</v>
      </c>
      <c r="U22" s="67">
        <f t="shared" si="3"/>
        <v>6</v>
      </c>
    </row>
    <row r="23" spans="1:21" ht="25.5" x14ac:dyDescent="0.2">
      <c r="A23" s="8"/>
      <c r="B23" s="60" t="s">
        <v>81</v>
      </c>
      <c r="C23" s="61"/>
      <c r="D23" s="68" t="s">
        <v>29</v>
      </c>
      <c r="E23" s="62" t="s">
        <v>57</v>
      </c>
      <c r="F23" s="64" t="str">
        <f>Requisitos!F23</f>
        <v>S</v>
      </c>
      <c r="G23" s="65" t="s">
        <v>12</v>
      </c>
      <c r="H23" s="65" t="s">
        <v>172</v>
      </c>
      <c r="I23" s="65" t="s">
        <v>12</v>
      </c>
      <c r="J23" s="65"/>
      <c r="K23" s="66"/>
      <c r="L23" s="67">
        <f t="shared" si="0"/>
        <v>2</v>
      </c>
      <c r="N23" s="81">
        <f t="shared" si="4"/>
        <v>0</v>
      </c>
      <c r="O23" s="82">
        <f t="shared" si="5"/>
        <v>2</v>
      </c>
      <c r="P23" s="82">
        <f t="shared" si="6"/>
        <v>0</v>
      </c>
      <c r="Q23" s="84">
        <f t="shared" si="2"/>
        <v>6</v>
      </c>
      <c r="R23" s="83" t="str">
        <f t="shared" si="1"/>
        <v>Ok</v>
      </c>
      <c r="T23" s="81">
        <f>Requisitos!G23</f>
        <v>1</v>
      </c>
      <c r="U23" s="67">
        <f t="shared" si="3"/>
        <v>6</v>
      </c>
    </row>
    <row r="24" spans="1:21" ht="38.25" x14ac:dyDescent="0.2">
      <c r="A24" s="8"/>
      <c r="B24" s="60" t="s">
        <v>82</v>
      </c>
      <c r="C24" s="61"/>
      <c r="D24" s="68" t="s">
        <v>30</v>
      </c>
      <c r="E24" s="62" t="s">
        <v>57</v>
      </c>
      <c r="F24" s="64" t="str">
        <f>Requisitos!F24</f>
        <v>S</v>
      </c>
      <c r="G24" s="65" t="s">
        <v>12</v>
      </c>
      <c r="H24" s="65" t="s">
        <v>172</v>
      </c>
      <c r="I24" s="65" t="s">
        <v>12</v>
      </c>
      <c r="J24" s="65"/>
      <c r="K24" s="66"/>
      <c r="L24" s="67">
        <f t="shared" si="0"/>
        <v>2</v>
      </c>
      <c r="N24" s="81">
        <f t="shared" si="4"/>
        <v>0</v>
      </c>
      <c r="O24" s="82">
        <f t="shared" si="5"/>
        <v>2</v>
      </c>
      <c r="P24" s="82">
        <f t="shared" si="6"/>
        <v>0</v>
      </c>
      <c r="Q24" s="84">
        <f t="shared" si="2"/>
        <v>6</v>
      </c>
      <c r="R24" s="83" t="str">
        <f t="shared" si="1"/>
        <v>Ok</v>
      </c>
      <c r="T24" s="81">
        <f>Requisitos!G24</f>
        <v>1</v>
      </c>
      <c r="U24" s="67">
        <f t="shared" si="3"/>
        <v>6</v>
      </c>
    </row>
    <row r="25" spans="1:21" ht="25.5" x14ac:dyDescent="0.2">
      <c r="A25" s="8"/>
      <c r="B25" s="60" t="s">
        <v>83</v>
      </c>
      <c r="C25" s="61"/>
      <c r="D25" s="68" t="s">
        <v>31</v>
      </c>
      <c r="E25" s="62" t="s">
        <v>57</v>
      </c>
      <c r="F25" s="64" t="str">
        <f>Requisitos!F25</f>
        <v>S</v>
      </c>
      <c r="G25" s="65" t="s">
        <v>12</v>
      </c>
      <c r="H25" s="65" t="s">
        <v>172</v>
      </c>
      <c r="I25" s="65" t="s">
        <v>12</v>
      </c>
      <c r="J25" s="65"/>
      <c r="K25" s="66"/>
      <c r="L25" s="67">
        <f t="shared" si="0"/>
        <v>2</v>
      </c>
      <c r="N25" s="81">
        <f t="shared" si="4"/>
        <v>0</v>
      </c>
      <c r="O25" s="82">
        <f t="shared" si="5"/>
        <v>2</v>
      </c>
      <c r="P25" s="82">
        <f t="shared" si="6"/>
        <v>0</v>
      </c>
      <c r="Q25" s="84">
        <f t="shared" si="2"/>
        <v>6</v>
      </c>
      <c r="R25" s="83" t="str">
        <f t="shared" si="1"/>
        <v>Ok</v>
      </c>
      <c r="T25" s="81">
        <f>Requisitos!G25</f>
        <v>1</v>
      </c>
      <c r="U25" s="67">
        <f t="shared" si="3"/>
        <v>6</v>
      </c>
    </row>
    <row r="26" spans="1:21" ht="38.25" x14ac:dyDescent="0.2">
      <c r="A26" s="8"/>
      <c r="B26" s="60" t="s">
        <v>84</v>
      </c>
      <c r="C26" s="61"/>
      <c r="D26" s="68" t="s">
        <v>32</v>
      </c>
      <c r="E26" s="62" t="s">
        <v>57</v>
      </c>
      <c r="F26" s="64" t="str">
        <f>Requisitos!F26</f>
        <v>S</v>
      </c>
      <c r="G26" s="65" t="s">
        <v>12</v>
      </c>
      <c r="H26" s="65" t="s">
        <v>12</v>
      </c>
      <c r="I26" s="65" t="s">
        <v>12</v>
      </c>
      <c r="J26" s="65"/>
      <c r="K26" s="66"/>
      <c r="L26" s="67">
        <f t="shared" si="0"/>
        <v>3</v>
      </c>
      <c r="N26" s="81">
        <f t="shared" si="4"/>
        <v>0</v>
      </c>
      <c r="O26" s="82">
        <f t="shared" si="5"/>
        <v>3</v>
      </c>
      <c r="P26" s="82">
        <f t="shared" si="6"/>
        <v>0</v>
      </c>
      <c r="Q26" s="84">
        <f t="shared" si="2"/>
        <v>9</v>
      </c>
      <c r="R26" s="83" t="str">
        <f t="shared" si="1"/>
        <v>Ok</v>
      </c>
      <c r="T26" s="81">
        <f>Requisitos!G26</f>
        <v>2</v>
      </c>
      <c r="U26" s="67">
        <f t="shared" si="3"/>
        <v>18</v>
      </c>
    </row>
    <row r="27" spans="1:21" ht="63.75" x14ac:dyDescent="0.2">
      <c r="A27" s="8"/>
      <c r="B27" s="60" t="s">
        <v>85</v>
      </c>
      <c r="C27" s="61"/>
      <c r="D27" s="68" t="s">
        <v>33</v>
      </c>
      <c r="E27" s="62" t="s">
        <v>57</v>
      </c>
      <c r="F27" s="64" t="str">
        <f>Requisitos!F27</f>
        <v>S</v>
      </c>
      <c r="G27" s="65" t="s">
        <v>12</v>
      </c>
      <c r="H27" s="65" t="s">
        <v>172</v>
      </c>
      <c r="I27" s="65" t="s">
        <v>12</v>
      </c>
      <c r="J27" s="65"/>
      <c r="K27" s="66"/>
      <c r="L27" s="67">
        <f t="shared" si="0"/>
        <v>2</v>
      </c>
      <c r="N27" s="81">
        <f t="shared" si="4"/>
        <v>0</v>
      </c>
      <c r="O27" s="82">
        <f t="shared" si="5"/>
        <v>2</v>
      </c>
      <c r="P27" s="82">
        <f t="shared" si="6"/>
        <v>0</v>
      </c>
      <c r="Q27" s="84">
        <f t="shared" si="2"/>
        <v>6</v>
      </c>
      <c r="R27" s="83" t="str">
        <f t="shared" si="1"/>
        <v>Ok</v>
      </c>
      <c r="T27" s="81">
        <f>Requisitos!G27</f>
        <v>2</v>
      </c>
      <c r="U27" s="67">
        <f t="shared" si="3"/>
        <v>12</v>
      </c>
    </row>
    <row r="28" spans="1:21" ht="38.25" x14ac:dyDescent="0.2">
      <c r="A28" s="8"/>
      <c r="B28" s="60" t="s">
        <v>86</v>
      </c>
      <c r="C28" s="61"/>
      <c r="D28" s="68" t="s">
        <v>34</v>
      </c>
      <c r="E28" s="62" t="s">
        <v>57</v>
      </c>
      <c r="F28" s="64" t="str">
        <f>Requisitos!F28</f>
        <v>S</v>
      </c>
      <c r="G28" s="65" t="s">
        <v>12</v>
      </c>
      <c r="H28" s="65" t="s">
        <v>12</v>
      </c>
      <c r="I28" s="65" t="s">
        <v>12</v>
      </c>
      <c r="J28" s="65"/>
      <c r="K28" s="66"/>
      <c r="L28" s="67">
        <f t="shared" si="0"/>
        <v>3</v>
      </c>
      <c r="N28" s="81">
        <f t="shared" si="4"/>
        <v>0</v>
      </c>
      <c r="O28" s="82">
        <f t="shared" si="5"/>
        <v>3</v>
      </c>
      <c r="P28" s="82">
        <f t="shared" si="6"/>
        <v>0</v>
      </c>
      <c r="Q28" s="84">
        <f t="shared" si="2"/>
        <v>9</v>
      </c>
      <c r="R28" s="83" t="str">
        <f t="shared" si="1"/>
        <v>Ok</v>
      </c>
      <c r="T28" s="81">
        <f>Requisitos!G28</f>
        <v>1</v>
      </c>
      <c r="U28" s="67">
        <f t="shared" si="3"/>
        <v>9</v>
      </c>
    </row>
    <row r="29" spans="1:21" ht="25.5" x14ac:dyDescent="0.2">
      <c r="A29" s="8"/>
      <c r="B29" s="60" t="s">
        <v>87</v>
      </c>
      <c r="C29" s="61"/>
      <c r="D29" s="68" t="s">
        <v>35</v>
      </c>
      <c r="E29" s="62" t="s">
        <v>57</v>
      </c>
      <c r="F29" s="64" t="str">
        <f>Requisitos!F29</f>
        <v>T</v>
      </c>
      <c r="G29" s="65" t="s">
        <v>12</v>
      </c>
      <c r="H29" s="65" t="s">
        <v>172</v>
      </c>
      <c r="I29" s="65" t="s">
        <v>12</v>
      </c>
      <c r="J29" s="65"/>
      <c r="K29" s="66"/>
      <c r="L29" s="67">
        <f t="shared" si="0"/>
        <v>2</v>
      </c>
      <c r="N29" s="81">
        <f t="shared" si="4"/>
        <v>0</v>
      </c>
      <c r="O29" s="82">
        <f t="shared" si="5"/>
        <v>2</v>
      </c>
      <c r="P29" s="82">
        <f t="shared" si="6"/>
        <v>0</v>
      </c>
      <c r="Q29" s="84">
        <f t="shared" si="2"/>
        <v>6</v>
      </c>
      <c r="R29" s="83" t="str">
        <f t="shared" si="1"/>
        <v>Ok</v>
      </c>
      <c r="T29" s="81">
        <f>Requisitos!G29</f>
        <v>3</v>
      </c>
      <c r="U29" s="67">
        <f t="shared" si="3"/>
        <v>18</v>
      </c>
    </row>
    <row r="30" spans="1:21" ht="38.25" x14ac:dyDescent="0.2">
      <c r="A30" s="8"/>
      <c r="B30" s="60" t="s">
        <v>88</v>
      </c>
      <c r="C30" s="61"/>
      <c r="D30" s="68" t="s">
        <v>36</v>
      </c>
      <c r="E30" s="62" t="s">
        <v>55</v>
      </c>
      <c r="F30" s="64" t="str">
        <f>Requisitos!F30</f>
        <v>S</v>
      </c>
      <c r="G30" s="65" t="s">
        <v>12</v>
      </c>
      <c r="H30" s="65" t="s">
        <v>172</v>
      </c>
      <c r="I30" s="65" t="s">
        <v>12</v>
      </c>
      <c r="J30" s="65"/>
      <c r="K30" s="66"/>
      <c r="L30" s="67">
        <f t="shared" si="0"/>
        <v>2</v>
      </c>
      <c r="N30" s="81">
        <f t="shared" si="4"/>
        <v>0</v>
      </c>
      <c r="O30" s="82">
        <f t="shared" si="5"/>
        <v>2</v>
      </c>
      <c r="P30" s="82">
        <f t="shared" si="6"/>
        <v>0</v>
      </c>
      <c r="Q30" s="84">
        <f t="shared" si="2"/>
        <v>6</v>
      </c>
      <c r="R30" s="83" t="str">
        <f t="shared" si="1"/>
        <v>Ok</v>
      </c>
      <c r="T30" s="81">
        <f>Requisitos!G30</f>
        <v>3</v>
      </c>
      <c r="U30" s="67">
        <f t="shared" si="3"/>
        <v>18</v>
      </c>
    </row>
    <row r="31" spans="1:21" ht="25.5" x14ac:dyDescent="0.2">
      <c r="A31" s="8"/>
      <c r="B31" s="60" t="s">
        <v>89</v>
      </c>
      <c r="C31" s="61"/>
      <c r="D31" s="68" t="s">
        <v>37</v>
      </c>
      <c r="E31" s="62" t="s">
        <v>58</v>
      </c>
      <c r="F31" s="64" t="str">
        <f>Requisitos!F31</f>
        <v>S</v>
      </c>
      <c r="G31" s="65" t="s">
        <v>12</v>
      </c>
      <c r="H31" s="65" t="s">
        <v>172</v>
      </c>
      <c r="I31" s="65" t="s">
        <v>12</v>
      </c>
      <c r="J31" s="65"/>
      <c r="K31" s="66"/>
      <c r="L31" s="67">
        <f t="shared" si="0"/>
        <v>2</v>
      </c>
      <c r="N31" s="81">
        <f t="shared" si="4"/>
        <v>0</v>
      </c>
      <c r="O31" s="82">
        <f t="shared" si="5"/>
        <v>2</v>
      </c>
      <c r="P31" s="82">
        <f t="shared" si="6"/>
        <v>0</v>
      </c>
      <c r="Q31" s="84">
        <f t="shared" si="2"/>
        <v>6</v>
      </c>
      <c r="R31" s="83" t="str">
        <f t="shared" si="1"/>
        <v>Ok</v>
      </c>
      <c r="T31" s="81">
        <f>Requisitos!G31</f>
        <v>2</v>
      </c>
      <c r="U31" s="67">
        <f t="shared" si="3"/>
        <v>12</v>
      </c>
    </row>
    <row r="32" spans="1:21" x14ac:dyDescent="0.2">
      <c r="A32" s="8"/>
      <c r="B32" s="60" t="s">
        <v>90</v>
      </c>
      <c r="C32" s="61"/>
      <c r="D32" s="68" t="s">
        <v>38</v>
      </c>
      <c r="E32" s="62" t="s">
        <v>58</v>
      </c>
      <c r="F32" s="64" t="str">
        <f>Requisitos!F32</f>
        <v>S</v>
      </c>
      <c r="G32" s="65" t="s">
        <v>12</v>
      </c>
      <c r="H32" s="65" t="s">
        <v>172</v>
      </c>
      <c r="I32" s="65" t="s">
        <v>12</v>
      </c>
      <c r="J32" s="65"/>
      <c r="K32" s="66"/>
      <c r="L32" s="67">
        <f t="shared" si="0"/>
        <v>2</v>
      </c>
      <c r="N32" s="81">
        <f t="shared" si="4"/>
        <v>0</v>
      </c>
      <c r="O32" s="82">
        <f t="shared" si="5"/>
        <v>2</v>
      </c>
      <c r="P32" s="82">
        <f t="shared" si="6"/>
        <v>0</v>
      </c>
      <c r="Q32" s="84">
        <f t="shared" si="2"/>
        <v>6</v>
      </c>
      <c r="R32" s="83" t="str">
        <f t="shared" si="1"/>
        <v>Ok</v>
      </c>
      <c r="T32" s="81">
        <f>Requisitos!G32</f>
        <v>2</v>
      </c>
      <c r="U32" s="67">
        <f t="shared" si="3"/>
        <v>12</v>
      </c>
    </row>
    <row r="33" spans="1:21" ht="25.5" x14ac:dyDescent="0.2">
      <c r="A33" s="8"/>
      <c r="B33" s="60" t="s">
        <v>91</v>
      </c>
      <c r="C33" s="61"/>
      <c r="D33" s="68" t="s">
        <v>39</v>
      </c>
      <c r="E33" s="62" t="s">
        <v>59</v>
      </c>
      <c r="F33" s="64" t="str">
        <f>Requisitos!F33</f>
        <v>S</v>
      </c>
      <c r="G33" s="65" t="s">
        <v>12</v>
      </c>
      <c r="H33" s="65" t="s">
        <v>172</v>
      </c>
      <c r="I33" s="65" t="s">
        <v>12</v>
      </c>
      <c r="J33" s="65"/>
      <c r="K33" s="66"/>
      <c r="L33" s="67">
        <f t="shared" si="0"/>
        <v>2</v>
      </c>
      <c r="N33" s="81">
        <f t="shared" si="4"/>
        <v>0</v>
      </c>
      <c r="O33" s="82">
        <f t="shared" si="5"/>
        <v>2</v>
      </c>
      <c r="P33" s="82">
        <f t="shared" si="6"/>
        <v>0</v>
      </c>
      <c r="Q33" s="84">
        <f t="shared" si="2"/>
        <v>6</v>
      </c>
      <c r="R33" s="83" t="str">
        <f t="shared" si="1"/>
        <v>Ok</v>
      </c>
      <c r="T33" s="81">
        <f>Requisitos!G33</f>
        <v>2</v>
      </c>
      <c r="U33" s="67">
        <f t="shared" si="3"/>
        <v>12</v>
      </c>
    </row>
    <row r="34" spans="1:21" x14ac:dyDescent="0.2">
      <c r="A34" s="8"/>
      <c r="B34" s="60" t="s">
        <v>92</v>
      </c>
      <c r="C34" s="61"/>
      <c r="D34" s="68" t="s">
        <v>40</v>
      </c>
      <c r="E34" s="62" t="s">
        <v>59</v>
      </c>
      <c r="F34" s="64" t="str">
        <f>Requisitos!F34</f>
        <v>S</v>
      </c>
      <c r="G34" s="65" t="s">
        <v>12</v>
      </c>
      <c r="H34" s="65" t="s">
        <v>172</v>
      </c>
      <c r="I34" s="65" t="s">
        <v>12</v>
      </c>
      <c r="J34" s="65"/>
      <c r="K34" s="66"/>
      <c r="L34" s="67">
        <f t="shared" si="0"/>
        <v>2</v>
      </c>
      <c r="N34" s="81">
        <f t="shared" si="4"/>
        <v>0</v>
      </c>
      <c r="O34" s="82">
        <f t="shared" si="5"/>
        <v>2</v>
      </c>
      <c r="P34" s="82">
        <f t="shared" si="6"/>
        <v>0</v>
      </c>
      <c r="Q34" s="84">
        <f t="shared" si="2"/>
        <v>6</v>
      </c>
      <c r="R34" s="83" t="str">
        <f t="shared" si="1"/>
        <v>Ok</v>
      </c>
      <c r="T34" s="81">
        <f>Requisitos!G34</f>
        <v>2</v>
      </c>
      <c r="U34" s="67">
        <f t="shared" si="3"/>
        <v>12</v>
      </c>
    </row>
    <row r="35" spans="1:21" ht="25.5" x14ac:dyDescent="0.2">
      <c r="A35" s="8"/>
      <c r="B35" s="60" t="s">
        <v>93</v>
      </c>
      <c r="C35" s="61"/>
      <c r="D35" s="68" t="s">
        <v>41</v>
      </c>
      <c r="E35" s="62" t="s">
        <v>55</v>
      </c>
      <c r="F35" s="64" t="str">
        <f>Requisitos!F35</f>
        <v>T</v>
      </c>
      <c r="G35" s="65" t="s">
        <v>14</v>
      </c>
      <c r="H35" s="65" t="s">
        <v>172</v>
      </c>
      <c r="I35" s="65" t="s">
        <v>14</v>
      </c>
      <c r="J35" s="65"/>
      <c r="K35" s="66"/>
      <c r="L35" s="67">
        <f t="shared" si="0"/>
        <v>0.66666666666666663</v>
      </c>
      <c r="N35" s="81">
        <f t="shared" si="4"/>
        <v>0</v>
      </c>
      <c r="O35" s="82">
        <f t="shared" si="5"/>
        <v>0</v>
      </c>
      <c r="P35" s="82">
        <f t="shared" si="6"/>
        <v>2</v>
      </c>
      <c r="Q35" s="84">
        <f t="shared" si="2"/>
        <v>2</v>
      </c>
      <c r="R35" s="83" t="str">
        <f t="shared" si="1"/>
        <v>Ok</v>
      </c>
      <c r="T35" s="81">
        <f>Requisitos!G35</f>
        <v>3</v>
      </c>
      <c r="U35" s="67">
        <f t="shared" si="3"/>
        <v>6</v>
      </c>
    </row>
    <row r="36" spans="1:21" ht="51" x14ac:dyDescent="0.2">
      <c r="A36" s="8"/>
      <c r="B36" s="60" t="s">
        <v>94</v>
      </c>
      <c r="C36" s="61"/>
      <c r="D36" s="68" t="s">
        <v>42</v>
      </c>
      <c r="E36" s="62" t="s">
        <v>55</v>
      </c>
      <c r="F36" s="64" t="str">
        <f>Requisitos!F36</f>
        <v>S</v>
      </c>
      <c r="G36" s="65" t="s">
        <v>12</v>
      </c>
      <c r="H36" s="65" t="s">
        <v>12</v>
      </c>
      <c r="I36" s="65" t="s">
        <v>14</v>
      </c>
      <c r="J36" s="65" t="s">
        <v>13</v>
      </c>
      <c r="K36" s="66" t="s">
        <v>241</v>
      </c>
      <c r="L36" s="67">
        <f t="shared" si="0"/>
        <v>2.3333333333333335</v>
      </c>
      <c r="N36" s="81">
        <f t="shared" si="4"/>
        <v>0</v>
      </c>
      <c r="O36" s="82">
        <f t="shared" si="5"/>
        <v>2</v>
      </c>
      <c r="P36" s="82">
        <f t="shared" si="6"/>
        <v>1</v>
      </c>
      <c r="Q36" s="84">
        <f t="shared" si="2"/>
        <v>6</v>
      </c>
      <c r="R36" s="83" t="str">
        <f t="shared" si="1"/>
        <v>Ok</v>
      </c>
      <c r="T36" s="81">
        <f>Requisitos!G36</f>
        <v>1</v>
      </c>
      <c r="U36" s="67">
        <f t="shared" si="3"/>
        <v>6</v>
      </c>
    </row>
    <row r="37" spans="1:21" ht="51" x14ac:dyDescent="0.2">
      <c r="A37" s="8"/>
      <c r="B37" s="60" t="s">
        <v>95</v>
      </c>
      <c r="C37" s="61"/>
      <c r="D37" s="68" t="s">
        <v>43</v>
      </c>
      <c r="E37" s="62" t="s">
        <v>55</v>
      </c>
      <c r="F37" s="64" t="str">
        <f>Requisitos!F37</f>
        <v>S</v>
      </c>
      <c r="G37" s="65" t="s">
        <v>12</v>
      </c>
      <c r="H37" s="65" t="s">
        <v>12</v>
      </c>
      <c r="I37" s="65" t="s">
        <v>12</v>
      </c>
      <c r="J37" s="65"/>
      <c r="K37" s="66"/>
      <c r="L37" s="67">
        <f t="shared" si="0"/>
        <v>3</v>
      </c>
      <c r="N37" s="81">
        <f t="shared" si="4"/>
        <v>0</v>
      </c>
      <c r="O37" s="82">
        <f t="shared" si="5"/>
        <v>3</v>
      </c>
      <c r="P37" s="82">
        <f t="shared" si="6"/>
        <v>0</v>
      </c>
      <c r="Q37" s="84">
        <f t="shared" si="2"/>
        <v>9</v>
      </c>
      <c r="R37" s="83" t="str">
        <f t="shared" si="1"/>
        <v>Ok</v>
      </c>
      <c r="T37" s="81">
        <f>Requisitos!G37</f>
        <v>1</v>
      </c>
      <c r="U37" s="67">
        <f t="shared" si="3"/>
        <v>9</v>
      </c>
    </row>
    <row r="38" spans="1:21" ht="38.25" x14ac:dyDescent="0.2">
      <c r="A38" s="8"/>
      <c r="B38" s="60" t="s">
        <v>96</v>
      </c>
      <c r="C38" s="61"/>
      <c r="D38" s="68" t="s">
        <v>44</v>
      </c>
      <c r="E38" s="62" t="s">
        <v>57</v>
      </c>
      <c r="F38" s="64" t="str">
        <f>Requisitos!F38</f>
        <v>S</v>
      </c>
      <c r="G38" s="65" t="s">
        <v>12</v>
      </c>
      <c r="H38" s="65" t="s">
        <v>172</v>
      </c>
      <c r="I38" s="65" t="s">
        <v>12</v>
      </c>
      <c r="J38" s="65"/>
      <c r="K38" s="66"/>
      <c r="L38" s="67">
        <f t="shared" si="0"/>
        <v>2</v>
      </c>
      <c r="N38" s="81">
        <f t="shared" si="4"/>
        <v>0</v>
      </c>
      <c r="O38" s="82">
        <f t="shared" si="5"/>
        <v>2</v>
      </c>
      <c r="P38" s="82">
        <f t="shared" si="6"/>
        <v>0</v>
      </c>
      <c r="Q38" s="84">
        <f t="shared" si="2"/>
        <v>6</v>
      </c>
      <c r="R38" s="83" t="str">
        <f t="shared" si="1"/>
        <v>Ok</v>
      </c>
      <c r="T38" s="81">
        <f>Requisitos!G38</f>
        <v>3</v>
      </c>
      <c r="U38" s="67">
        <f t="shared" si="3"/>
        <v>18</v>
      </c>
    </row>
    <row r="39" spans="1:21" ht="25.5" x14ac:dyDescent="0.2">
      <c r="A39" s="8"/>
      <c r="B39" s="60" t="s">
        <v>97</v>
      </c>
      <c r="C39" s="61"/>
      <c r="D39" s="68" t="s">
        <v>45</v>
      </c>
      <c r="E39" s="62" t="s">
        <v>55</v>
      </c>
      <c r="F39" s="64" t="str">
        <f>Requisitos!F39</f>
        <v>S</v>
      </c>
      <c r="G39" s="65" t="s">
        <v>12</v>
      </c>
      <c r="H39" s="65" t="s">
        <v>172</v>
      </c>
      <c r="I39" s="65" t="s">
        <v>12</v>
      </c>
      <c r="J39" s="65"/>
      <c r="K39" s="66"/>
      <c r="L39" s="67">
        <f t="shared" ref="L39:L66" si="7">((IF(G39="Sim",3,IF(G39="Parcialmente",1,IF(G39="Não",-1,0))))+(IF(H39="Sim",3,IF(H39="Parcialmente",1,IF(H39="Não",-1,0)))) + (IF(I39="Sim",3,IF(I39="Parcialmente",1,IF(I39="Não",-1,0)))))/3</f>
        <v>2</v>
      </c>
      <c r="N39" s="81">
        <f t="shared" si="4"/>
        <v>0</v>
      </c>
      <c r="O39" s="82">
        <f t="shared" si="5"/>
        <v>2</v>
      </c>
      <c r="P39" s="82">
        <f t="shared" si="6"/>
        <v>0</v>
      </c>
      <c r="Q39" s="84">
        <f t="shared" si="2"/>
        <v>6</v>
      </c>
      <c r="R39" s="83" t="str">
        <f t="shared" si="1"/>
        <v>Ok</v>
      </c>
      <c r="T39" s="81">
        <f>Requisitos!G39</f>
        <v>2</v>
      </c>
      <c r="U39" s="67">
        <f t="shared" si="3"/>
        <v>12</v>
      </c>
    </row>
    <row r="40" spans="1:21" ht="25.5" x14ac:dyDescent="0.2">
      <c r="A40" s="8"/>
      <c r="B40" s="60" t="s">
        <v>98</v>
      </c>
      <c r="C40" s="61"/>
      <c r="D40" s="68" t="s">
        <v>46</v>
      </c>
      <c r="E40" s="62" t="s">
        <v>55</v>
      </c>
      <c r="F40" s="64" t="str">
        <f>Requisitos!F40</f>
        <v>S</v>
      </c>
      <c r="G40" s="65" t="s">
        <v>12</v>
      </c>
      <c r="H40" s="65" t="s">
        <v>172</v>
      </c>
      <c r="I40" s="65" t="s">
        <v>12</v>
      </c>
      <c r="J40" s="65"/>
      <c r="K40" s="66"/>
      <c r="L40" s="67">
        <f t="shared" si="7"/>
        <v>2</v>
      </c>
      <c r="N40" s="81">
        <f t="shared" si="4"/>
        <v>0</v>
      </c>
      <c r="O40" s="82">
        <f t="shared" si="5"/>
        <v>2</v>
      </c>
      <c r="P40" s="82">
        <f t="shared" si="6"/>
        <v>0</v>
      </c>
      <c r="Q40" s="84">
        <f t="shared" si="2"/>
        <v>6</v>
      </c>
      <c r="R40" s="83" t="str">
        <f t="shared" si="1"/>
        <v>Ok</v>
      </c>
      <c r="T40" s="81">
        <f>Requisitos!G40</f>
        <v>2</v>
      </c>
      <c r="U40" s="67">
        <f t="shared" si="3"/>
        <v>12</v>
      </c>
    </row>
    <row r="41" spans="1:21" ht="25.5" x14ac:dyDescent="0.2">
      <c r="A41" s="8"/>
      <c r="B41" s="60" t="s">
        <v>99</v>
      </c>
      <c r="C41" s="61"/>
      <c r="D41" s="68" t="s">
        <v>47</v>
      </c>
      <c r="E41" s="62" t="s">
        <v>55</v>
      </c>
      <c r="F41" s="64" t="str">
        <f>Requisitos!F41</f>
        <v>S</v>
      </c>
      <c r="G41" s="65" t="s">
        <v>12</v>
      </c>
      <c r="H41" s="65" t="s">
        <v>172</v>
      </c>
      <c r="I41" s="65" t="s">
        <v>12</v>
      </c>
      <c r="J41" s="65"/>
      <c r="K41" s="66"/>
      <c r="L41" s="67">
        <f t="shared" si="7"/>
        <v>2</v>
      </c>
      <c r="N41" s="81">
        <f t="shared" si="4"/>
        <v>0</v>
      </c>
      <c r="O41" s="82">
        <f t="shared" si="5"/>
        <v>2</v>
      </c>
      <c r="P41" s="82">
        <f t="shared" si="6"/>
        <v>0</v>
      </c>
      <c r="Q41" s="84">
        <f t="shared" si="2"/>
        <v>6</v>
      </c>
      <c r="R41" s="83" t="str">
        <f t="shared" si="1"/>
        <v>Ok</v>
      </c>
      <c r="T41" s="81">
        <f>Requisitos!G41</f>
        <v>1</v>
      </c>
      <c r="U41" s="67">
        <f t="shared" si="3"/>
        <v>6</v>
      </c>
    </row>
    <row r="42" spans="1:21" ht="38.25" x14ac:dyDescent="0.2">
      <c r="A42" s="8"/>
      <c r="B42" s="60" t="s">
        <v>100</v>
      </c>
      <c r="C42" s="61"/>
      <c r="D42" s="68" t="s">
        <v>48</v>
      </c>
      <c r="E42" s="62" t="s">
        <v>55</v>
      </c>
      <c r="F42" s="64" t="str">
        <f>Requisitos!F42</f>
        <v>S</v>
      </c>
      <c r="G42" s="65" t="s">
        <v>12</v>
      </c>
      <c r="H42" s="65" t="s">
        <v>172</v>
      </c>
      <c r="I42" s="65" t="s">
        <v>12</v>
      </c>
      <c r="J42" s="65"/>
      <c r="K42" s="66"/>
      <c r="L42" s="67">
        <f t="shared" si="7"/>
        <v>2</v>
      </c>
      <c r="N42" s="81">
        <f t="shared" si="4"/>
        <v>0</v>
      </c>
      <c r="O42" s="82">
        <f t="shared" si="5"/>
        <v>2</v>
      </c>
      <c r="P42" s="82">
        <f t="shared" si="6"/>
        <v>0</v>
      </c>
      <c r="Q42" s="84">
        <f t="shared" si="2"/>
        <v>6</v>
      </c>
      <c r="R42" s="83" t="str">
        <f t="shared" si="1"/>
        <v>Ok</v>
      </c>
      <c r="T42" s="81">
        <f>Requisitos!G42</f>
        <v>1</v>
      </c>
      <c r="U42" s="67">
        <f t="shared" si="3"/>
        <v>6</v>
      </c>
    </row>
    <row r="43" spans="1:21" ht="25.5" x14ac:dyDescent="0.2">
      <c r="A43" s="8"/>
      <c r="B43" s="60" t="s">
        <v>101</v>
      </c>
      <c r="C43" s="61"/>
      <c r="D43" s="68" t="s">
        <v>49</v>
      </c>
      <c r="E43" s="62" t="s">
        <v>55</v>
      </c>
      <c r="F43" s="64" t="str">
        <f>Requisitos!F43</f>
        <v>S</v>
      </c>
      <c r="G43" s="65" t="s">
        <v>12</v>
      </c>
      <c r="H43" s="65" t="s">
        <v>172</v>
      </c>
      <c r="I43" s="65" t="s">
        <v>12</v>
      </c>
      <c r="J43" s="65"/>
      <c r="K43" s="66"/>
      <c r="L43" s="67">
        <f t="shared" si="7"/>
        <v>2</v>
      </c>
      <c r="N43" s="81">
        <f t="shared" si="4"/>
        <v>0</v>
      </c>
      <c r="O43" s="82">
        <f t="shared" si="5"/>
        <v>2</v>
      </c>
      <c r="P43" s="82">
        <f t="shared" si="6"/>
        <v>0</v>
      </c>
      <c r="Q43" s="84">
        <f t="shared" si="2"/>
        <v>6</v>
      </c>
      <c r="R43" s="83" t="str">
        <f t="shared" si="1"/>
        <v>Ok</v>
      </c>
      <c r="T43" s="81">
        <f>Requisitos!G43</f>
        <v>1</v>
      </c>
      <c r="U43" s="67">
        <f t="shared" si="3"/>
        <v>6</v>
      </c>
    </row>
    <row r="44" spans="1:21" ht="38.25" x14ac:dyDescent="0.2">
      <c r="A44" s="8"/>
      <c r="B44" s="60" t="s">
        <v>102</v>
      </c>
      <c r="C44" s="61"/>
      <c r="D44" s="68" t="s">
        <v>50</v>
      </c>
      <c r="E44" s="62" t="s">
        <v>55</v>
      </c>
      <c r="F44" s="64" t="str">
        <f>Requisitos!F44</f>
        <v>S</v>
      </c>
      <c r="G44" s="65" t="s">
        <v>14</v>
      </c>
      <c r="H44" s="65" t="s">
        <v>172</v>
      </c>
      <c r="I44" s="65" t="s">
        <v>14</v>
      </c>
      <c r="J44" s="65"/>
      <c r="K44" s="66"/>
      <c r="L44" s="67">
        <f t="shared" si="7"/>
        <v>0.66666666666666663</v>
      </c>
      <c r="N44" s="81">
        <f t="shared" si="4"/>
        <v>0</v>
      </c>
      <c r="O44" s="82">
        <f t="shared" si="5"/>
        <v>0</v>
      </c>
      <c r="P44" s="82">
        <f t="shared" si="6"/>
        <v>2</v>
      </c>
      <c r="Q44" s="84">
        <f t="shared" si="2"/>
        <v>2</v>
      </c>
      <c r="R44" s="83" t="str">
        <f t="shared" si="1"/>
        <v>Ok</v>
      </c>
      <c r="T44" s="81">
        <f>Requisitos!G44</f>
        <v>1</v>
      </c>
      <c r="U44" s="67">
        <f t="shared" si="3"/>
        <v>2</v>
      </c>
    </row>
    <row r="45" spans="1:21" ht="63.75" x14ac:dyDescent="0.2">
      <c r="A45" s="8"/>
      <c r="B45" s="60" t="s">
        <v>103</v>
      </c>
      <c r="C45" s="61"/>
      <c r="D45" s="68" t="s">
        <v>51</v>
      </c>
      <c r="E45" s="62" t="s">
        <v>55</v>
      </c>
      <c r="F45" s="64" t="str">
        <f>Requisitos!F45</f>
        <v>S</v>
      </c>
      <c r="G45" s="65" t="s">
        <v>12</v>
      </c>
      <c r="H45" s="65" t="s">
        <v>172</v>
      </c>
      <c r="I45" s="65" t="s">
        <v>13</v>
      </c>
      <c r="J45" s="65" t="s">
        <v>13</v>
      </c>
      <c r="K45" s="66" t="s">
        <v>241</v>
      </c>
      <c r="L45" s="67">
        <f t="shared" si="7"/>
        <v>0.66666666666666663</v>
      </c>
      <c r="N45" s="81">
        <f t="shared" si="4"/>
        <v>1</v>
      </c>
      <c r="O45" s="82">
        <f t="shared" si="5"/>
        <v>1</v>
      </c>
      <c r="P45" s="82">
        <f t="shared" si="6"/>
        <v>0</v>
      </c>
      <c r="Q45" s="84">
        <f t="shared" si="2"/>
        <v>2.6</v>
      </c>
      <c r="R45" s="83" t="str">
        <f t="shared" si="1"/>
        <v>Ok</v>
      </c>
      <c r="T45" s="81">
        <f>Requisitos!G45</f>
        <v>1</v>
      </c>
      <c r="U45" s="67">
        <f t="shared" si="3"/>
        <v>2.6</v>
      </c>
    </row>
    <row r="46" spans="1:21" ht="25.5" x14ac:dyDescent="0.2">
      <c r="A46" s="8"/>
      <c r="B46" s="60" t="s">
        <v>104</v>
      </c>
      <c r="C46" s="61"/>
      <c r="D46" s="68" t="s">
        <v>52</v>
      </c>
      <c r="E46" s="62" t="s">
        <v>55</v>
      </c>
      <c r="F46" s="64" t="str">
        <f>Requisitos!F46</f>
        <v>S</v>
      </c>
      <c r="G46" s="65" t="s">
        <v>14</v>
      </c>
      <c r="H46" s="65" t="s">
        <v>172</v>
      </c>
      <c r="I46" s="65" t="s">
        <v>14</v>
      </c>
      <c r="J46" s="65"/>
      <c r="K46" s="66"/>
      <c r="L46" s="67">
        <f t="shared" si="7"/>
        <v>0.66666666666666663</v>
      </c>
      <c r="N46" s="81">
        <f t="shared" si="4"/>
        <v>0</v>
      </c>
      <c r="O46" s="82">
        <f t="shared" si="5"/>
        <v>0</v>
      </c>
      <c r="P46" s="82">
        <f t="shared" si="6"/>
        <v>2</v>
      </c>
      <c r="Q46" s="84">
        <f t="shared" si="2"/>
        <v>2</v>
      </c>
      <c r="R46" s="83" t="str">
        <f t="shared" si="1"/>
        <v>Ok</v>
      </c>
      <c r="T46" s="81">
        <f>Requisitos!G46</f>
        <v>1</v>
      </c>
      <c r="U46" s="67">
        <f t="shared" si="3"/>
        <v>2</v>
      </c>
    </row>
    <row r="47" spans="1:21" ht="38.25" x14ac:dyDescent="0.2">
      <c r="A47" s="8"/>
      <c r="B47" s="60" t="s">
        <v>105</v>
      </c>
      <c r="C47" s="61"/>
      <c r="D47" s="68" t="s">
        <v>53</v>
      </c>
      <c r="E47" s="62" t="s">
        <v>55</v>
      </c>
      <c r="F47" s="64" t="str">
        <f>Requisitos!F47</f>
        <v>S</v>
      </c>
      <c r="G47" s="65" t="s">
        <v>12</v>
      </c>
      <c r="H47" s="65" t="s">
        <v>12</v>
      </c>
      <c r="I47" s="65" t="s">
        <v>12</v>
      </c>
      <c r="J47" s="65" t="s">
        <v>13</v>
      </c>
      <c r="K47" s="66" t="s">
        <v>241</v>
      </c>
      <c r="L47" s="67">
        <f t="shared" si="7"/>
        <v>3</v>
      </c>
      <c r="N47" s="81">
        <f t="shared" si="4"/>
        <v>0</v>
      </c>
      <c r="O47" s="82">
        <f t="shared" si="5"/>
        <v>3</v>
      </c>
      <c r="P47" s="82">
        <f t="shared" si="6"/>
        <v>0</v>
      </c>
      <c r="Q47" s="84">
        <f t="shared" si="2"/>
        <v>9</v>
      </c>
      <c r="R47" s="83" t="str">
        <f t="shared" si="1"/>
        <v>Ok</v>
      </c>
      <c r="T47" s="81">
        <f>Requisitos!G47</f>
        <v>1</v>
      </c>
      <c r="U47" s="67">
        <f t="shared" si="3"/>
        <v>9</v>
      </c>
    </row>
    <row r="48" spans="1:21" ht="25.5" x14ac:dyDescent="0.2">
      <c r="A48" s="8"/>
      <c r="B48" s="60" t="s">
        <v>106</v>
      </c>
      <c r="C48" s="61"/>
      <c r="D48" s="68" t="s">
        <v>54</v>
      </c>
      <c r="E48" s="62" t="s">
        <v>55</v>
      </c>
      <c r="F48" s="64" t="str">
        <f>Requisitos!F48</f>
        <v>S</v>
      </c>
      <c r="G48" s="65" t="s">
        <v>14</v>
      </c>
      <c r="H48" s="65" t="s">
        <v>172</v>
      </c>
      <c r="I48" s="65" t="s">
        <v>14</v>
      </c>
      <c r="J48" s="65"/>
      <c r="K48" s="66"/>
      <c r="L48" s="67">
        <f t="shared" si="7"/>
        <v>0.66666666666666663</v>
      </c>
      <c r="N48" s="81">
        <f t="shared" si="4"/>
        <v>0</v>
      </c>
      <c r="O48" s="82">
        <f t="shared" si="5"/>
        <v>0</v>
      </c>
      <c r="P48" s="82">
        <f t="shared" si="6"/>
        <v>2</v>
      </c>
      <c r="Q48" s="84">
        <f t="shared" si="2"/>
        <v>2</v>
      </c>
      <c r="R48" s="83" t="str">
        <f t="shared" si="1"/>
        <v>Ok</v>
      </c>
      <c r="T48" s="81">
        <f>Requisitos!G48</f>
        <v>1</v>
      </c>
      <c r="U48" s="67">
        <f t="shared" si="3"/>
        <v>2</v>
      </c>
    </row>
    <row r="49" spans="1:21" ht="38.25" x14ac:dyDescent="0.2">
      <c r="A49" s="8"/>
      <c r="B49" s="60" t="s">
        <v>107</v>
      </c>
      <c r="C49" s="61"/>
      <c r="D49" s="68" t="s">
        <v>60</v>
      </c>
      <c r="E49" s="62" t="s">
        <v>115</v>
      </c>
      <c r="F49" s="64" t="str">
        <f>Requisitos!F49</f>
        <v>S</v>
      </c>
      <c r="G49" s="65" t="s">
        <v>12</v>
      </c>
      <c r="H49" s="65" t="s">
        <v>12</v>
      </c>
      <c r="I49" s="65" t="s">
        <v>12</v>
      </c>
      <c r="J49" s="65"/>
      <c r="K49" s="66"/>
      <c r="L49" s="67">
        <f t="shared" si="7"/>
        <v>3</v>
      </c>
      <c r="N49" s="81">
        <f t="shared" si="4"/>
        <v>0</v>
      </c>
      <c r="O49" s="82">
        <f t="shared" si="5"/>
        <v>3</v>
      </c>
      <c r="P49" s="82">
        <f t="shared" si="6"/>
        <v>0</v>
      </c>
      <c r="Q49" s="84">
        <f t="shared" si="2"/>
        <v>9</v>
      </c>
      <c r="R49" s="83" t="str">
        <f t="shared" si="1"/>
        <v>Ok</v>
      </c>
      <c r="T49" s="81">
        <f>Requisitos!G49</f>
        <v>1</v>
      </c>
      <c r="U49" s="67">
        <f t="shared" si="3"/>
        <v>9</v>
      </c>
    </row>
    <row r="50" spans="1:21" ht="140.25" x14ac:dyDescent="0.2">
      <c r="A50" s="8"/>
      <c r="B50" s="60" t="s">
        <v>108</v>
      </c>
      <c r="C50" s="61"/>
      <c r="D50" s="68" t="s">
        <v>118</v>
      </c>
      <c r="E50" s="62" t="s">
        <v>115</v>
      </c>
      <c r="F50" s="64" t="str">
        <f>Requisitos!F50</f>
        <v>S</v>
      </c>
      <c r="G50" s="65" t="s">
        <v>12</v>
      </c>
      <c r="H50" s="65" t="s">
        <v>12</v>
      </c>
      <c r="I50" s="65" t="s">
        <v>12</v>
      </c>
      <c r="J50" s="65"/>
      <c r="K50" s="66"/>
      <c r="L50" s="67">
        <f t="shared" si="7"/>
        <v>3</v>
      </c>
      <c r="N50" s="81">
        <f t="shared" si="4"/>
        <v>0</v>
      </c>
      <c r="O50" s="82">
        <f t="shared" si="5"/>
        <v>3</v>
      </c>
      <c r="P50" s="82">
        <f t="shared" si="6"/>
        <v>0</v>
      </c>
      <c r="Q50" s="84">
        <f t="shared" si="2"/>
        <v>9</v>
      </c>
      <c r="R50" s="83" t="str">
        <f t="shared" si="1"/>
        <v>Ok</v>
      </c>
      <c r="T50" s="81">
        <f>Requisitos!G50</f>
        <v>1</v>
      </c>
      <c r="U50" s="67">
        <f t="shared" si="3"/>
        <v>9</v>
      </c>
    </row>
    <row r="51" spans="1:21" s="28" customFormat="1" ht="38.25" x14ac:dyDescent="0.2">
      <c r="A51" s="24"/>
      <c r="B51" s="69" t="s">
        <v>109</v>
      </c>
      <c r="C51" s="70"/>
      <c r="D51" s="72" t="s">
        <v>61</v>
      </c>
      <c r="E51" s="71" t="s">
        <v>115</v>
      </c>
      <c r="F51" s="64" t="str">
        <f>Requisitos!F51</f>
        <v>T</v>
      </c>
      <c r="G51" s="65" t="s">
        <v>14</v>
      </c>
      <c r="H51" s="65" t="s">
        <v>172</v>
      </c>
      <c r="I51" s="65" t="s">
        <v>12</v>
      </c>
      <c r="J51" s="65" t="s">
        <v>12</v>
      </c>
      <c r="K51" s="66" t="s">
        <v>241</v>
      </c>
      <c r="L51" s="67">
        <f t="shared" si="7"/>
        <v>1.3333333333333333</v>
      </c>
      <c r="N51" s="81">
        <f t="shared" si="4"/>
        <v>0</v>
      </c>
      <c r="O51" s="82">
        <f t="shared" si="5"/>
        <v>1</v>
      </c>
      <c r="P51" s="82">
        <f t="shared" si="6"/>
        <v>1</v>
      </c>
      <c r="Q51" s="84">
        <f t="shared" si="2"/>
        <v>2.8</v>
      </c>
      <c r="R51" s="83" t="str">
        <f t="shared" si="1"/>
        <v>Ok</v>
      </c>
      <c r="T51" s="81">
        <f>Requisitos!G51</f>
        <v>1</v>
      </c>
      <c r="U51" s="67">
        <f t="shared" si="3"/>
        <v>2.8</v>
      </c>
    </row>
    <row r="52" spans="1:21" s="28" customFormat="1" ht="76.5" x14ac:dyDescent="0.2">
      <c r="A52" s="24"/>
      <c r="B52" s="69" t="s">
        <v>110</v>
      </c>
      <c r="C52" s="70"/>
      <c r="D52" s="72" t="s">
        <v>62</v>
      </c>
      <c r="E52" s="71" t="s">
        <v>115</v>
      </c>
      <c r="F52" s="64" t="str">
        <f>Requisitos!F52</f>
        <v>T</v>
      </c>
      <c r="G52" s="65" t="s">
        <v>12</v>
      </c>
      <c r="H52" s="65" t="s">
        <v>12</v>
      </c>
      <c r="I52" s="65" t="s">
        <v>12</v>
      </c>
      <c r="J52" s="65" t="s">
        <v>12</v>
      </c>
      <c r="K52" s="66" t="s">
        <v>241</v>
      </c>
      <c r="L52" s="67">
        <f t="shared" si="7"/>
        <v>3</v>
      </c>
      <c r="N52" s="81">
        <f t="shared" si="4"/>
        <v>0</v>
      </c>
      <c r="O52" s="82">
        <f t="shared" si="5"/>
        <v>3</v>
      </c>
      <c r="P52" s="82">
        <f t="shared" si="6"/>
        <v>0</v>
      </c>
      <c r="Q52" s="84">
        <f t="shared" si="2"/>
        <v>9</v>
      </c>
      <c r="R52" s="83" t="str">
        <f t="shared" si="1"/>
        <v>Ok</v>
      </c>
      <c r="T52" s="81">
        <f>Requisitos!G52</f>
        <v>1</v>
      </c>
      <c r="U52" s="67">
        <f t="shared" si="3"/>
        <v>9</v>
      </c>
    </row>
    <row r="53" spans="1:21" s="28" customFormat="1" ht="38.25" x14ac:dyDescent="0.2">
      <c r="A53" s="24"/>
      <c r="B53" s="69" t="s">
        <v>111</v>
      </c>
      <c r="C53" s="70"/>
      <c r="D53" s="72" t="s">
        <v>63</v>
      </c>
      <c r="E53" s="71" t="s">
        <v>115</v>
      </c>
      <c r="F53" s="64" t="str">
        <f>Requisitos!F53</f>
        <v>T</v>
      </c>
      <c r="G53" s="65" t="s">
        <v>14</v>
      </c>
      <c r="H53" s="65" t="s">
        <v>14</v>
      </c>
      <c r="I53" s="65" t="s">
        <v>12</v>
      </c>
      <c r="J53" s="65" t="s">
        <v>13</v>
      </c>
      <c r="K53" s="66" t="s">
        <v>241</v>
      </c>
      <c r="L53" s="67">
        <f t="shared" si="7"/>
        <v>1.6666666666666667</v>
      </c>
      <c r="N53" s="81">
        <f t="shared" si="4"/>
        <v>0</v>
      </c>
      <c r="O53" s="82">
        <f t="shared" si="5"/>
        <v>1</v>
      </c>
      <c r="P53" s="82">
        <f t="shared" si="6"/>
        <v>2</v>
      </c>
      <c r="Q53" s="84">
        <f t="shared" si="2"/>
        <v>2</v>
      </c>
      <c r="R53" s="83" t="str">
        <f t="shared" si="1"/>
        <v>Ok</v>
      </c>
      <c r="T53" s="81">
        <f>Requisitos!G53</f>
        <v>1</v>
      </c>
      <c r="U53" s="67">
        <f t="shared" si="3"/>
        <v>2</v>
      </c>
    </row>
    <row r="54" spans="1:21" ht="140.25" x14ac:dyDescent="0.2">
      <c r="A54" s="8"/>
      <c r="B54" s="60" t="s">
        <v>112</v>
      </c>
      <c r="C54" s="61"/>
      <c r="D54" s="68" t="s">
        <v>119</v>
      </c>
      <c r="E54" s="62" t="s">
        <v>115</v>
      </c>
      <c r="F54" s="64" t="str">
        <f>Requisitos!F54</f>
        <v>S</v>
      </c>
      <c r="G54" s="65" t="s">
        <v>12</v>
      </c>
      <c r="H54" s="65" t="s">
        <v>12</v>
      </c>
      <c r="I54" s="65" t="s">
        <v>13</v>
      </c>
      <c r="J54" s="65"/>
      <c r="K54" s="66"/>
      <c r="L54" s="67">
        <f t="shared" si="7"/>
        <v>1.6666666666666667</v>
      </c>
      <c r="N54" s="81">
        <f t="shared" si="4"/>
        <v>1</v>
      </c>
      <c r="O54" s="82">
        <f t="shared" si="5"/>
        <v>2</v>
      </c>
      <c r="P54" s="82">
        <f t="shared" si="6"/>
        <v>0</v>
      </c>
      <c r="Q54" s="84">
        <f t="shared" si="2"/>
        <v>6</v>
      </c>
      <c r="R54" s="83" t="str">
        <f t="shared" si="1"/>
        <v>Ok</v>
      </c>
      <c r="T54" s="81">
        <f>Requisitos!G54</f>
        <v>3</v>
      </c>
      <c r="U54" s="67">
        <f t="shared" si="3"/>
        <v>18</v>
      </c>
    </row>
    <row r="55" spans="1:21" ht="89.25" x14ac:dyDescent="0.2">
      <c r="A55" s="8"/>
      <c r="B55" s="60" t="s">
        <v>113</v>
      </c>
      <c r="C55" s="61"/>
      <c r="D55" s="68" t="s">
        <v>126</v>
      </c>
      <c r="E55" s="62" t="s">
        <v>115</v>
      </c>
      <c r="F55" s="64" t="str">
        <f>Requisitos!F55</f>
        <v>S</v>
      </c>
      <c r="G55" s="65" t="s">
        <v>12</v>
      </c>
      <c r="H55" s="65" t="s">
        <v>12</v>
      </c>
      <c r="I55" s="65" t="s">
        <v>12</v>
      </c>
      <c r="J55" s="65"/>
      <c r="K55" s="66"/>
      <c r="L55" s="67">
        <f t="shared" si="7"/>
        <v>3</v>
      </c>
      <c r="N55" s="81">
        <f t="shared" si="4"/>
        <v>0</v>
      </c>
      <c r="O55" s="82">
        <f t="shared" si="5"/>
        <v>3</v>
      </c>
      <c r="P55" s="82">
        <f t="shared" si="6"/>
        <v>0</v>
      </c>
      <c r="Q55" s="84">
        <f t="shared" si="2"/>
        <v>9</v>
      </c>
      <c r="R55" s="83" t="str">
        <f t="shared" si="1"/>
        <v>Ok</v>
      </c>
      <c r="T55" s="81">
        <f>Requisitos!G55</f>
        <v>3</v>
      </c>
      <c r="U55" s="67">
        <f t="shared" si="3"/>
        <v>27</v>
      </c>
    </row>
    <row r="56" spans="1:21" ht="127.5" x14ac:dyDescent="0.2">
      <c r="A56" s="8"/>
      <c r="B56" s="60" t="s">
        <v>134</v>
      </c>
      <c r="C56" s="61"/>
      <c r="D56" s="68" t="s">
        <v>124</v>
      </c>
      <c r="E56" s="62" t="s">
        <v>115</v>
      </c>
      <c r="F56" s="64" t="str">
        <f>Requisitos!F56</f>
        <v>S</v>
      </c>
      <c r="G56" s="65" t="s">
        <v>12</v>
      </c>
      <c r="H56" s="65" t="s">
        <v>12</v>
      </c>
      <c r="I56" s="65" t="s">
        <v>12</v>
      </c>
      <c r="J56" s="65"/>
      <c r="K56" s="66"/>
      <c r="L56" s="67">
        <f t="shared" si="7"/>
        <v>3</v>
      </c>
      <c r="N56" s="81">
        <f t="shared" si="4"/>
        <v>0</v>
      </c>
      <c r="O56" s="82">
        <f t="shared" si="5"/>
        <v>3</v>
      </c>
      <c r="P56" s="82">
        <f t="shared" si="6"/>
        <v>0</v>
      </c>
      <c r="Q56" s="84">
        <f t="shared" si="2"/>
        <v>9</v>
      </c>
      <c r="R56" s="83" t="str">
        <f t="shared" si="1"/>
        <v>Ok</v>
      </c>
      <c r="T56" s="81">
        <f>Requisitos!G56</f>
        <v>3</v>
      </c>
      <c r="U56" s="67">
        <f t="shared" si="3"/>
        <v>27</v>
      </c>
    </row>
    <row r="57" spans="1:21" ht="89.25" x14ac:dyDescent="0.2">
      <c r="A57" s="8"/>
      <c r="B57" s="60" t="s">
        <v>135</v>
      </c>
      <c r="C57" s="61"/>
      <c r="D57" s="68" t="s">
        <v>125</v>
      </c>
      <c r="E57" s="62" t="s">
        <v>115</v>
      </c>
      <c r="F57" s="64" t="str">
        <f>Requisitos!F57</f>
        <v>S</v>
      </c>
      <c r="G57" s="65" t="s">
        <v>12</v>
      </c>
      <c r="H57" s="65" t="s">
        <v>12</v>
      </c>
      <c r="I57" s="65" t="s">
        <v>14</v>
      </c>
      <c r="J57" s="65"/>
      <c r="K57" s="66"/>
      <c r="L57" s="67">
        <f t="shared" si="7"/>
        <v>2.3333333333333335</v>
      </c>
      <c r="N57" s="81">
        <f t="shared" si="4"/>
        <v>0</v>
      </c>
      <c r="O57" s="82">
        <f t="shared" si="5"/>
        <v>2</v>
      </c>
      <c r="P57" s="82">
        <f t="shared" si="6"/>
        <v>1</v>
      </c>
      <c r="Q57" s="84">
        <f t="shared" si="2"/>
        <v>6</v>
      </c>
      <c r="R57" s="83" t="str">
        <f t="shared" si="1"/>
        <v>Ok</v>
      </c>
      <c r="T57" s="81">
        <f>Requisitos!G57</f>
        <v>3</v>
      </c>
      <c r="U57" s="67">
        <f t="shared" si="3"/>
        <v>18</v>
      </c>
    </row>
    <row r="58" spans="1:21" ht="38.25" x14ac:dyDescent="0.2">
      <c r="A58" s="8"/>
      <c r="B58" s="60" t="s">
        <v>141</v>
      </c>
      <c r="C58" s="61"/>
      <c r="D58" s="68" t="s">
        <v>142</v>
      </c>
      <c r="E58" s="71" t="s">
        <v>115</v>
      </c>
      <c r="F58" s="64" t="str">
        <f>Requisitos!F58</f>
        <v>N</v>
      </c>
      <c r="G58" s="65" t="s">
        <v>13</v>
      </c>
      <c r="H58" s="65" t="s">
        <v>172</v>
      </c>
      <c r="I58" s="65" t="s">
        <v>13</v>
      </c>
      <c r="J58" s="65"/>
      <c r="K58" s="66"/>
      <c r="L58" s="67">
        <f t="shared" si="7"/>
        <v>-0.66666666666666663</v>
      </c>
      <c r="N58" s="81">
        <f t="shared" si="4"/>
        <v>2</v>
      </c>
      <c r="O58" s="82">
        <f t="shared" si="5"/>
        <v>0</v>
      </c>
      <c r="P58" s="82">
        <f t="shared" si="6"/>
        <v>0</v>
      </c>
      <c r="Q58" s="84">
        <f t="shared" si="2"/>
        <v>-2</v>
      </c>
      <c r="R58" s="83" t="str">
        <f t="shared" si="1"/>
        <v>Ok</v>
      </c>
      <c r="T58" s="81">
        <f>Requisitos!G58</f>
        <v>2</v>
      </c>
      <c r="U58" s="67">
        <f t="shared" si="3"/>
        <v>-4</v>
      </c>
    </row>
    <row r="59" spans="1:21" ht="38.25" x14ac:dyDescent="0.2">
      <c r="A59" s="8"/>
      <c r="B59" s="60" t="s">
        <v>143</v>
      </c>
      <c r="C59" s="61"/>
      <c r="D59" s="68" t="s">
        <v>144</v>
      </c>
      <c r="E59" s="71" t="s">
        <v>115</v>
      </c>
      <c r="F59" s="64" t="str">
        <f>Requisitos!F59</f>
        <v>N</v>
      </c>
      <c r="G59" s="65" t="s">
        <v>13</v>
      </c>
      <c r="H59" s="65" t="s">
        <v>172</v>
      </c>
      <c r="I59" s="65" t="s">
        <v>13</v>
      </c>
      <c r="J59" s="65"/>
      <c r="K59" s="66"/>
      <c r="L59" s="67">
        <f t="shared" si="7"/>
        <v>-0.66666666666666663</v>
      </c>
      <c r="N59" s="81">
        <f t="shared" si="4"/>
        <v>2</v>
      </c>
      <c r="O59" s="82">
        <f t="shared" si="5"/>
        <v>0</v>
      </c>
      <c r="P59" s="82">
        <f t="shared" si="6"/>
        <v>0</v>
      </c>
      <c r="Q59" s="84">
        <f t="shared" si="2"/>
        <v>-2</v>
      </c>
      <c r="R59" s="83" t="str">
        <f t="shared" si="1"/>
        <v>Ok</v>
      </c>
      <c r="T59" s="81">
        <f>Requisitos!G59</f>
        <v>2</v>
      </c>
      <c r="U59" s="67">
        <f t="shared" si="3"/>
        <v>-4</v>
      </c>
    </row>
    <row r="60" spans="1:21" ht="38.25" x14ac:dyDescent="0.2">
      <c r="A60" s="8"/>
      <c r="B60" s="60" t="s">
        <v>145</v>
      </c>
      <c r="C60" s="61"/>
      <c r="D60" s="68" t="s">
        <v>146</v>
      </c>
      <c r="E60" s="71" t="s">
        <v>115</v>
      </c>
      <c r="F60" s="64" t="str">
        <f>Requisitos!F60</f>
        <v>N</v>
      </c>
      <c r="G60" s="65" t="s">
        <v>14</v>
      </c>
      <c r="H60" s="65" t="s">
        <v>172</v>
      </c>
      <c r="I60" s="65" t="s">
        <v>14</v>
      </c>
      <c r="J60" s="65"/>
      <c r="K60" s="66"/>
      <c r="L60" s="67">
        <f t="shared" si="7"/>
        <v>0.66666666666666663</v>
      </c>
      <c r="N60" s="81">
        <f t="shared" si="4"/>
        <v>0</v>
      </c>
      <c r="O60" s="82">
        <f t="shared" si="5"/>
        <v>0</v>
      </c>
      <c r="P60" s="82">
        <f t="shared" si="6"/>
        <v>2</v>
      </c>
      <c r="Q60" s="84">
        <f t="shared" si="2"/>
        <v>2</v>
      </c>
      <c r="R60" s="83" t="str">
        <f t="shared" si="1"/>
        <v>Ok</v>
      </c>
      <c r="T60" s="81">
        <f>Requisitos!G60</f>
        <v>2</v>
      </c>
      <c r="U60" s="67">
        <f t="shared" si="3"/>
        <v>4</v>
      </c>
    </row>
    <row r="61" spans="1:21" ht="38.25" x14ac:dyDescent="0.2">
      <c r="A61" s="8"/>
      <c r="B61" s="60" t="s">
        <v>147</v>
      </c>
      <c r="C61" s="61"/>
      <c r="D61" s="68" t="s">
        <v>148</v>
      </c>
      <c r="E61" s="71" t="s">
        <v>115</v>
      </c>
      <c r="F61" s="64" t="str">
        <f>Requisitos!F61</f>
        <v>N</v>
      </c>
      <c r="G61" s="65" t="s">
        <v>13</v>
      </c>
      <c r="H61" s="65" t="s">
        <v>172</v>
      </c>
      <c r="I61" s="65" t="s">
        <v>13</v>
      </c>
      <c r="J61" s="65"/>
      <c r="K61" s="66"/>
      <c r="L61" s="67">
        <f t="shared" si="7"/>
        <v>-0.66666666666666663</v>
      </c>
      <c r="N61" s="81">
        <f t="shared" si="4"/>
        <v>2</v>
      </c>
      <c r="O61" s="82">
        <f t="shared" si="5"/>
        <v>0</v>
      </c>
      <c r="P61" s="82">
        <f t="shared" si="6"/>
        <v>0</v>
      </c>
      <c r="Q61" s="84">
        <f t="shared" si="2"/>
        <v>-2</v>
      </c>
      <c r="R61" s="83" t="str">
        <f t="shared" si="1"/>
        <v>Ok</v>
      </c>
      <c r="T61" s="81">
        <f>Requisitos!G61</f>
        <v>2</v>
      </c>
      <c r="U61" s="67">
        <f t="shared" si="3"/>
        <v>-4</v>
      </c>
    </row>
    <row r="62" spans="1:21" ht="38.25" x14ac:dyDescent="0.2">
      <c r="A62" s="8"/>
      <c r="B62" s="60" t="s">
        <v>149</v>
      </c>
      <c r="C62" s="61"/>
      <c r="D62" s="68" t="s">
        <v>150</v>
      </c>
      <c r="E62" s="71" t="s">
        <v>115</v>
      </c>
      <c r="F62" s="64" t="str">
        <f>Requisitos!F62</f>
        <v>N</v>
      </c>
      <c r="G62" s="65" t="s">
        <v>13</v>
      </c>
      <c r="H62" s="65" t="s">
        <v>172</v>
      </c>
      <c r="I62" s="65" t="s">
        <v>13</v>
      </c>
      <c r="J62" s="65"/>
      <c r="K62" s="66"/>
      <c r="L62" s="67">
        <f t="shared" si="7"/>
        <v>-0.66666666666666663</v>
      </c>
      <c r="N62" s="81">
        <f t="shared" si="4"/>
        <v>2</v>
      </c>
      <c r="O62" s="82">
        <f t="shared" si="5"/>
        <v>0</v>
      </c>
      <c r="P62" s="82">
        <f t="shared" si="6"/>
        <v>0</v>
      </c>
      <c r="Q62" s="84">
        <f t="shared" si="2"/>
        <v>-2</v>
      </c>
      <c r="R62" s="83" t="str">
        <f t="shared" si="1"/>
        <v>Ok</v>
      </c>
      <c r="T62" s="81">
        <f>Requisitos!G62</f>
        <v>2</v>
      </c>
      <c r="U62" s="67">
        <f t="shared" si="3"/>
        <v>-4</v>
      </c>
    </row>
    <row r="63" spans="1:21" ht="38.25" x14ac:dyDescent="0.2">
      <c r="A63" s="8"/>
      <c r="B63" s="60" t="s">
        <v>151</v>
      </c>
      <c r="C63" s="61"/>
      <c r="D63" s="68" t="s">
        <v>152</v>
      </c>
      <c r="E63" s="71" t="s">
        <v>115</v>
      </c>
      <c r="F63" s="64" t="str">
        <f>Requisitos!F63</f>
        <v>N</v>
      </c>
      <c r="G63" s="65" t="s">
        <v>13</v>
      </c>
      <c r="H63" s="65" t="s">
        <v>172</v>
      </c>
      <c r="I63" s="65" t="s">
        <v>13</v>
      </c>
      <c r="J63" s="65"/>
      <c r="K63" s="66"/>
      <c r="L63" s="67">
        <f t="shared" si="7"/>
        <v>-0.66666666666666663</v>
      </c>
      <c r="N63" s="81">
        <f t="shared" si="4"/>
        <v>2</v>
      </c>
      <c r="O63" s="82">
        <f t="shared" si="5"/>
        <v>0</v>
      </c>
      <c r="P63" s="82">
        <f t="shared" si="6"/>
        <v>0</v>
      </c>
      <c r="Q63" s="84">
        <f t="shared" si="2"/>
        <v>-2</v>
      </c>
      <c r="R63" s="83" t="str">
        <f t="shared" si="1"/>
        <v>Ok</v>
      </c>
      <c r="T63" s="81">
        <f>Requisitos!G63</f>
        <v>2</v>
      </c>
      <c r="U63" s="67">
        <f t="shared" si="3"/>
        <v>-4</v>
      </c>
    </row>
    <row r="64" spans="1:21" ht="38.25" x14ac:dyDescent="0.2">
      <c r="A64" s="8"/>
      <c r="B64" s="60" t="s">
        <v>153</v>
      </c>
      <c r="C64" s="61"/>
      <c r="D64" s="68" t="s">
        <v>154</v>
      </c>
      <c r="E64" s="71" t="s">
        <v>115</v>
      </c>
      <c r="F64" s="64" t="str">
        <f>Requisitos!F64</f>
        <v>N</v>
      </c>
      <c r="G64" s="65" t="s">
        <v>12</v>
      </c>
      <c r="H64" s="65" t="s">
        <v>172</v>
      </c>
      <c r="I64" s="65" t="s">
        <v>12</v>
      </c>
      <c r="J64" s="65"/>
      <c r="K64" s="66"/>
      <c r="L64" s="67">
        <f t="shared" si="7"/>
        <v>2</v>
      </c>
      <c r="N64" s="81">
        <f t="shared" si="4"/>
        <v>0</v>
      </c>
      <c r="O64" s="82">
        <f t="shared" si="5"/>
        <v>2</v>
      </c>
      <c r="P64" s="82">
        <f t="shared" si="6"/>
        <v>0</v>
      </c>
      <c r="Q64" s="84">
        <f t="shared" si="2"/>
        <v>6</v>
      </c>
      <c r="R64" s="83" t="str">
        <f t="shared" si="1"/>
        <v>Ok</v>
      </c>
      <c r="T64" s="81">
        <f>Requisitos!G64</f>
        <v>2</v>
      </c>
      <c r="U64" s="67">
        <f t="shared" si="3"/>
        <v>12</v>
      </c>
    </row>
    <row r="65" spans="1:21" ht="38.25" x14ac:dyDescent="0.2">
      <c r="A65" s="8"/>
      <c r="B65" s="60" t="s">
        <v>155</v>
      </c>
      <c r="C65" s="61"/>
      <c r="D65" s="68" t="s">
        <v>156</v>
      </c>
      <c r="E65" s="71" t="s">
        <v>115</v>
      </c>
      <c r="F65" s="64" t="str">
        <f>Requisitos!F65</f>
        <v>N</v>
      </c>
      <c r="G65" s="65" t="s">
        <v>12</v>
      </c>
      <c r="H65" s="65" t="s">
        <v>172</v>
      </c>
      <c r="I65" s="65" t="s">
        <v>12</v>
      </c>
      <c r="J65" s="65"/>
      <c r="K65" s="66"/>
      <c r="L65" s="67">
        <f t="shared" si="7"/>
        <v>2</v>
      </c>
      <c r="N65" s="81">
        <f t="shared" si="4"/>
        <v>0</v>
      </c>
      <c r="O65" s="82">
        <f t="shared" si="5"/>
        <v>2</v>
      </c>
      <c r="P65" s="82">
        <f t="shared" si="6"/>
        <v>0</v>
      </c>
      <c r="Q65" s="84">
        <f t="shared" si="2"/>
        <v>6</v>
      </c>
      <c r="R65" s="83" t="str">
        <f t="shared" si="1"/>
        <v>Ok</v>
      </c>
      <c r="T65" s="81">
        <f>Requisitos!G65</f>
        <v>2</v>
      </c>
      <c r="U65" s="67">
        <f t="shared" si="3"/>
        <v>12</v>
      </c>
    </row>
    <row r="66" spans="1:21" ht="38.25" x14ac:dyDescent="0.2">
      <c r="A66" s="8"/>
      <c r="B66" s="73" t="s">
        <v>157</v>
      </c>
      <c r="C66" s="74"/>
      <c r="D66" s="76" t="s">
        <v>158</v>
      </c>
      <c r="E66" s="75" t="s">
        <v>115</v>
      </c>
      <c r="F66" s="77" t="str">
        <f>Requisitos!F66</f>
        <v>N</v>
      </c>
      <c r="G66" s="78" t="s">
        <v>12</v>
      </c>
      <c r="H66" s="78" t="s">
        <v>172</v>
      </c>
      <c r="I66" s="78" t="s">
        <v>13</v>
      </c>
      <c r="J66" s="78"/>
      <c r="K66" s="79"/>
      <c r="L66" s="80">
        <f t="shared" si="7"/>
        <v>0.66666666666666663</v>
      </c>
      <c r="N66" s="85">
        <f t="shared" si="4"/>
        <v>1</v>
      </c>
      <c r="O66" s="86">
        <f t="shared" si="5"/>
        <v>1</v>
      </c>
      <c r="P66" s="86">
        <f t="shared" si="6"/>
        <v>0</v>
      </c>
      <c r="Q66" s="87">
        <f t="shared" si="2"/>
        <v>2.6</v>
      </c>
      <c r="R66" s="88" t="str">
        <f t="shared" si="1"/>
        <v>Ok</v>
      </c>
      <c r="T66" s="85">
        <f>Requisitos!G66</f>
        <v>2</v>
      </c>
      <c r="U66" s="80">
        <f t="shared" si="3"/>
        <v>5.2</v>
      </c>
    </row>
  </sheetData>
  <autoFilter ref="B6:U66"/>
  <mergeCells count="1">
    <mergeCell ref="N4:P4"/>
  </mergeCells>
  <conditionalFormatting sqref="G7:G66 I7:J66">
    <cfRule type="containsText" dxfId="66" priority="7" operator="containsText" text="Não">
      <formula>NOT(ISERROR(SEARCH("Não",G7)))</formula>
    </cfRule>
    <cfRule type="containsText" dxfId="65" priority="8" operator="containsText" text="Parcialmente">
      <formula>NOT(ISERROR(SEARCH("Parcialmente",G7)))</formula>
    </cfRule>
    <cfRule type="containsText" dxfId="64" priority="9" operator="containsText" text="Sim">
      <formula>NOT(ISERROR(SEARCH("Sim",G7)))</formula>
    </cfRule>
  </conditionalFormatting>
  <conditionalFormatting sqref="H7:H66">
    <cfRule type="containsText" dxfId="63" priority="1" operator="containsText" text="Não">
      <formula>NOT(ISERROR(SEARCH("Não",H7)))</formula>
    </cfRule>
    <cfRule type="containsText" dxfId="62" priority="2" operator="containsText" text="Parcialmente">
      <formula>NOT(ISERROR(SEARCH("Parcialmente",H7)))</formula>
    </cfRule>
    <cfRule type="containsText" dxfId="61" priority="3" operator="containsText" text="Sim">
      <formula>NOT(ISERROR(SEARCH("Sim",H7)))</formula>
    </cfRule>
  </conditionalFormatting>
  <dataValidations count="1">
    <dataValidation type="list" allowBlank="1" showInputMessage="1" showErrorMessage="1" sqref="G7:I66">
      <formula1>"Sim,Não,Parcialmente,N/A"</formula1>
    </dataValidation>
  </dataValidations>
  <pageMargins left="0.78740157499999996" right="0.78740157499999996" top="0.984251969" bottom="0.984251969" header="0.5" footer="0.5"/>
  <pageSetup paperSize="9" orientation="portrait" r:id="rId1"/>
  <headerFooter alignWithMargins="0"/>
  <drawing r:id="rId2"/>
  <legacyDrawing r:id="rId3"/>
  <extLst>
    <ext xmlns:x14="http://schemas.microsoft.com/office/spreadsheetml/2009/9/main" uri="{78C0D931-6437-407d-A8EE-F0AAD7539E65}">
      <x14:conditionalFormattings>
        <x14:conditionalFormatting xmlns:xm="http://schemas.microsoft.com/office/excel/2006/main">
          <x14:cfRule type="containsText" priority="4" operator="containsText" text="Não" id="{0EBAE998-D801-47D6-AA11-E2B7E5E124F4}">
            <xm:f>NOT(ISERROR(SEARCH("Não",'CPqD-Sensedia'!K7)))</xm:f>
            <x14:dxf>
              <font>
                <color rgb="FF9C0006"/>
              </font>
              <fill>
                <patternFill>
                  <bgColor rgb="FFFFC7CE"/>
                </patternFill>
              </fill>
            </x14:dxf>
          </x14:cfRule>
          <x14:cfRule type="containsText" priority="5" operator="containsText" text="Parcialmente" id="{8404F3E8-8B91-47C1-8938-4AFD5D810C20}">
            <xm:f>NOT(ISERROR(SEARCH("Parcialmente",'CPqD-Sensedia'!K7)))</xm:f>
            <x14:dxf>
              <font>
                <color rgb="FF9C6500"/>
              </font>
              <fill>
                <patternFill>
                  <bgColor rgb="FFFFEB9C"/>
                </patternFill>
              </fill>
            </x14:dxf>
          </x14:cfRule>
          <x14:cfRule type="containsText" priority="6" operator="containsText" text="Sim" id="{4F0A35FA-C8EA-4F01-AE46-4BD70D3531CC}">
            <xm:f>NOT(ISERROR(SEARCH("Sim",'CPqD-Sensedia'!K7)))</xm:f>
            <x14:dxf>
              <font>
                <color rgb="FF006100"/>
              </font>
              <fill>
                <patternFill>
                  <bgColor rgb="FFC6EFCE"/>
                </patternFill>
              </fill>
            </x14:dxf>
          </x14:cfRule>
          <xm:sqref>J7:J66</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CW66"/>
  <sheetViews>
    <sheetView zoomScale="90" zoomScaleNormal="90" workbookViewId="0">
      <pane xSplit="3" ySplit="6" topLeftCell="D7" activePane="bottomRight" state="frozenSplit"/>
      <selection pane="topRight" activeCell="D1" sqref="D1"/>
      <selection pane="bottomLeft" activeCell="K6" sqref="K6"/>
      <selection pane="bottomRight" activeCell="G8" sqref="G8"/>
    </sheetView>
  </sheetViews>
  <sheetFormatPr defaultRowHeight="12.75" x14ac:dyDescent="0.2"/>
  <cols>
    <col min="1" max="1" width="3.5703125" style="5" customWidth="1"/>
    <col min="2" max="2" width="10.7109375" style="6" customWidth="1"/>
    <col min="3" max="3" width="12.140625" style="7" hidden="1" customWidth="1"/>
    <col min="4" max="4" width="21.5703125" style="7" customWidth="1"/>
    <col min="5" max="5" width="74.7109375" style="5" customWidth="1"/>
    <col min="6" max="6" width="5.42578125" style="5" customWidth="1"/>
    <col min="7" max="9" width="13.28515625" style="7" customWidth="1"/>
    <col min="10" max="10" width="12.140625" style="7" customWidth="1"/>
    <col min="11" max="11" width="55.85546875" style="5" customWidth="1"/>
    <col min="12" max="12" width="10.85546875" style="7" customWidth="1"/>
    <col min="13" max="13" width="3.7109375" style="5" customWidth="1"/>
    <col min="14" max="16" width="8.140625" style="7" bestFit="1" customWidth="1"/>
    <col min="17" max="17" width="8.42578125" style="7" bestFit="1" customWidth="1"/>
    <col min="18" max="18" width="13.140625" style="7" bestFit="1" customWidth="1"/>
    <col min="19" max="19" width="4" style="5" customWidth="1"/>
    <col min="20" max="20" width="12" style="7" bestFit="1" customWidth="1"/>
    <col min="21" max="21" width="17.7109375" style="7" bestFit="1" customWidth="1"/>
    <col min="22" max="22" width="86.42578125" style="5" bestFit="1" customWidth="1"/>
    <col min="23" max="100" width="9.140625" style="5"/>
    <col min="101" max="101" width="0" style="5" hidden="1" customWidth="1"/>
    <col min="102" max="16384" width="9.140625" style="5"/>
  </cols>
  <sheetData>
    <row r="1" spans="1:101" s="9" customFormat="1" x14ac:dyDescent="0.2">
      <c r="B1" s="1"/>
      <c r="C1" s="10"/>
      <c r="D1" s="10"/>
      <c r="G1" s="10"/>
      <c r="H1" s="10"/>
      <c r="I1" s="10"/>
      <c r="J1" s="10"/>
      <c r="L1" s="10"/>
      <c r="N1" s="10"/>
      <c r="O1" s="10"/>
      <c r="P1" s="10"/>
      <c r="Q1" s="10"/>
      <c r="R1" s="10"/>
      <c r="T1" s="10"/>
      <c r="U1" s="10"/>
    </row>
    <row r="2" spans="1:101" s="9" customFormat="1" x14ac:dyDescent="0.2">
      <c r="B2" s="1"/>
      <c r="C2" s="10"/>
      <c r="D2" s="29"/>
      <c r="G2" s="29"/>
      <c r="H2" s="10"/>
      <c r="I2" s="10"/>
      <c r="J2" s="29"/>
      <c r="L2" s="10"/>
      <c r="N2" s="10"/>
      <c r="O2" s="10"/>
      <c r="P2" s="10"/>
      <c r="Q2" s="10"/>
      <c r="R2" s="10"/>
      <c r="T2" s="10"/>
      <c r="U2" s="10"/>
      <c r="CW2" s="9" t="s">
        <v>6</v>
      </c>
    </row>
    <row r="3" spans="1:101" s="9" customFormat="1" ht="15" x14ac:dyDescent="0.2">
      <c r="B3" s="1"/>
      <c r="C3" s="10"/>
      <c r="D3" s="10"/>
      <c r="E3" s="11" t="s">
        <v>114</v>
      </c>
      <c r="F3" s="11"/>
      <c r="G3" s="11" t="s">
        <v>253</v>
      </c>
      <c r="H3" s="92">
        <f>SUM($L7:$L66)</f>
        <v>66.333333333333343</v>
      </c>
      <c r="I3" s="10"/>
      <c r="J3" s="10"/>
      <c r="L3" s="10"/>
      <c r="N3" s="10"/>
      <c r="O3" s="10"/>
      <c r="P3" s="10"/>
      <c r="Q3" s="10"/>
      <c r="R3" s="10"/>
      <c r="T3" s="10"/>
      <c r="U3" s="10"/>
      <c r="CW3" s="9" t="s">
        <v>7</v>
      </c>
    </row>
    <row r="4" spans="1:101" s="9" customFormat="1" ht="15" x14ac:dyDescent="0.2">
      <c r="B4" s="1"/>
      <c r="C4" s="10"/>
      <c r="D4" s="11"/>
      <c r="G4" s="11"/>
      <c r="H4" s="11"/>
      <c r="I4" s="11"/>
      <c r="J4" s="11"/>
      <c r="K4" s="11"/>
      <c r="L4" s="10"/>
      <c r="N4" s="138" t="s">
        <v>252</v>
      </c>
      <c r="O4" s="138"/>
      <c r="P4" s="138"/>
      <c r="Q4" s="51">
        <f>SUM(U7:U66)</f>
        <v>365.4</v>
      </c>
      <c r="R4" s="10"/>
      <c r="T4" s="10"/>
      <c r="U4" s="10"/>
    </row>
    <row r="5" spans="1:101" s="9" customFormat="1" x14ac:dyDescent="0.2">
      <c r="B5" s="1"/>
      <c r="C5" s="10"/>
      <c r="D5" s="10"/>
      <c r="J5" s="10"/>
      <c r="L5" s="10"/>
      <c r="N5" s="10"/>
      <c r="O5" s="10"/>
      <c r="P5" s="10"/>
      <c r="R5" s="10"/>
      <c r="T5" s="10"/>
      <c r="U5" s="10"/>
    </row>
    <row r="6" spans="1:101" ht="25.5" x14ac:dyDescent="0.2">
      <c r="B6" s="56" t="s">
        <v>64</v>
      </c>
      <c r="C6" s="57" t="s">
        <v>8</v>
      </c>
      <c r="D6" s="57" t="s">
        <v>10</v>
      </c>
      <c r="E6" s="57" t="s">
        <v>9</v>
      </c>
      <c r="F6" s="58"/>
      <c r="G6" s="57" t="s">
        <v>121</v>
      </c>
      <c r="H6" s="57" t="s">
        <v>122</v>
      </c>
      <c r="I6" s="57" t="s">
        <v>123</v>
      </c>
      <c r="J6" s="57" t="s">
        <v>237</v>
      </c>
      <c r="K6" s="57" t="s">
        <v>120</v>
      </c>
      <c r="L6" s="59" t="s">
        <v>177</v>
      </c>
      <c r="N6" s="89" t="s">
        <v>240</v>
      </c>
      <c r="O6" s="90" t="s">
        <v>244</v>
      </c>
      <c r="P6" s="90" t="s">
        <v>245</v>
      </c>
      <c r="Q6" s="90" t="s">
        <v>242</v>
      </c>
      <c r="R6" s="91" t="s">
        <v>246</v>
      </c>
      <c r="T6" s="89" t="s">
        <v>248</v>
      </c>
      <c r="U6" s="91" t="s">
        <v>249</v>
      </c>
    </row>
    <row r="7" spans="1:101" ht="25.5" x14ac:dyDescent="0.2">
      <c r="A7" s="8"/>
      <c r="B7" s="60" t="s">
        <v>65</v>
      </c>
      <c r="C7" s="61"/>
      <c r="D7" s="62" t="s">
        <v>55</v>
      </c>
      <c r="E7" s="63" t="s">
        <v>15</v>
      </c>
      <c r="F7" s="64" t="str">
        <f>Requisitos!F7</f>
        <v>S</v>
      </c>
      <c r="G7" s="65" t="s">
        <v>14</v>
      </c>
      <c r="H7" s="65" t="s">
        <v>172</v>
      </c>
      <c r="I7" s="65" t="s">
        <v>14</v>
      </c>
      <c r="J7" s="65"/>
      <c r="K7" s="66"/>
      <c r="L7" s="67">
        <f>((IF(G7="Sim",3,IF(G7="Parcialmente",1,IF(G7="Não",-1,0))))+(IF(H7="Sim",3,IF(H7="Parcialmente",1,IF(H7="Não",-1,0)))) + (IF(I7="Sim",3,IF(I7="Parcialmente",1,IF(I7="Não",-1,0)))))/3</f>
        <v>0.66666666666666663</v>
      </c>
      <c r="N7" s="81">
        <f>COUNTIF($G7:$I7,"Não")</f>
        <v>0</v>
      </c>
      <c r="O7" s="82">
        <f>COUNTIF($G7:$I7,"Sim")</f>
        <v>0</v>
      </c>
      <c r="P7" s="82">
        <f>COUNTIF($G7:$I7,"Parcialmente")</f>
        <v>2</v>
      </c>
      <c r="Q7" s="84">
        <f>IF(AND((N7&gt;O7),(N7&gt;P7)),-1*N7,IF(AND((O7&gt;N7),(O7&gt;P7)),3*O7,IF(AND((P7&gt;N7),(P7&gt;O7)),1*P7,(-(N7*0.4))+(O7*3)+(-(P7*0.2)))))</f>
        <v>2</v>
      </c>
      <c r="R7" s="83" t="str">
        <f t="shared" ref="R7:R66" si="0">IF(Q7=0,"Discutir","Ok")</f>
        <v>Ok</v>
      </c>
      <c r="T7" s="81">
        <f>Requisitos!G7</f>
        <v>1</v>
      </c>
      <c r="U7" s="67">
        <f>T7*Q7</f>
        <v>2</v>
      </c>
    </row>
    <row r="8" spans="1:101" ht="178.5" x14ac:dyDescent="0.2">
      <c r="A8" s="8"/>
      <c r="B8" s="60" t="s">
        <v>66</v>
      </c>
      <c r="C8" s="61"/>
      <c r="D8" s="62" t="s">
        <v>55</v>
      </c>
      <c r="E8" s="68" t="s">
        <v>116</v>
      </c>
      <c r="F8" s="64" t="str">
        <f>Requisitos!F8</f>
        <v>S</v>
      </c>
      <c r="G8" s="65" t="s">
        <v>12</v>
      </c>
      <c r="H8" s="65" t="s">
        <v>172</v>
      </c>
      <c r="I8" s="65" t="s">
        <v>14</v>
      </c>
      <c r="J8" s="65"/>
      <c r="K8" s="66"/>
      <c r="L8" s="67">
        <f t="shared" ref="L8:L66" si="1">((IF(G8="Sim",3,IF(G8="Parcialmente",1,IF(G8="Não",-1,0))))+(IF(H8="Sim",3,IF(H8="Parcialmente",1,IF(H8="Não",-1,0)))) + (IF(I8="Sim",3,IF(I8="Parcialmente",1,IF(I8="Não",-1,0)))))/3</f>
        <v>1.3333333333333333</v>
      </c>
      <c r="N8" s="81">
        <f>COUNTIF($G8:$I8,"Não")</f>
        <v>0</v>
      </c>
      <c r="O8" s="82">
        <f>COUNTIF($G8:$I8,"Sim")</f>
        <v>1</v>
      </c>
      <c r="P8" s="82">
        <f>COUNTIF($G8:$I8,"Parcialmente")</f>
        <v>1</v>
      </c>
      <c r="Q8" s="84">
        <f t="shared" ref="Q8:Q66" si="2">IF(AND((N8&gt;O8),(N8&gt;P8)),-1*N8,IF(AND((O8&gt;N8),(O8&gt;P8)),3*O8,IF(AND((P8&gt;N8),(P8&gt;O8)),1*P8,(-(N8*0.4))+(O8*3)+(-(P8*0.2)))))</f>
        <v>2.8</v>
      </c>
      <c r="R8" s="83" t="str">
        <f t="shared" si="0"/>
        <v>Ok</v>
      </c>
      <c r="T8" s="81">
        <f>Requisitos!G8</f>
        <v>2</v>
      </c>
      <c r="U8" s="67">
        <f t="shared" ref="U8:U66" si="3">T8*Q8</f>
        <v>5.6</v>
      </c>
    </row>
    <row r="9" spans="1:101" ht="38.25" x14ac:dyDescent="0.2">
      <c r="A9" s="8"/>
      <c r="B9" s="60" t="s">
        <v>67</v>
      </c>
      <c r="C9" s="61"/>
      <c r="D9" s="62" t="s">
        <v>55</v>
      </c>
      <c r="E9" s="68" t="s">
        <v>16</v>
      </c>
      <c r="F9" s="64" t="str">
        <f>Requisitos!F9</f>
        <v>T</v>
      </c>
      <c r="G9" s="65" t="s">
        <v>14</v>
      </c>
      <c r="H9" s="65" t="s">
        <v>14</v>
      </c>
      <c r="I9" s="65" t="s">
        <v>14</v>
      </c>
      <c r="J9" s="65"/>
      <c r="K9" s="66" t="s">
        <v>239</v>
      </c>
      <c r="L9" s="67">
        <f t="shared" si="1"/>
        <v>1</v>
      </c>
      <c r="N9" s="81">
        <f t="shared" ref="N9:N66" si="4">COUNTIF($G9:$I9,"Não")</f>
        <v>0</v>
      </c>
      <c r="O9" s="82">
        <f t="shared" ref="O9:O66" si="5">COUNTIF($G9:$I9,"Sim")</f>
        <v>0</v>
      </c>
      <c r="P9" s="82">
        <f t="shared" ref="P9:P66" si="6">COUNTIF($G9:$I9,"Parcialmente")</f>
        <v>3</v>
      </c>
      <c r="Q9" s="84">
        <f t="shared" si="2"/>
        <v>3</v>
      </c>
      <c r="R9" s="83" t="str">
        <f t="shared" si="0"/>
        <v>Ok</v>
      </c>
      <c r="T9" s="81">
        <f>Requisitos!G9</f>
        <v>2</v>
      </c>
      <c r="U9" s="67">
        <f t="shared" si="3"/>
        <v>6</v>
      </c>
    </row>
    <row r="10" spans="1:101" ht="25.5" x14ac:dyDescent="0.2">
      <c r="A10" s="8"/>
      <c r="B10" s="60" t="s">
        <v>68</v>
      </c>
      <c r="C10" s="61"/>
      <c r="D10" s="62" t="s">
        <v>56</v>
      </c>
      <c r="E10" s="68" t="s">
        <v>17</v>
      </c>
      <c r="F10" s="64" t="str">
        <f>Requisitos!F10</f>
        <v>S</v>
      </c>
      <c r="G10" s="65" t="s">
        <v>14</v>
      </c>
      <c r="H10" s="65" t="s">
        <v>172</v>
      </c>
      <c r="I10" s="65" t="s">
        <v>14</v>
      </c>
      <c r="J10" s="65"/>
      <c r="K10" s="66"/>
      <c r="L10" s="67">
        <f t="shared" si="1"/>
        <v>0.66666666666666663</v>
      </c>
      <c r="N10" s="81">
        <f t="shared" si="4"/>
        <v>0</v>
      </c>
      <c r="O10" s="82">
        <f t="shared" si="5"/>
        <v>0</v>
      </c>
      <c r="P10" s="82">
        <f t="shared" si="6"/>
        <v>2</v>
      </c>
      <c r="Q10" s="84">
        <f t="shared" si="2"/>
        <v>2</v>
      </c>
      <c r="R10" s="83" t="str">
        <f t="shared" si="0"/>
        <v>Ok</v>
      </c>
      <c r="T10" s="81">
        <f>Requisitos!G10</f>
        <v>2</v>
      </c>
      <c r="U10" s="67">
        <f t="shared" si="3"/>
        <v>4</v>
      </c>
    </row>
    <row r="11" spans="1:101" ht="25.5" x14ac:dyDescent="0.2">
      <c r="A11" s="8"/>
      <c r="B11" s="60" t="s">
        <v>69</v>
      </c>
      <c r="C11" s="61"/>
      <c r="D11" s="62" t="s">
        <v>57</v>
      </c>
      <c r="E11" s="68" t="s">
        <v>18</v>
      </c>
      <c r="F11" s="64" t="str">
        <f>Requisitos!F11</f>
        <v>S</v>
      </c>
      <c r="G11" s="65" t="s">
        <v>14</v>
      </c>
      <c r="H11" s="65" t="s">
        <v>172</v>
      </c>
      <c r="I11" s="65" t="s">
        <v>14</v>
      </c>
      <c r="J11" s="65"/>
      <c r="K11" s="66"/>
      <c r="L11" s="67">
        <f t="shared" si="1"/>
        <v>0.66666666666666663</v>
      </c>
      <c r="N11" s="81">
        <f t="shared" si="4"/>
        <v>0</v>
      </c>
      <c r="O11" s="82">
        <f t="shared" si="5"/>
        <v>0</v>
      </c>
      <c r="P11" s="82">
        <f t="shared" si="6"/>
        <v>2</v>
      </c>
      <c r="Q11" s="84">
        <f t="shared" si="2"/>
        <v>2</v>
      </c>
      <c r="R11" s="83" t="str">
        <f t="shared" si="0"/>
        <v>Ok</v>
      </c>
      <c r="T11" s="81">
        <f>Requisitos!G11</f>
        <v>1</v>
      </c>
      <c r="U11" s="67">
        <f t="shared" si="3"/>
        <v>2</v>
      </c>
    </row>
    <row r="12" spans="1:101" ht="25.5" x14ac:dyDescent="0.2">
      <c r="A12" s="8"/>
      <c r="B12" s="60" t="s">
        <v>70</v>
      </c>
      <c r="C12" s="61"/>
      <c r="D12" s="62" t="s">
        <v>57</v>
      </c>
      <c r="E12" s="68" t="s">
        <v>19</v>
      </c>
      <c r="F12" s="64" t="str">
        <f>Requisitos!F12</f>
        <v>S</v>
      </c>
      <c r="G12" s="65" t="s">
        <v>14</v>
      </c>
      <c r="H12" s="65" t="s">
        <v>172</v>
      </c>
      <c r="I12" s="65" t="s">
        <v>14</v>
      </c>
      <c r="J12" s="65"/>
      <c r="K12" s="66"/>
      <c r="L12" s="67">
        <f t="shared" si="1"/>
        <v>0.66666666666666663</v>
      </c>
      <c r="N12" s="81">
        <f t="shared" si="4"/>
        <v>0</v>
      </c>
      <c r="O12" s="82">
        <f t="shared" si="5"/>
        <v>0</v>
      </c>
      <c r="P12" s="82">
        <f t="shared" si="6"/>
        <v>2</v>
      </c>
      <c r="Q12" s="84">
        <f t="shared" si="2"/>
        <v>2</v>
      </c>
      <c r="R12" s="83" t="str">
        <f t="shared" si="0"/>
        <v>Ok</v>
      </c>
      <c r="T12" s="81">
        <f>Requisitos!G12</f>
        <v>1</v>
      </c>
      <c r="U12" s="67">
        <f t="shared" si="3"/>
        <v>2</v>
      </c>
    </row>
    <row r="13" spans="1:101" ht="25.5" x14ac:dyDescent="0.2">
      <c r="A13" s="8"/>
      <c r="B13" s="60" t="s">
        <v>71</v>
      </c>
      <c r="C13" s="61"/>
      <c r="D13" s="62" t="s">
        <v>57</v>
      </c>
      <c r="E13" s="68" t="s">
        <v>20</v>
      </c>
      <c r="F13" s="64" t="str">
        <f>Requisitos!F13</f>
        <v>S</v>
      </c>
      <c r="G13" s="65" t="s">
        <v>14</v>
      </c>
      <c r="H13" s="65" t="s">
        <v>14</v>
      </c>
      <c r="I13" s="65" t="s">
        <v>14</v>
      </c>
      <c r="J13" s="65"/>
      <c r="K13" s="66"/>
      <c r="L13" s="67">
        <f t="shared" si="1"/>
        <v>1</v>
      </c>
      <c r="N13" s="81">
        <f t="shared" si="4"/>
        <v>0</v>
      </c>
      <c r="O13" s="82">
        <f t="shared" si="5"/>
        <v>0</v>
      </c>
      <c r="P13" s="82">
        <f t="shared" si="6"/>
        <v>3</v>
      </c>
      <c r="Q13" s="84">
        <f t="shared" si="2"/>
        <v>3</v>
      </c>
      <c r="R13" s="83" t="str">
        <f t="shared" si="0"/>
        <v>Ok</v>
      </c>
      <c r="T13" s="81">
        <f>Requisitos!G13</f>
        <v>2</v>
      </c>
      <c r="U13" s="67">
        <f t="shared" si="3"/>
        <v>6</v>
      </c>
    </row>
    <row r="14" spans="1:101" ht="25.5" x14ac:dyDescent="0.2">
      <c r="A14" s="8"/>
      <c r="B14" s="60" t="s">
        <v>72</v>
      </c>
      <c r="C14" s="61"/>
      <c r="D14" s="62" t="s">
        <v>57</v>
      </c>
      <c r="E14" s="68" t="s">
        <v>21</v>
      </c>
      <c r="F14" s="64" t="str">
        <f>Requisitos!F14</f>
        <v>S</v>
      </c>
      <c r="G14" s="65" t="s">
        <v>14</v>
      </c>
      <c r="H14" s="65" t="s">
        <v>14</v>
      </c>
      <c r="I14" s="65" t="s">
        <v>14</v>
      </c>
      <c r="J14" s="65"/>
      <c r="K14" s="66"/>
      <c r="L14" s="67">
        <f t="shared" si="1"/>
        <v>1</v>
      </c>
      <c r="N14" s="81">
        <f t="shared" si="4"/>
        <v>0</v>
      </c>
      <c r="O14" s="82">
        <f t="shared" si="5"/>
        <v>0</v>
      </c>
      <c r="P14" s="82">
        <f t="shared" si="6"/>
        <v>3</v>
      </c>
      <c r="Q14" s="84">
        <f t="shared" si="2"/>
        <v>3</v>
      </c>
      <c r="R14" s="83" t="str">
        <f t="shared" si="0"/>
        <v>Ok</v>
      </c>
      <c r="T14" s="81">
        <f>Requisitos!G14</f>
        <v>1</v>
      </c>
      <c r="U14" s="67">
        <f t="shared" si="3"/>
        <v>3</v>
      </c>
    </row>
    <row r="15" spans="1:101" ht="38.25" x14ac:dyDescent="0.2">
      <c r="A15" s="8"/>
      <c r="B15" s="60" t="s">
        <v>73</v>
      </c>
      <c r="C15" s="61"/>
      <c r="D15" s="62" t="s">
        <v>55</v>
      </c>
      <c r="E15" s="68" t="s">
        <v>22</v>
      </c>
      <c r="F15" s="64" t="str">
        <f>Requisitos!F15</f>
        <v>S</v>
      </c>
      <c r="G15" s="65" t="s">
        <v>14</v>
      </c>
      <c r="H15" s="65" t="s">
        <v>14</v>
      </c>
      <c r="I15" s="65" t="s">
        <v>14</v>
      </c>
      <c r="J15" s="65"/>
      <c r="K15" s="66"/>
      <c r="L15" s="67">
        <f t="shared" si="1"/>
        <v>1</v>
      </c>
      <c r="N15" s="81">
        <f t="shared" si="4"/>
        <v>0</v>
      </c>
      <c r="O15" s="82">
        <f t="shared" si="5"/>
        <v>0</v>
      </c>
      <c r="P15" s="82">
        <f t="shared" si="6"/>
        <v>3</v>
      </c>
      <c r="Q15" s="84">
        <f t="shared" si="2"/>
        <v>3</v>
      </c>
      <c r="R15" s="83" t="str">
        <f>IF(Q15=0,"Discutir","Ok")</f>
        <v>Ok</v>
      </c>
      <c r="T15" s="81">
        <f>Requisitos!G15</f>
        <v>2</v>
      </c>
      <c r="U15" s="67">
        <f t="shared" si="3"/>
        <v>6</v>
      </c>
    </row>
    <row r="16" spans="1:101" ht="25.5" x14ac:dyDescent="0.2">
      <c r="A16" s="8"/>
      <c r="B16" s="60" t="s">
        <v>74</v>
      </c>
      <c r="C16" s="61"/>
      <c r="D16" s="62" t="s">
        <v>55</v>
      </c>
      <c r="E16" s="68" t="s">
        <v>23</v>
      </c>
      <c r="F16" s="64" t="str">
        <f>Requisitos!F16</f>
        <v>S</v>
      </c>
      <c r="G16" s="65" t="s">
        <v>14</v>
      </c>
      <c r="H16" s="65" t="s">
        <v>12</v>
      </c>
      <c r="I16" s="65" t="s">
        <v>14</v>
      </c>
      <c r="J16" s="65"/>
      <c r="K16" s="66"/>
      <c r="L16" s="67">
        <f t="shared" si="1"/>
        <v>1.6666666666666667</v>
      </c>
      <c r="N16" s="81">
        <f t="shared" si="4"/>
        <v>0</v>
      </c>
      <c r="O16" s="82">
        <f t="shared" si="5"/>
        <v>1</v>
      </c>
      <c r="P16" s="82">
        <f t="shared" si="6"/>
        <v>2</v>
      </c>
      <c r="Q16" s="84">
        <f t="shared" si="2"/>
        <v>2</v>
      </c>
      <c r="R16" s="83" t="str">
        <f t="shared" si="0"/>
        <v>Ok</v>
      </c>
      <c r="T16" s="81">
        <f>Requisitos!G16</f>
        <v>2</v>
      </c>
      <c r="U16" s="67">
        <f t="shared" si="3"/>
        <v>4</v>
      </c>
    </row>
    <row r="17" spans="1:21" ht="25.5" x14ac:dyDescent="0.2">
      <c r="A17" s="8"/>
      <c r="B17" s="60" t="s">
        <v>75</v>
      </c>
      <c r="C17" s="61"/>
      <c r="D17" s="62" t="s">
        <v>58</v>
      </c>
      <c r="E17" s="68" t="s">
        <v>24</v>
      </c>
      <c r="F17" s="64" t="str">
        <f>Requisitos!F17</f>
        <v>S</v>
      </c>
      <c r="G17" s="65" t="s">
        <v>14</v>
      </c>
      <c r="H17" s="65" t="s">
        <v>172</v>
      </c>
      <c r="I17" s="65" t="s">
        <v>14</v>
      </c>
      <c r="J17" s="65"/>
      <c r="K17" s="66"/>
      <c r="L17" s="67">
        <f t="shared" si="1"/>
        <v>0.66666666666666663</v>
      </c>
      <c r="N17" s="81">
        <f t="shared" si="4"/>
        <v>0</v>
      </c>
      <c r="O17" s="82">
        <f t="shared" si="5"/>
        <v>0</v>
      </c>
      <c r="P17" s="82">
        <f t="shared" si="6"/>
        <v>2</v>
      </c>
      <c r="Q17" s="84">
        <f t="shared" si="2"/>
        <v>2</v>
      </c>
      <c r="R17" s="83" t="str">
        <f t="shared" si="0"/>
        <v>Ok</v>
      </c>
      <c r="T17" s="81">
        <f>Requisitos!G17</f>
        <v>3</v>
      </c>
      <c r="U17" s="67">
        <f t="shared" si="3"/>
        <v>6</v>
      </c>
    </row>
    <row r="18" spans="1:21" ht="38.25" x14ac:dyDescent="0.2">
      <c r="A18" s="8"/>
      <c r="B18" s="60" t="s">
        <v>76</v>
      </c>
      <c r="C18" s="61"/>
      <c r="D18" s="62" t="s">
        <v>58</v>
      </c>
      <c r="E18" s="68" t="s">
        <v>25</v>
      </c>
      <c r="F18" s="64" t="str">
        <f>Requisitos!F18</f>
        <v>S</v>
      </c>
      <c r="G18" s="65" t="s">
        <v>14</v>
      </c>
      <c r="H18" s="65" t="s">
        <v>172</v>
      </c>
      <c r="I18" s="65" t="s">
        <v>14</v>
      </c>
      <c r="J18" s="65"/>
      <c r="K18" s="66"/>
      <c r="L18" s="67">
        <f t="shared" si="1"/>
        <v>0.66666666666666663</v>
      </c>
      <c r="N18" s="81">
        <f t="shared" si="4"/>
        <v>0</v>
      </c>
      <c r="O18" s="82">
        <f t="shared" si="5"/>
        <v>0</v>
      </c>
      <c r="P18" s="82">
        <f t="shared" si="6"/>
        <v>2</v>
      </c>
      <c r="Q18" s="84">
        <f t="shared" si="2"/>
        <v>2</v>
      </c>
      <c r="R18" s="83" t="str">
        <f t="shared" si="0"/>
        <v>Ok</v>
      </c>
      <c r="T18" s="81">
        <f>Requisitos!G18</f>
        <v>2</v>
      </c>
      <c r="U18" s="67">
        <f t="shared" si="3"/>
        <v>4</v>
      </c>
    </row>
    <row r="19" spans="1:21" ht="25.5" x14ac:dyDescent="0.2">
      <c r="A19" s="8"/>
      <c r="B19" s="60" t="s">
        <v>77</v>
      </c>
      <c r="C19" s="61"/>
      <c r="D19" s="62" t="s">
        <v>58</v>
      </c>
      <c r="E19" s="68" t="s">
        <v>26</v>
      </c>
      <c r="F19" s="64" t="str">
        <f>Requisitos!F19</f>
        <v>S</v>
      </c>
      <c r="G19" s="65" t="s">
        <v>14</v>
      </c>
      <c r="H19" s="65" t="s">
        <v>172</v>
      </c>
      <c r="I19" s="65" t="s">
        <v>14</v>
      </c>
      <c r="J19" s="65"/>
      <c r="K19" s="66"/>
      <c r="L19" s="67">
        <f t="shared" si="1"/>
        <v>0.66666666666666663</v>
      </c>
      <c r="N19" s="81">
        <f t="shared" si="4"/>
        <v>0</v>
      </c>
      <c r="O19" s="82">
        <f t="shared" si="5"/>
        <v>0</v>
      </c>
      <c r="P19" s="82">
        <f t="shared" si="6"/>
        <v>2</v>
      </c>
      <c r="Q19" s="84">
        <f t="shared" si="2"/>
        <v>2</v>
      </c>
      <c r="R19" s="83" t="str">
        <f t="shared" si="0"/>
        <v>Ok</v>
      </c>
      <c r="T19" s="81">
        <f>Requisitos!G19</f>
        <v>2</v>
      </c>
      <c r="U19" s="67">
        <f t="shared" si="3"/>
        <v>4</v>
      </c>
    </row>
    <row r="20" spans="1:21" ht="140.25" x14ac:dyDescent="0.2">
      <c r="A20" s="8"/>
      <c r="B20" s="60" t="s">
        <v>78</v>
      </c>
      <c r="C20" s="61"/>
      <c r="D20" s="62" t="s">
        <v>59</v>
      </c>
      <c r="E20" s="68" t="s">
        <v>117</v>
      </c>
      <c r="F20" s="64" t="str">
        <f>Requisitos!F20</f>
        <v>S</v>
      </c>
      <c r="G20" s="65" t="s">
        <v>14</v>
      </c>
      <c r="H20" s="65" t="s">
        <v>172</v>
      </c>
      <c r="I20" s="65" t="s">
        <v>14</v>
      </c>
      <c r="J20" s="65"/>
      <c r="K20" s="66"/>
      <c r="L20" s="67">
        <f t="shared" si="1"/>
        <v>0.66666666666666663</v>
      </c>
      <c r="N20" s="81">
        <f t="shared" si="4"/>
        <v>0</v>
      </c>
      <c r="O20" s="82">
        <f t="shared" si="5"/>
        <v>0</v>
      </c>
      <c r="P20" s="82">
        <f t="shared" si="6"/>
        <v>2</v>
      </c>
      <c r="Q20" s="84">
        <f t="shared" si="2"/>
        <v>2</v>
      </c>
      <c r="R20" s="83" t="str">
        <f t="shared" si="0"/>
        <v>Ok</v>
      </c>
      <c r="T20" s="81">
        <f>Requisitos!G20</f>
        <v>2</v>
      </c>
      <c r="U20" s="67">
        <f t="shared" si="3"/>
        <v>4</v>
      </c>
    </row>
    <row r="21" spans="1:21" ht="51" x14ac:dyDescent="0.2">
      <c r="A21" s="8"/>
      <c r="B21" s="60" t="s">
        <v>79</v>
      </c>
      <c r="C21" s="61"/>
      <c r="D21" s="62" t="s">
        <v>59</v>
      </c>
      <c r="E21" s="68" t="s">
        <v>27</v>
      </c>
      <c r="F21" s="64" t="str">
        <f>Requisitos!F21</f>
        <v>S</v>
      </c>
      <c r="G21" s="65" t="s">
        <v>14</v>
      </c>
      <c r="H21" s="65" t="s">
        <v>14</v>
      </c>
      <c r="I21" s="65" t="s">
        <v>14</v>
      </c>
      <c r="J21" s="65"/>
      <c r="K21" s="66"/>
      <c r="L21" s="67">
        <f t="shared" si="1"/>
        <v>1</v>
      </c>
      <c r="N21" s="81">
        <f t="shared" si="4"/>
        <v>0</v>
      </c>
      <c r="O21" s="82">
        <f t="shared" si="5"/>
        <v>0</v>
      </c>
      <c r="P21" s="82">
        <f t="shared" si="6"/>
        <v>3</v>
      </c>
      <c r="Q21" s="84">
        <f t="shared" si="2"/>
        <v>3</v>
      </c>
      <c r="R21" s="83" t="str">
        <f t="shared" si="0"/>
        <v>Ok</v>
      </c>
      <c r="T21" s="81">
        <f>Requisitos!G21</f>
        <v>2</v>
      </c>
      <c r="U21" s="67">
        <f t="shared" si="3"/>
        <v>6</v>
      </c>
    </row>
    <row r="22" spans="1:21" ht="25.5" x14ac:dyDescent="0.2">
      <c r="A22" s="8"/>
      <c r="B22" s="60" t="s">
        <v>80</v>
      </c>
      <c r="C22" s="61"/>
      <c r="D22" s="62" t="s">
        <v>57</v>
      </c>
      <c r="E22" s="68" t="s">
        <v>28</v>
      </c>
      <c r="F22" s="64" t="str">
        <f>Requisitos!F22</f>
        <v>S</v>
      </c>
      <c r="G22" s="65" t="s">
        <v>14</v>
      </c>
      <c r="H22" s="65" t="s">
        <v>172</v>
      </c>
      <c r="I22" s="65" t="s">
        <v>14</v>
      </c>
      <c r="J22" s="65"/>
      <c r="K22" s="66"/>
      <c r="L22" s="67">
        <f t="shared" si="1"/>
        <v>0.66666666666666663</v>
      </c>
      <c r="N22" s="81">
        <f t="shared" si="4"/>
        <v>0</v>
      </c>
      <c r="O22" s="82">
        <f t="shared" si="5"/>
        <v>0</v>
      </c>
      <c r="P22" s="82">
        <f t="shared" si="6"/>
        <v>2</v>
      </c>
      <c r="Q22" s="84">
        <f t="shared" si="2"/>
        <v>2</v>
      </c>
      <c r="R22" s="83" t="str">
        <f t="shared" si="0"/>
        <v>Ok</v>
      </c>
      <c r="T22" s="81">
        <f>Requisitos!G22</f>
        <v>1</v>
      </c>
      <c r="U22" s="67">
        <f t="shared" si="3"/>
        <v>2</v>
      </c>
    </row>
    <row r="23" spans="1:21" ht="25.5" x14ac:dyDescent="0.2">
      <c r="A23" s="8"/>
      <c r="B23" s="60" t="s">
        <v>81</v>
      </c>
      <c r="C23" s="61"/>
      <c r="D23" s="62" t="s">
        <v>57</v>
      </c>
      <c r="E23" s="68" t="s">
        <v>29</v>
      </c>
      <c r="F23" s="64" t="str">
        <f>Requisitos!F23</f>
        <v>S</v>
      </c>
      <c r="G23" s="65" t="s">
        <v>14</v>
      </c>
      <c r="H23" s="65" t="s">
        <v>172</v>
      </c>
      <c r="I23" s="65" t="s">
        <v>14</v>
      </c>
      <c r="J23" s="65"/>
      <c r="K23" s="66"/>
      <c r="L23" s="67">
        <f t="shared" si="1"/>
        <v>0.66666666666666663</v>
      </c>
      <c r="N23" s="81">
        <f t="shared" si="4"/>
        <v>0</v>
      </c>
      <c r="O23" s="82">
        <f t="shared" si="5"/>
        <v>0</v>
      </c>
      <c r="P23" s="82">
        <f t="shared" si="6"/>
        <v>2</v>
      </c>
      <c r="Q23" s="84">
        <f t="shared" si="2"/>
        <v>2</v>
      </c>
      <c r="R23" s="83" t="str">
        <f t="shared" si="0"/>
        <v>Ok</v>
      </c>
      <c r="T23" s="81">
        <f>Requisitos!G23</f>
        <v>1</v>
      </c>
      <c r="U23" s="67">
        <f t="shared" si="3"/>
        <v>2</v>
      </c>
    </row>
    <row r="24" spans="1:21" ht="38.25" x14ac:dyDescent="0.2">
      <c r="A24" s="8"/>
      <c r="B24" s="60" t="s">
        <v>82</v>
      </c>
      <c r="C24" s="61"/>
      <c r="D24" s="62" t="s">
        <v>57</v>
      </c>
      <c r="E24" s="68" t="s">
        <v>30</v>
      </c>
      <c r="F24" s="64" t="str">
        <f>Requisitos!F24</f>
        <v>S</v>
      </c>
      <c r="G24" s="65" t="s">
        <v>14</v>
      </c>
      <c r="H24" s="65" t="s">
        <v>172</v>
      </c>
      <c r="I24" s="65" t="s">
        <v>14</v>
      </c>
      <c r="J24" s="65"/>
      <c r="K24" s="66"/>
      <c r="L24" s="67">
        <f t="shared" si="1"/>
        <v>0.66666666666666663</v>
      </c>
      <c r="N24" s="81">
        <f t="shared" si="4"/>
        <v>0</v>
      </c>
      <c r="O24" s="82">
        <f t="shared" si="5"/>
        <v>0</v>
      </c>
      <c r="P24" s="82">
        <f t="shared" si="6"/>
        <v>2</v>
      </c>
      <c r="Q24" s="84">
        <f t="shared" si="2"/>
        <v>2</v>
      </c>
      <c r="R24" s="83" t="str">
        <f t="shared" si="0"/>
        <v>Ok</v>
      </c>
      <c r="T24" s="81">
        <f>Requisitos!G24</f>
        <v>1</v>
      </c>
      <c r="U24" s="67">
        <f t="shared" si="3"/>
        <v>2</v>
      </c>
    </row>
    <row r="25" spans="1:21" ht="25.5" x14ac:dyDescent="0.2">
      <c r="A25" s="8"/>
      <c r="B25" s="60" t="s">
        <v>83</v>
      </c>
      <c r="C25" s="61"/>
      <c r="D25" s="62" t="s">
        <v>57</v>
      </c>
      <c r="E25" s="68" t="s">
        <v>31</v>
      </c>
      <c r="F25" s="64" t="str">
        <f>Requisitos!F25</f>
        <v>S</v>
      </c>
      <c r="G25" s="65" t="s">
        <v>14</v>
      </c>
      <c r="H25" s="65" t="s">
        <v>172</v>
      </c>
      <c r="I25" s="65" t="s">
        <v>14</v>
      </c>
      <c r="J25" s="65"/>
      <c r="K25" s="66"/>
      <c r="L25" s="67">
        <f t="shared" si="1"/>
        <v>0.66666666666666663</v>
      </c>
      <c r="N25" s="81">
        <f t="shared" si="4"/>
        <v>0</v>
      </c>
      <c r="O25" s="82">
        <f t="shared" si="5"/>
        <v>0</v>
      </c>
      <c r="P25" s="82">
        <f t="shared" si="6"/>
        <v>2</v>
      </c>
      <c r="Q25" s="84">
        <f t="shared" si="2"/>
        <v>2</v>
      </c>
      <c r="R25" s="83" t="str">
        <f t="shared" si="0"/>
        <v>Ok</v>
      </c>
      <c r="T25" s="81">
        <f>Requisitos!G25</f>
        <v>1</v>
      </c>
      <c r="U25" s="67">
        <f t="shared" si="3"/>
        <v>2</v>
      </c>
    </row>
    <row r="26" spans="1:21" ht="38.25" x14ac:dyDescent="0.2">
      <c r="A26" s="8"/>
      <c r="B26" s="60" t="s">
        <v>84</v>
      </c>
      <c r="C26" s="61"/>
      <c r="D26" s="62" t="s">
        <v>57</v>
      </c>
      <c r="E26" s="68" t="s">
        <v>32</v>
      </c>
      <c r="F26" s="64" t="str">
        <f>Requisitos!F26</f>
        <v>S</v>
      </c>
      <c r="G26" s="65" t="s">
        <v>14</v>
      </c>
      <c r="H26" s="65" t="s">
        <v>14</v>
      </c>
      <c r="I26" s="65" t="s">
        <v>14</v>
      </c>
      <c r="J26" s="65"/>
      <c r="K26" s="66"/>
      <c r="L26" s="67">
        <f t="shared" si="1"/>
        <v>1</v>
      </c>
      <c r="N26" s="81">
        <f t="shared" si="4"/>
        <v>0</v>
      </c>
      <c r="O26" s="82">
        <f t="shared" si="5"/>
        <v>0</v>
      </c>
      <c r="P26" s="82">
        <f t="shared" si="6"/>
        <v>3</v>
      </c>
      <c r="Q26" s="84">
        <f t="shared" si="2"/>
        <v>3</v>
      </c>
      <c r="R26" s="83" t="str">
        <f t="shared" si="0"/>
        <v>Ok</v>
      </c>
      <c r="T26" s="81">
        <f>Requisitos!G26</f>
        <v>2</v>
      </c>
      <c r="U26" s="67">
        <f t="shared" si="3"/>
        <v>6</v>
      </c>
    </row>
    <row r="27" spans="1:21" ht="63.75" x14ac:dyDescent="0.2">
      <c r="A27" s="8"/>
      <c r="B27" s="60" t="s">
        <v>85</v>
      </c>
      <c r="C27" s="61"/>
      <c r="D27" s="62" t="s">
        <v>57</v>
      </c>
      <c r="E27" s="68" t="s">
        <v>33</v>
      </c>
      <c r="F27" s="64" t="str">
        <f>Requisitos!F27</f>
        <v>S</v>
      </c>
      <c r="G27" s="65" t="s">
        <v>14</v>
      </c>
      <c r="H27" s="65" t="s">
        <v>172</v>
      </c>
      <c r="I27" s="65" t="s">
        <v>14</v>
      </c>
      <c r="J27" s="65"/>
      <c r="K27" s="66"/>
      <c r="L27" s="67">
        <f t="shared" si="1"/>
        <v>0.66666666666666663</v>
      </c>
      <c r="N27" s="81">
        <f t="shared" si="4"/>
        <v>0</v>
      </c>
      <c r="O27" s="82">
        <f t="shared" si="5"/>
        <v>0</v>
      </c>
      <c r="P27" s="82">
        <f t="shared" si="6"/>
        <v>2</v>
      </c>
      <c r="Q27" s="84">
        <f t="shared" si="2"/>
        <v>2</v>
      </c>
      <c r="R27" s="83" t="str">
        <f t="shared" si="0"/>
        <v>Ok</v>
      </c>
      <c r="T27" s="81">
        <f>Requisitos!G27</f>
        <v>2</v>
      </c>
      <c r="U27" s="67">
        <f t="shared" si="3"/>
        <v>4</v>
      </c>
    </row>
    <row r="28" spans="1:21" ht="38.25" x14ac:dyDescent="0.2">
      <c r="A28" s="8"/>
      <c r="B28" s="60" t="s">
        <v>86</v>
      </c>
      <c r="C28" s="61"/>
      <c r="D28" s="62" t="s">
        <v>57</v>
      </c>
      <c r="E28" s="68" t="s">
        <v>34</v>
      </c>
      <c r="F28" s="64" t="str">
        <f>Requisitos!F28</f>
        <v>S</v>
      </c>
      <c r="G28" s="65" t="s">
        <v>14</v>
      </c>
      <c r="H28" s="65" t="s">
        <v>14</v>
      </c>
      <c r="I28" s="65" t="s">
        <v>14</v>
      </c>
      <c r="J28" s="65"/>
      <c r="K28" s="66"/>
      <c r="L28" s="67">
        <f t="shared" si="1"/>
        <v>1</v>
      </c>
      <c r="N28" s="81">
        <f t="shared" si="4"/>
        <v>0</v>
      </c>
      <c r="O28" s="82">
        <f t="shared" si="5"/>
        <v>0</v>
      </c>
      <c r="P28" s="82">
        <f t="shared" si="6"/>
        <v>3</v>
      </c>
      <c r="Q28" s="84">
        <f t="shared" si="2"/>
        <v>3</v>
      </c>
      <c r="R28" s="83" t="str">
        <f t="shared" si="0"/>
        <v>Ok</v>
      </c>
      <c r="T28" s="81">
        <f>Requisitos!G28</f>
        <v>1</v>
      </c>
      <c r="U28" s="67">
        <f t="shared" si="3"/>
        <v>3</v>
      </c>
    </row>
    <row r="29" spans="1:21" ht="25.5" x14ac:dyDescent="0.2">
      <c r="A29" s="8"/>
      <c r="B29" s="60" t="s">
        <v>87</v>
      </c>
      <c r="C29" s="61"/>
      <c r="D29" s="62" t="s">
        <v>57</v>
      </c>
      <c r="E29" s="68" t="s">
        <v>35</v>
      </c>
      <c r="F29" s="64" t="str">
        <f>Requisitos!F29</f>
        <v>T</v>
      </c>
      <c r="G29" s="65" t="s">
        <v>14</v>
      </c>
      <c r="H29" s="65" t="s">
        <v>172</v>
      </c>
      <c r="I29" s="65" t="s">
        <v>14</v>
      </c>
      <c r="J29" s="65"/>
      <c r="K29" s="66"/>
      <c r="L29" s="67">
        <f t="shared" si="1"/>
        <v>0.66666666666666663</v>
      </c>
      <c r="N29" s="81">
        <f t="shared" si="4"/>
        <v>0</v>
      </c>
      <c r="O29" s="82">
        <f t="shared" si="5"/>
        <v>0</v>
      </c>
      <c r="P29" s="82">
        <f t="shared" si="6"/>
        <v>2</v>
      </c>
      <c r="Q29" s="84">
        <f t="shared" si="2"/>
        <v>2</v>
      </c>
      <c r="R29" s="83" t="str">
        <f t="shared" si="0"/>
        <v>Ok</v>
      </c>
      <c r="T29" s="81">
        <f>Requisitos!G29</f>
        <v>3</v>
      </c>
      <c r="U29" s="67">
        <f t="shared" si="3"/>
        <v>6</v>
      </c>
    </row>
    <row r="30" spans="1:21" ht="38.25" x14ac:dyDescent="0.2">
      <c r="A30" s="8"/>
      <c r="B30" s="60" t="s">
        <v>88</v>
      </c>
      <c r="C30" s="61"/>
      <c r="D30" s="62" t="s">
        <v>55</v>
      </c>
      <c r="E30" s="68" t="s">
        <v>36</v>
      </c>
      <c r="F30" s="64" t="str">
        <f>Requisitos!F30</f>
        <v>S</v>
      </c>
      <c r="G30" s="65" t="s">
        <v>14</v>
      </c>
      <c r="H30" s="65" t="s">
        <v>172</v>
      </c>
      <c r="I30" s="65" t="s">
        <v>14</v>
      </c>
      <c r="J30" s="65"/>
      <c r="K30" s="66"/>
      <c r="L30" s="67">
        <f t="shared" si="1"/>
        <v>0.66666666666666663</v>
      </c>
      <c r="N30" s="81">
        <f t="shared" si="4"/>
        <v>0</v>
      </c>
      <c r="O30" s="82">
        <f t="shared" si="5"/>
        <v>0</v>
      </c>
      <c r="P30" s="82">
        <f t="shared" si="6"/>
        <v>2</v>
      </c>
      <c r="Q30" s="84">
        <f t="shared" si="2"/>
        <v>2</v>
      </c>
      <c r="R30" s="83" t="str">
        <f t="shared" si="0"/>
        <v>Ok</v>
      </c>
      <c r="T30" s="81">
        <f>Requisitos!G30</f>
        <v>3</v>
      </c>
      <c r="U30" s="67">
        <f t="shared" si="3"/>
        <v>6</v>
      </c>
    </row>
    <row r="31" spans="1:21" ht="25.5" x14ac:dyDescent="0.2">
      <c r="A31" s="8"/>
      <c r="B31" s="60" t="s">
        <v>89</v>
      </c>
      <c r="C31" s="61"/>
      <c r="D31" s="62" t="s">
        <v>58</v>
      </c>
      <c r="E31" s="68" t="s">
        <v>37</v>
      </c>
      <c r="F31" s="64" t="str">
        <f>Requisitos!F31</f>
        <v>S</v>
      </c>
      <c r="G31" s="65" t="s">
        <v>14</v>
      </c>
      <c r="H31" s="65" t="s">
        <v>172</v>
      </c>
      <c r="I31" s="65" t="s">
        <v>14</v>
      </c>
      <c r="J31" s="65"/>
      <c r="K31" s="66"/>
      <c r="L31" s="67">
        <f t="shared" si="1"/>
        <v>0.66666666666666663</v>
      </c>
      <c r="N31" s="81">
        <f t="shared" si="4"/>
        <v>0</v>
      </c>
      <c r="O31" s="82">
        <f t="shared" si="5"/>
        <v>0</v>
      </c>
      <c r="P31" s="82">
        <f t="shared" si="6"/>
        <v>2</v>
      </c>
      <c r="Q31" s="84">
        <f t="shared" si="2"/>
        <v>2</v>
      </c>
      <c r="R31" s="83" t="str">
        <f t="shared" si="0"/>
        <v>Ok</v>
      </c>
      <c r="T31" s="81">
        <f>Requisitos!G31</f>
        <v>2</v>
      </c>
      <c r="U31" s="67">
        <f t="shared" si="3"/>
        <v>4</v>
      </c>
    </row>
    <row r="32" spans="1:21" x14ac:dyDescent="0.2">
      <c r="A32" s="8"/>
      <c r="B32" s="60" t="s">
        <v>90</v>
      </c>
      <c r="C32" s="61"/>
      <c r="D32" s="62" t="s">
        <v>58</v>
      </c>
      <c r="E32" s="68" t="s">
        <v>38</v>
      </c>
      <c r="F32" s="64" t="str">
        <f>Requisitos!F32</f>
        <v>S</v>
      </c>
      <c r="G32" s="65" t="s">
        <v>14</v>
      </c>
      <c r="H32" s="65" t="s">
        <v>172</v>
      </c>
      <c r="I32" s="65" t="s">
        <v>14</v>
      </c>
      <c r="J32" s="65"/>
      <c r="K32" s="66"/>
      <c r="L32" s="67">
        <f t="shared" si="1"/>
        <v>0.66666666666666663</v>
      </c>
      <c r="N32" s="81">
        <f t="shared" si="4"/>
        <v>0</v>
      </c>
      <c r="O32" s="82">
        <f t="shared" si="5"/>
        <v>0</v>
      </c>
      <c r="P32" s="82">
        <f t="shared" si="6"/>
        <v>2</v>
      </c>
      <c r="Q32" s="84">
        <f t="shared" si="2"/>
        <v>2</v>
      </c>
      <c r="R32" s="83" t="str">
        <f t="shared" si="0"/>
        <v>Ok</v>
      </c>
      <c r="T32" s="81">
        <f>Requisitos!G32</f>
        <v>2</v>
      </c>
      <c r="U32" s="67">
        <f t="shared" si="3"/>
        <v>4</v>
      </c>
    </row>
    <row r="33" spans="1:21" ht="25.5" x14ac:dyDescent="0.2">
      <c r="A33" s="8"/>
      <c r="B33" s="60" t="s">
        <v>91</v>
      </c>
      <c r="C33" s="61"/>
      <c r="D33" s="62" t="s">
        <v>59</v>
      </c>
      <c r="E33" s="68" t="s">
        <v>39</v>
      </c>
      <c r="F33" s="64" t="str">
        <f>Requisitos!F33</f>
        <v>S</v>
      </c>
      <c r="G33" s="65" t="s">
        <v>14</v>
      </c>
      <c r="H33" s="65" t="s">
        <v>172</v>
      </c>
      <c r="I33" s="65" t="s">
        <v>14</v>
      </c>
      <c r="J33" s="65"/>
      <c r="K33" s="66"/>
      <c r="L33" s="67">
        <f t="shared" si="1"/>
        <v>0.66666666666666663</v>
      </c>
      <c r="N33" s="81">
        <f t="shared" si="4"/>
        <v>0</v>
      </c>
      <c r="O33" s="82">
        <f t="shared" si="5"/>
        <v>0</v>
      </c>
      <c r="P33" s="82">
        <f t="shared" si="6"/>
        <v>2</v>
      </c>
      <c r="Q33" s="84">
        <f t="shared" si="2"/>
        <v>2</v>
      </c>
      <c r="R33" s="83" t="str">
        <f t="shared" si="0"/>
        <v>Ok</v>
      </c>
      <c r="T33" s="81">
        <f>Requisitos!G33</f>
        <v>2</v>
      </c>
      <c r="U33" s="67">
        <f t="shared" si="3"/>
        <v>4</v>
      </c>
    </row>
    <row r="34" spans="1:21" x14ac:dyDescent="0.2">
      <c r="A34" s="8"/>
      <c r="B34" s="60" t="s">
        <v>92</v>
      </c>
      <c r="C34" s="61"/>
      <c r="D34" s="62" t="s">
        <v>59</v>
      </c>
      <c r="E34" s="68" t="s">
        <v>40</v>
      </c>
      <c r="F34" s="64" t="str">
        <f>Requisitos!F34</f>
        <v>S</v>
      </c>
      <c r="G34" s="65" t="s">
        <v>14</v>
      </c>
      <c r="H34" s="65" t="s">
        <v>172</v>
      </c>
      <c r="I34" s="65" t="s">
        <v>14</v>
      </c>
      <c r="J34" s="65"/>
      <c r="K34" s="66"/>
      <c r="L34" s="67">
        <f t="shared" si="1"/>
        <v>0.66666666666666663</v>
      </c>
      <c r="N34" s="81">
        <f t="shared" si="4"/>
        <v>0</v>
      </c>
      <c r="O34" s="82">
        <f t="shared" si="5"/>
        <v>0</v>
      </c>
      <c r="P34" s="82">
        <f t="shared" si="6"/>
        <v>2</v>
      </c>
      <c r="Q34" s="84">
        <f t="shared" si="2"/>
        <v>2</v>
      </c>
      <c r="R34" s="83" t="str">
        <f t="shared" si="0"/>
        <v>Ok</v>
      </c>
      <c r="T34" s="81">
        <f>Requisitos!G34</f>
        <v>2</v>
      </c>
      <c r="U34" s="67">
        <f t="shared" si="3"/>
        <v>4</v>
      </c>
    </row>
    <row r="35" spans="1:21" ht="25.5" x14ac:dyDescent="0.2">
      <c r="A35" s="8"/>
      <c r="B35" s="60" t="s">
        <v>93</v>
      </c>
      <c r="C35" s="61"/>
      <c r="D35" s="62" t="s">
        <v>55</v>
      </c>
      <c r="E35" s="68" t="s">
        <v>41</v>
      </c>
      <c r="F35" s="64" t="str">
        <f>Requisitos!F35</f>
        <v>T</v>
      </c>
      <c r="G35" s="65" t="s">
        <v>14</v>
      </c>
      <c r="H35" s="65" t="s">
        <v>172</v>
      </c>
      <c r="I35" s="65" t="s">
        <v>14</v>
      </c>
      <c r="J35" s="65"/>
      <c r="K35" s="66"/>
      <c r="L35" s="67">
        <f t="shared" si="1"/>
        <v>0.66666666666666663</v>
      </c>
      <c r="N35" s="81">
        <f t="shared" si="4"/>
        <v>0</v>
      </c>
      <c r="O35" s="82">
        <f t="shared" si="5"/>
        <v>0</v>
      </c>
      <c r="P35" s="82">
        <f t="shared" si="6"/>
        <v>2</v>
      </c>
      <c r="Q35" s="84">
        <f t="shared" si="2"/>
        <v>2</v>
      </c>
      <c r="R35" s="83" t="str">
        <f t="shared" si="0"/>
        <v>Ok</v>
      </c>
      <c r="T35" s="81">
        <f>Requisitos!G35</f>
        <v>3</v>
      </c>
      <c r="U35" s="67">
        <f t="shared" si="3"/>
        <v>6</v>
      </c>
    </row>
    <row r="36" spans="1:21" ht="51" x14ac:dyDescent="0.2">
      <c r="A36" s="8"/>
      <c r="B36" s="60" t="s">
        <v>94</v>
      </c>
      <c r="C36" s="61"/>
      <c r="D36" s="62" t="s">
        <v>55</v>
      </c>
      <c r="E36" s="68" t="s">
        <v>42</v>
      </c>
      <c r="F36" s="64" t="str">
        <f>Requisitos!F36</f>
        <v>S</v>
      </c>
      <c r="G36" s="65" t="s">
        <v>14</v>
      </c>
      <c r="H36" s="65" t="s">
        <v>14</v>
      </c>
      <c r="I36" s="65" t="s">
        <v>14</v>
      </c>
      <c r="J36" s="65"/>
      <c r="K36" s="66"/>
      <c r="L36" s="67">
        <f t="shared" si="1"/>
        <v>1</v>
      </c>
      <c r="N36" s="81">
        <f t="shared" si="4"/>
        <v>0</v>
      </c>
      <c r="O36" s="82">
        <f t="shared" si="5"/>
        <v>0</v>
      </c>
      <c r="P36" s="82">
        <f t="shared" si="6"/>
        <v>3</v>
      </c>
      <c r="Q36" s="84">
        <f t="shared" si="2"/>
        <v>3</v>
      </c>
      <c r="R36" s="83" t="str">
        <f t="shared" si="0"/>
        <v>Ok</v>
      </c>
      <c r="T36" s="81">
        <f>Requisitos!G36</f>
        <v>1</v>
      </c>
      <c r="U36" s="67">
        <f t="shared" si="3"/>
        <v>3</v>
      </c>
    </row>
    <row r="37" spans="1:21" ht="51" x14ac:dyDescent="0.2">
      <c r="A37" s="8"/>
      <c r="B37" s="60" t="s">
        <v>95</v>
      </c>
      <c r="C37" s="61"/>
      <c r="D37" s="62" t="s">
        <v>55</v>
      </c>
      <c r="E37" s="68" t="s">
        <v>43</v>
      </c>
      <c r="F37" s="64" t="str">
        <f>Requisitos!F37</f>
        <v>S</v>
      </c>
      <c r="G37" s="65" t="s">
        <v>14</v>
      </c>
      <c r="H37" s="65" t="s">
        <v>14</v>
      </c>
      <c r="I37" s="65" t="s">
        <v>14</v>
      </c>
      <c r="J37" s="65"/>
      <c r="K37" s="66"/>
      <c r="L37" s="67">
        <f t="shared" si="1"/>
        <v>1</v>
      </c>
      <c r="N37" s="81">
        <f t="shared" si="4"/>
        <v>0</v>
      </c>
      <c r="O37" s="82">
        <f t="shared" si="5"/>
        <v>0</v>
      </c>
      <c r="P37" s="82">
        <f t="shared" si="6"/>
        <v>3</v>
      </c>
      <c r="Q37" s="84">
        <f t="shared" si="2"/>
        <v>3</v>
      </c>
      <c r="R37" s="83" t="str">
        <f t="shared" si="0"/>
        <v>Ok</v>
      </c>
      <c r="T37" s="81">
        <f>Requisitos!G37</f>
        <v>1</v>
      </c>
      <c r="U37" s="67">
        <f t="shared" si="3"/>
        <v>3</v>
      </c>
    </row>
    <row r="38" spans="1:21" ht="38.25" x14ac:dyDescent="0.2">
      <c r="A38" s="8"/>
      <c r="B38" s="60" t="s">
        <v>96</v>
      </c>
      <c r="C38" s="61"/>
      <c r="D38" s="62" t="s">
        <v>57</v>
      </c>
      <c r="E38" s="68" t="s">
        <v>44</v>
      </c>
      <c r="F38" s="64" t="str">
        <f>Requisitos!F38</f>
        <v>S</v>
      </c>
      <c r="G38" s="65" t="s">
        <v>14</v>
      </c>
      <c r="H38" s="65" t="s">
        <v>172</v>
      </c>
      <c r="I38" s="65" t="s">
        <v>14</v>
      </c>
      <c r="J38" s="65"/>
      <c r="K38" s="66"/>
      <c r="L38" s="67">
        <f t="shared" si="1"/>
        <v>0.66666666666666663</v>
      </c>
      <c r="N38" s="81">
        <f t="shared" si="4"/>
        <v>0</v>
      </c>
      <c r="O38" s="82">
        <f t="shared" si="5"/>
        <v>0</v>
      </c>
      <c r="P38" s="82">
        <f t="shared" si="6"/>
        <v>2</v>
      </c>
      <c r="Q38" s="84">
        <f t="shared" si="2"/>
        <v>2</v>
      </c>
      <c r="R38" s="83" t="str">
        <f t="shared" si="0"/>
        <v>Ok</v>
      </c>
      <c r="T38" s="81">
        <f>Requisitos!G38</f>
        <v>3</v>
      </c>
      <c r="U38" s="67">
        <f t="shared" si="3"/>
        <v>6</v>
      </c>
    </row>
    <row r="39" spans="1:21" ht="25.5" x14ac:dyDescent="0.2">
      <c r="A39" s="8"/>
      <c r="B39" s="60" t="s">
        <v>97</v>
      </c>
      <c r="C39" s="61"/>
      <c r="D39" s="62" t="s">
        <v>55</v>
      </c>
      <c r="E39" s="68" t="s">
        <v>45</v>
      </c>
      <c r="F39" s="64" t="str">
        <f>Requisitos!F39</f>
        <v>S</v>
      </c>
      <c r="G39" s="65" t="s">
        <v>14</v>
      </c>
      <c r="H39" s="65" t="s">
        <v>172</v>
      </c>
      <c r="I39" s="65" t="s">
        <v>14</v>
      </c>
      <c r="J39" s="65"/>
      <c r="K39" s="66"/>
      <c r="L39" s="67">
        <f t="shared" si="1"/>
        <v>0.66666666666666663</v>
      </c>
      <c r="N39" s="81">
        <f t="shared" si="4"/>
        <v>0</v>
      </c>
      <c r="O39" s="82">
        <f t="shared" si="5"/>
        <v>0</v>
      </c>
      <c r="P39" s="82">
        <f t="shared" si="6"/>
        <v>2</v>
      </c>
      <c r="Q39" s="84">
        <f t="shared" si="2"/>
        <v>2</v>
      </c>
      <c r="R39" s="83" t="str">
        <f t="shared" si="0"/>
        <v>Ok</v>
      </c>
      <c r="T39" s="81">
        <f>Requisitos!G39</f>
        <v>2</v>
      </c>
      <c r="U39" s="67">
        <f t="shared" si="3"/>
        <v>4</v>
      </c>
    </row>
    <row r="40" spans="1:21" ht="25.5" x14ac:dyDescent="0.2">
      <c r="A40" s="8"/>
      <c r="B40" s="60" t="s">
        <v>98</v>
      </c>
      <c r="C40" s="61"/>
      <c r="D40" s="62" t="s">
        <v>55</v>
      </c>
      <c r="E40" s="68" t="s">
        <v>46</v>
      </c>
      <c r="F40" s="64" t="str">
        <f>Requisitos!F40</f>
        <v>S</v>
      </c>
      <c r="G40" s="65" t="s">
        <v>14</v>
      </c>
      <c r="H40" s="65" t="s">
        <v>172</v>
      </c>
      <c r="I40" s="65" t="s">
        <v>14</v>
      </c>
      <c r="J40" s="65"/>
      <c r="K40" s="66"/>
      <c r="L40" s="67">
        <f t="shared" si="1"/>
        <v>0.66666666666666663</v>
      </c>
      <c r="N40" s="81">
        <f t="shared" si="4"/>
        <v>0</v>
      </c>
      <c r="O40" s="82">
        <f t="shared" si="5"/>
        <v>0</v>
      </c>
      <c r="P40" s="82">
        <f t="shared" si="6"/>
        <v>2</v>
      </c>
      <c r="Q40" s="84">
        <f t="shared" si="2"/>
        <v>2</v>
      </c>
      <c r="R40" s="83" t="str">
        <f t="shared" si="0"/>
        <v>Ok</v>
      </c>
      <c r="T40" s="81">
        <f>Requisitos!G40</f>
        <v>2</v>
      </c>
      <c r="U40" s="67">
        <f t="shared" si="3"/>
        <v>4</v>
      </c>
    </row>
    <row r="41" spans="1:21" ht="25.5" x14ac:dyDescent="0.2">
      <c r="A41" s="8"/>
      <c r="B41" s="60" t="s">
        <v>99</v>
      </c>
      <c r="C41" s="61"/>
      <c r="D41" s="62" t="s">
        <v>55</v>
      </c>
      <c r="E41" s="68" t="s">
        <v>47</v>
      </c>
      <c r="F41" s="64" t="str">
        <f>Requisitos!F41</f>
        <v>S</v>
      </c>
      <c r="G41" s="65" t="s">
        <v>14</v>
      </c>
      <c r="H41" s="65" t="s">
        <v>172</v>
      </c>
      <c r="I41" s="65" t="s">
        <v>14</v>
      </c>
      <c r="J41" s="65"/>
      <c r="K41" s="66"/>
      <c r="L41" s="67">
        <f t="shared" si="1"/>
        <v>0.66666666666666663</v>
      </c>
      <c r="N41" s="81">
        <f t="shared" si="4"/>
        <v>0</v>
      </c>
      <c r="O41" s="82">
        <f t="shared" si="5"/>
        <v>0</v>
      </c>
      <c r="P41" s="82">
        <f t="shared" si="6"/>
        <v>2</v>
      </c>
      <c r="Q41" s="84">
        <f t="shared" si="2"/>
        <v>2</v>
      </c>
      <c r="R41" s="83" t="str">
        <f t="shared" si="0"/>
        <v>Ok</v>
      </c>
      <c r="T41" s="81">
        <f>Requisitos!G41</f>
        <v>1</v>
      </c>
      <c r="U41" s="67">
        <f t="shared" si="3"/>
        <v>2</v>
      </c>
    </row>
    <row r="42" spans="1:21" ht="38.25" x14ac:dyDescent="0.2">
      <c r="A42" s="8"/>
      <c r="B42" s="60" t="s">
        <v>100</v>
      </c>
      <c r="C42" s="61"/>
      <c r="D42" s="62" t="s">
        <v>55</v>
      </c>
      <c r="E42" s="68" t="s">
        <v>48</v>
      </c>
      <c r="F42" s="64" t="str">
        <f>Requisitos!F42</f>
        <v>S</v>
      </c>
      <c r="G42" s="65" t="s">
        <v>14</v>
      </c>
      <c r="H42" s="65" t="s">
        <v>172</v>
      </c>
      <c r="I42" s="65" t="s">
        <v>14</v>
      </c>
      <c r="J42" s="65"/>
      <c r="K42" s="66"/>
      <c r="L42" s="67">
        <f t="shared" si="1"/>
        <v>0.66666666666666663</v>
      </c>
      <c r="N42" s="81">
        <f t="shared" si="4"/>
        <v>0</v>
      </c>
      <c r="O42" s="82">
        <f t="shared" si="5"/>
        <v>0</v>
      </c>
      <c r="P42" s="82">
        <f t="shared" si="6"/>
        <v>2</v>
      </c>
      <c r="Q42" s="84">
        <f t="shared" si="2"/>
        <v>2</v>
      </c>
      <c r="R42" s="83" t="str">
        <f t="shared" si="0"/>
        <v>Ok</v>
      </c>
      <c r="T42" s="81">
        <f>Requisitos!G42</f>
        <v>1</v>
      </c>
      <c r="U42" s="67">
        <f t="shared" si="3"/>
        <v>2</v>
      </c>
    </row>
    <row r="43" spans="1:21" ht="25.5" x14ac:dyDescent="0.2">
      <c r="A43" s="8"/>
      <c r="B43" s="60" t="s">
        <v>101</v>
      </c>
      <c r="C43" s="61"/>
      <c r="D43" s="62" t="s">
        <v>55</v>
      </c>
      <c r="E43" s="68" t="s">
        <v>49</v>
      </c>
      <c r="F43" s="64" t="str">
        <f>Requisitos!F43</f>
        <v>S</v>
      </c>
      <c r="G43" s="65" t="s">
        <v>14</v>
      </c>
      <c r="H43" s="65" t="s">
        <v>172</v>
      </c>
      <c r="I43" s="65" t="s">
        <v>14</v>
      </c>
      <c r="J43" s="65"/>
      <c r="K43" s="66"/>
      <c r="L43" s="67">
        <f t="shared" si="1"/>
        <v>0.66666666666666663</v>
      </c>
      <c r="N43" s="81">
        <f t="shared" si="4"/>
        <v>0</v>
      </c>
      <c r="O43" s="82">
        <f t="shared" si="5"/>
        <v>0</v>
      </c>
      <c r="P43" s="82">
        <f t="shared" si="6"/>
        <v>2</v>
      </c>
      <c r="Q43" s="84">
        <f t="shared" si="2"/>
        <v>2</v>
      </c>
      <c r="R43" s="83" t="str">
        <f t="shared" si="0"/>
        <v>Ok</v>
      </c>
      <c r="T43" s="81">
        <f>Requisitos!G43</f>
        <v>1</v>
      </c>
      <c r="U43" s="67">
        <f t="shared" si="3"/>
        <v>2</v>
      </c>
    </row>
    <row r="44" spans="1:21" ht="38.25" x14ac:dyDescent="0.2">
      <c r="A44" s="8"/>
      <c r="B44" s="60" t="s">
        <v>102</v>
      </c>
      <c r="C44" s="61"/>
      <c r="D44" s="62" t="s">
        <v>55</v>
      </c>
      <c r="E44" s="68" t="s">
        <v>50</v>
      </c>
      <c r="F44" s="64" t="str">
        <f>Requisitos!F44</f>
        <v>S</v>
      </c>
      <c r="G44" s="65" t="s">
        <v>14</v>
      </c>
      <c r="H44" s="65" t="s">
        <v>172</v>
      </c>
      <c r="I44" s="65" t="s">
        <v>14</v>
      </c>
      <c r="J44" s="65"/>
      <c r="K44" s="66"/>
      <c r="L44" s="67">
        <f t="shared" si="1"/>
        <v>0.66666666666666663</v>
      </c>
      <c r="N44" s="81">
        <f t="shared" si="4"/>
        <v>0</v>
      </c>
      <c r="O44" s="82">
        <f t="shared" si="5"/>
        <v>0</v>
      </c>
      <c r="P44" s="82">
        <f t="shared" si="6"/>
        <v>2</v>
      </c>
      <c r="Q44" s="84">
        <f t="shared" si="2"/>
        <v>2</v>
      </c>
      <c r="R44" s="83" t="str">
        <f t="shared" si="0"/>
        <v>Ok</v>
      </c>
      <c r="T44" s="81">
        <f>Requisitos!G44</f>
        <v>1</v>
      </c>
      <c r="U44" s="67">
        <f t="shared" si="3"/>
        <v>2</v>
      </c>
    </row>
    <row r="45" spans="1:21" ht="63.75" x14ac:dyDescent="0.2">
      <c r="A45" s="8"/>
      <c r="B45" s="60" t="s">
        <v>103</v>
      </c>
      <c r="C45" s="61"/>
      <c r="D45" s="62" t="s">
        <v>55</v>
      </c>
      <c r="E45" s="68" t="s">
        <v>51</v>
      </c>
      <c r="F45" s="64" t="str">
        <f>Requisitos!F45</f>
        <v>S</v>
      </c>
      <c r="G45" s="65" t="s">
        <v>14</v>
      </c>
      <c r="H45" s="65" t="s">
        <v>172</v>
      </c>
      <c r="I45" s="65" t="s">
        <v>14</v>
      </c>
      <c r="J45" s="65"/>
      <c r="K45" s="66"/>
      <c r="L45" s="67">
        <f t="shared" si="1"/>
        <v>0.66666666666666663</v>
      </c>
      <c r="N45" s="81">
        <f t="shared" si="4"/>
        <v>0</v>
      </c>
      <c r="O45" s="82">
        <f t="shared" si="5"/>
        <v>0</v>
      </c>
      <c r="P45" s="82">
        <f t="shared" si="6"/>
        <v>2</v>
      </c>
      <c r="Q45" s="84">
        <f t="shared" si="2"/>
        <v>2</v>
      </c>
      <c r="R45" s="83" t="str">
        <f t="shared" si="0"/>
        <v>Ok</v>
      </c>
      <c r="T45" s="81">
        <f>Requisitos!G45</f>
        <v>1</v>
      </c>
      <c r="U45" s="67">
        <f t="shared" si="3"/>
        <v>2</v>
      </c>
    </row>
    <row r="46" spans="1:21" ht="25.5" x14ac:dyDescent="0.2">
      <c r="A46" s="8"/>
      <c r="B46" s="60" t="s">
        <v>104</v>
      </c>
      <c r="C46" s="61"/>
      <c r="D46" s="62" t="s">
        <v>55</v>
      </c>
      <c r="E46" s="68" t="s">
        <v>52</v>
      </c>
      <c r="F46" s="64" t="str">
        <f>Requisitos!F46</f>
        <v>S</v>
      </c>
      <c r="G46" s="65" t="s">
        <v>14</v>
      </c>
      <c r="H46" s="65" t="s">
        <v>172</v>
      </c>
      <c r="I46" s="65" t="s">
        <v>14</v>
      </c>
      <c r="J46" s="65"/>
      <c r="K46" s="66"/>
      <c r="L46" s="67">
        <f t="shared" si="1"/>
        <v>0.66666666666666663</v>
      </c>
      <c r="N46" s="81">
        <f t="shared" si="4"/>
        <v>0</v>
      </c>
      <c r="O46" s="82">
        <f t="shared" si="5"/>
        <v>0</v>
      </c>
      <c r="P46" s="82">
        <f t="shared" si="6"/>
        <v>2</v>
      </c>
      <c r="Q46" s="84">
        <f t="shared" si="2"/>
        <v>2</v>
      </c>
      <c r="R46" s="83" t="str">
        <f t="shared" si="0"/>
        <v>Ok</v>
      </c>
      <c r="T46" s="81">
        <f>Requisitos!G46</f>
        <v>1</v>
      </c>
      <c r="U46" s="67">
        <f t="shared" si="3"/>
        <v>2</v>
      </c>
    </row>
    <row r="47" spans="1:21" ht="25.5" x14ac:dyDescent="0.2">
      <c r="A47" s="8"/>
      <c r="B47" s="60" t="s">
        <v>105</v>
      </c>
      <c r="C47" s="61"/>
      <c r="D47" s="62" t="s">
        <v>55</v>
      </c>
      <c r="E47" s="68" t="s">
        <v>53</v>
      </c>
      <c r="F47" s="64" t="str">
        <f>Requisitos!F47</f>
        <v>S</v>
      </c>
      <c r="G47" s="65" t="s">
        <v>14</v>
      </c>
      <c r="H47" s="65" t="s">
        <v>12</v>
      </c>
      <c r="I47" s="65" t="s">
        <v>14</v>
      </c>
      <c r="J47" s="65"/>
      <c r="K47" s="66"/>
      <c r="L47" s="67">
        <f t="shared" si="1"/>
        <v>1.6666666666666667</v>
      </c>
      <c r="N47" s="81">
        <f t="shared" si="4"/>
        <v>0</v>
      </c>
      <c r="O47" s="82">
        <f t="shared" si="5"/>
        <v>1</v>
      </c>
      <c r="P47" s="82">
        <f t="shared" si="6"/>
        <v>2</v>
      </c>
      <c r="Q47" s="84">
        <f t="shared" si="2"/>
        <v>2</v>
      </c>
      <c r="R47" s="83" t="str">
        <f t="shared" si="0"/>
        <v>Ok</v>
      </c>
      <c r="T47" s="81">
        <f>Requisitos!G47</f>
        <v>1</v>
      </c>
      <c r="U47" s="67">
        <f t="shared" si="3"/>
        <v>2</v>
      </c>
    </row>
    <row r="48" spans="1:21" ht="25.5" x14ac:dyDescent="0.2">
      <c r="A48" s="8"/>
      <c r="B48" s="60" t="s">
        <v>106</v>
      </c>
      <c r="C48" s="61"/>
      <c r="D48" s="62" t="s">
        <v>55</v>
      </c>
      <c r="E48" s="68" t="s">
        <v>54</v>
      </c>
      <c r="F48" s="64" t="str">
        <f>Requisitos!F48</f>
        <v>S</v>
      </c>
      <c r="G48" s="65" t="s">
        <v>14</v>
      </c>
      <c r="H48" s="65" t="s">
        <v>172</v>
      </c>
      <c r="I48" s="65" t="s">
        <v>14</v>
      </c>
      <c r="J48" s="65"/>
      <c r="K48" s="66"/>
      <c r="L48" s="67">
        <f t="shared" si="1"/>
        <v>0.66666666666666663</v>
      </c>
      <c r="N48" s="81">
        <f t="shared" si="4"/>
        <v>0</v>
      </c>
      <c r="O48" s="82">
        <f t="shared" si="5"/>
        <v>0</v>
      </c>
      <c r="P48" s="82">
        <f t="shared" si="6"/>
        <v>2</v>
      </c>
      <c r="Q48" s="84">
        <f t="shared" si="2"/>
        <v>2</v>
      </c>
      <c r="R48" s="83" t="str">
        <f t="shared" si="0"/>
        <v>Ok</v>
      </c>
      <c r="T48" s="81">
        <f>Requisitos!G48</f>
        <v>1</v>
      </c>
      <c r="U48" s="67">
        <f t="shared" si="3"/>
        <v>2</v>
      </c>
    </row>
    <row r="49" spans="1:21" ht="38.25" x14ac:dyDescent="0.2">
      <c r="A49" s="8"/>
      <c r="B49" s="60" t="s">
        <v>107</v>
      </c>
      <c r="C49" s="61"/>
      <c r="D49" s="62" t="s">
        <v>115</v>
      </c>
      <c r="E49" s="68" t="s">
        <v>60</v>
      </c>
      <c r="F49" s="64" t="str">
        <f>Requisitos!F49</f>
        <v>S</v>
      </c>
      <c r="G49" s="65" t="s">
        <v>12</v>
      </c>
      <c r="H49" s="65" t="s">
        <v>14</v>
      </c>
      <c r="I49" s="65" t="s">
        <v>12</v>
      </c>
      <c r="J49" s="65"/>
      <c r="K49" s="66"/>
      <c r="L49" s="67">
        <f t="shared" si="1"/>
        <v>2.3333333333333335</v>
      </c>
      <c r="N49" s="81">
        <f t="shared" si="4"/>
        <v>0</v>
      </c>
      <c r="O49" s="82">
        <f t="shared" si="5"/>
        <v>2</v>
      </c>
      <c r="P49" s="82">
        <f t="shared" si="6"/>
        <v>1</v>
      </c>
      <c r="Q49" s="84">
        <f t="shared" si="2"/>
        <v>6</v>
      </c>
      <c r="R49" s="83" t="str">
        <f t="shared" si="0"/>
        <v>Ok</v>
      </c>
      <c r="T49" s="81">
        <f>Requisitos!G49</f>
        <v>1</v>
      </c>
      <c r="U49" s="67">
        <f t="shared" si="3"/>
        <v>6</v>
      </c>
    </row>
    <row r="50" spans="1:21" ht="140.25" x14ac:dyDescent="0.2">
      <c r="A50" s="8"/>
      <c r="B50" s="60" t="s">
        <v>108</v>
      </c>
      <c r="C50" s="61"/>
      <c r="D50" s="62" t="s">
        <v>115</v>
      </c>
      <c r="E50" s="68" t="s">
        <v>118</v>
      </c>
      <c r="F50" s="64" t="str">
        <f>Requisitos!F50</f>
        <v>S</v>
      </c>
      <c r="G50" s="65" t="s">
        <v>12</v>
      </c>
      <c r="H50" s="65" t="s">
        <v>14</v>
      </c>
      <c r="I50" s="65" t="s">
        <v>12</v>
      </c>
      <c r="J50" s="65"/>
      <c r="K50" s="66"/>
      <c r="L50" s="67">
        <f t="shared" si="1"/>
        <v>2.3333333333333335</v>
      </c>
      <c r="N50" s="81">
        <f t="shared" si="4"/>
        <v>0</v>
      </c>
      <c r="O50" s="82">
        <f t="shared" si="5"/>
        <v>2</v>
      </c>
      <c r="P50" s="82">
        <f t="shared" si="6"/>
        <v>1</v>
      </c>
      <c r="Q50" s="84">
        <f t="shared" si="2"/>
        <v>6</v>
      </c>
      <c r="R50" s="83" t="str">
        <f t="shared" si="0"/>
        <v>Ok</v>
      </c>
      <c r="T50" s="81">
        <f>Requisitos!G50</f>
        <v>1</v>
      </c>
      <c r="U50" s="67">
        <f t="shared" si="3"/>
        <v>6</v>
      </c>
    </row>
    <row r="51" spans="1:21" s="28" customFormat="1" ht="38.25" x14ac:dyDescent="0.2">
      <c r="A51" s="24"/>
      <c r="B51" s="69" t="s">
        <v>109</v>
      </c>
      <c r="C51" s="70"/>
      <c r="D51" s="71" t="s">
        <v>115</v>
      </c>
      <c r="E51" s="72" t="s">
        <v>61</v>
      </c>
      <c r="F51" s="64" t="str">
        <f>Requisitos!F51</f>
        <v>T</v>
      </c>
      <c r="G51" s="65" t="s">
        <v>13</v>
      </c>
      <c r="H51" s="65" t="s">
        <v>172</v>
      </c>
      <c r="I51" s="65" t="s">
        <v>12</v>
      </c>
      <c r="J51" s="65" t="s">
        <v>13</v>
      </c>
      <c r="K51" s="66" t="s">
        <v>241</v>
      </c>
      <c r="L51" s="67">
        <f t="shared" si="1"/>
        <v>0.66666666666666663</v>
      </c>
      <c r="N51" s="81">
        <f t="shared" si="4"/>
        <v>1</v>
      </c>
      <c r="O51" s="82">
        <f t="shared" si="5"/>
        <v>1</v>
      </c>
      <c r="P51" s="82">
        <f t="shared" si="6"/>
        <v>0</v>
      </c>
      <c r="Q51" s="84">
        <f t="shared" si="2"/>
        <v>2.6</v>
      </c>
      <c r="R51" s="83" t="str">
        <f t="shared" si="0"/>
        <v>Ok</v>
      </c>
      <c r="T51" s="81">
        <f>Requisitos!G51</f>
        <v>1</v>
      </c>
      <c r="U51" s="67">
        <f t="shared" si="3"/>
        <v>2.6</v>
      </c>
    </row>
    <row r="52" spans="1:21" s="28" customFormat="1" ht="76.5" x14ac:dyDescent="0.2">
      <c r="A52" s="24"/>
      <c r="B52" s="69" t="s">
        <v>110</v>
      </c>
      <c r="C52" s="70"/>
      <c r="D52" s="71" t="s">
        <v>115</v>
      </c>
      <c r="E52" s="72" t="s">
        <v>62</v>
      </c>
      <c r="F52" s="64" t="str">
        <f>Requisitos!F52</f>
        <v>T</v>
      </c>
      <c r="G52" s="65" t="s">
        <v>13</v>
      </c>
      <c r="H52" s="65" t="s">
        <v>13</v>
      </c>
      <c r="I52" s="65" t="s">
        <v>12</v>
      </c>
      <c r="J52" s="65" t="s">
        <v>13</v>
      </c>
      <c r="K52" s="66" t="s">
        <v>241</v>
      </c>
      <c r="L52" s="67">
        <f t="shared" si="1"/>
        <v>0.33333333333333331</v>
      </c>
      <c r="N52" s="81">
        <f t="shared" si="4"/>
        <v>2</v>
      </c>
      <c r="O52" s="82">
        <f t="shared" si="5"/>
        <v>1</v>
      </c>
      <c r="P52" s="82">
        <f t="shared" si="6"/>
        <v>0</v>
      </c>
      <c r="Q52" s="84">
        <f t="shared" si="2"/>
        <v>-2</v>
      </c>
      <c r="R52" s="83" t="str">
        <f t="shared" si="0"/>
        <v>Ok</v>
      </c>
      <c r="T52" s="81">
        <f>Requisitos!G52</f>
        <v>1</v>
      </c>
      <c r="U52" s="67">
        <f t="shared" si="3"/>
        <v>-2</v>
      </c>
    </row>
    <row r="53" spans="1:21" s="28" customFormat="1" ht="38.25" x14ac:dyDescent="0.2">
      <c r="A53" s="24"/>
      <c r="B53" s="69" t="s">
        <v>111</v>
      </c>
      <c r="C53" s="70"/>
      <c r="D53" s="71" t="s">
        <v>115</v>
      </c>
      <c r="E53" s="72" t="s">
        <v>63</v>
      </c>
      <c r="F53" s="64" t="str">
        <f>Requisitos!F53</f>
        <v>T</v>
      </c>
      <c r="G53" s="65" t="s">
        <v>13</v>
      </c>
      <c r="H53" s="65" t="s">
        <v>13</v>
      </c>
      <c r="I53" s="65" t="s">
        <v>13</v>
      </c>
      <c r="J53" s="65" t="s">
        <v>13</v>
      </c>
      <c r="K53" s="66" t="s">
        <v>241</v>
      </c>
      <c r="L53" s="67">
        <f t="shared" si="1"/>
        <v>-1</v>
      </c>
      <c r="N53" s="81">
        <f t="shared" si="4"/>
        <v>3</v>
      </c>
      <c r="O53" s="82">
        <f t="shared" si="5"/>
        <v>0</v>
      </c>
      <c r="P53" s="82">
        <f t="shared" si="6"/>
        <v>0</v>
      </c>
      <c r="Q53" s="84">
        <f t="shared" si="2"/>
        <v>-3</v>
      </c>
      <c r="R53" s="83" t="str">
        <f t="shared" si="0"/>
        <v>Ok</v>
      </c>
      <c r="T53" s="81">
        <f>Requisitos!G53</f>
        <v>1</v>
      </c>
      <c r="U53" s="67">
        <f t="shared" si="3"/>
        <v>-3</v>
      </c>
    </row>
    <row r="54" spans="1:21" ht="140.25" x14ac:dyDescent="0.2">
      <c r="A54" s="8"/>
      <c r="B54" s="60" t="s">
        <v>112</v>
      </c>
      <c r="C54" s="61"/>
      <c r="D54" s="62" t="s">
        <v>115</v>
      </c>
      <c r="E54" s="68" t="s">
        <v>119</v>
      </c>
      <c r="F54" s="64" t="str">
        <f>Requisitos!F54</f>
        <v>S</v>
      </c>
      <c r="G54" s="65" t="s">
        <v>12</v>
      </c>
      <c r="H54" s="65" t="s">
        <v>12</v>
      </c>
      <c r="I54" s="65" t="s">
        <v>14</v>
      </c>
      <c r="J54" s="65"/>
      <c r="K54" s="66"/>
      <c r="L54" s="67">
        <f t="shared" si="1"/>
        <v>2.3333333333333335</v>
      </c>
      <c r="N54" s="81">
        <f t="shared" si="4"/>
        <v>0</v>
      </c>
      <c r="O54" s="82">
        <f t="shared" si="5"/>
        <v>2</v>
      </c>
      <c r="P54" s="82">
        <f t="shared" si="6"/>
        <v>1</v>
      </c>
      <c r="Q54" s="84">
        <f t="shared" si="2"/>
        <v>6</v>
      </c>
      <c r="R54" s="83" t="str">
        <f t="shared" si="0"/>
        <v>Ok</v>
      </c>
      <c r="T54" s="81">
        <f>Requisitos!G54</f>
        <v>3</v>
      </c>
      <c r="U54" s="67">
        <f t="shared" si="3"/>
        <v>18</v>
      </c>
    </row>
    <row r="55" spans="1:21" ht="89.25" x14ac:dyDescent="0.2">
      <c r="A55" s="8"/>
      <c r="B55" s="60" t="s">
        <v>113</v>
      </c>
      <c r="C55" s="61"/>
      <c r="D55" s="62" t="s">
        <v>115</v>
      </c>
      <c r="E55" s="68" t="s">
        <v>126</v>
      </c>
      <c r="F55" s="64" t="str">
        <f>Requisitos!F55</f>
        <v>S</v>
      </c>
      <c r="G55" s="65" t="s">
        <v>12</v>
      </c>
      <c r="H55" s="65" t="s">
        <v>12</v>
      </c>
      <c r="I55" s="65" t="s">
        <v>12</v>
      </c>
      <c r="J55" s="65"/>
      <c r="K55" s="66"/>
      <c r="L55" s="67">
        <f t="shared" si="1"/>
        <v>3</v>
      </c>
      <c r="N55" s="81">
        <f t="shared" si="4"/>
        <v>0</v>
      </c>
      <c r="O55" s="82">
        <f t="shared" si="5"/>
        <v>3</v>
      </c>
      <c r="P55" s="82">
        <f t="shared" si="6"/>
        <v>0</v>
      </c>
      <c r="Q55" s="84">
        <f t="shared" si="2"/>
        <v>9</v>
      </c>
      <c r="R55" s="83" t="str">
        <f t="shared" si="0"/>
        <v>Ok</v>
      </c>
      <c r="T55" s="81">
        <f>Requisitos!G55</f>
        <v>3</v>
      </c>
      <c r="U55" s="67">
        <f t="shared" si="3"/>
        <v>27</v>
      </c>
    </row>
    <row r="56" spans="1:21" ht="127.5" x14ac:dyDescent="0.2">
      <c r="A56" s="8"/>
      <c r="B56" s="60" t="s">
        <v>134</v>
      </c>
      <c r="C56" s="61"/>
      <c r="D56" s="62" t="s">
        <v>115</v>
      </c>
      <c r="E56" s="68" t="s">
        <v>124</v>
      </c>
      <c r="F56" s="64" t="str">
        <f>Requisitos!F56</f>
        <v>S</v>
      </c>
      <c r="G56" s="65" t="s">
        <v>12</v>
      </c>
      <c r="H56" s="65" t="s">
        <v>12</v>
      </c>
      <c r="I56" s="65" t="s">
        <v>12</v>
      </c>
      <c r="J56" s="65"/>
      <c r="K56" s="66"/>
      <c r="L56" s="67">
        <f t="shared" si="1"/>
        <v>3</v>
      </c>
      <c r="N56" s="81">
        <f t="shared" si="4"/>
        <v>0</v>
      </c>
      <c r="O56" s="82">
        <f t="shared" si="5"/>
        <v>3</v>
      </c>
      <c r="P56" s="82">
        <f t="shared" si="6"/>
        <v>0</v>
      </c>
      <c r="Q56" s="84">
        <f t="shared" si="2"/>
        <v>9</v>
      </c>
      <c r="R56" s="83" t="str">
        <f t="shared" si="0"/>
        <v>Ok</v>
      </c>
      <c r="T56" s="81">
        <f>Requisitos!G56</f>
        <v>3</v>
      </c>
      <c r="U56" s="67">
        <f t="shared" si="3"/>
        <v>27</v>
      </c>
    </row>
    <row r="57" spans="1:21" ht="89.25" x14ac:dyDescent="0.2">
      <c r="A57" s="8"/>
      <c r="B57" s="60" t="s">
        <v>135</v>
      </c>
      <c r="C57" s="61"/>
      <c r="D57" s="62" t="s">
        <v>115</v>
      </c>
      <c r="E57" s="68" t="s">
        <v>125</v>
      </c>
      <c r="F57" s="64" t="str">
        <f>Requisitos!F57</f>
        <v>S</v>
      </c>
      <c r="G57" s="65" t="s">
        <v>12</v>
      </c>
      <c r="H57" s="65" t="s">
        <v>12</v>
      </c>
      <c r="I57" s="65" t="s">
        <v>12</v>
      </c>
      <c r="J57" s="65"/>
      <c r="K57" s="66"/>
      <c r="L57" s="67">
        <f t="shared" si="1"/>
        <v>3</v>
      </c>
      <c r="N57" s="81">
        <f t="shared" si="4"/>
        <v>0</v>
      </c>
      <c r="O57" s="82">
        <f t="shared" si="5"/>
        <v>3</v>
      </c>
      <c r="P57" s="82">
        <f t="shared" si="6"/>
        <v>0</v>
      </c>
      <c r="Q57" s="84">
        <f t="shared" si="2"/>
        <v>9</v>
      </c>
      <c r="R57" s="83" t="str">
        <f t="shared" si="0"/>
        <v>Ok</v>
      </c>
      <c r="T57" s="81">
        <f>Requisitos!G57</f>
        <v>3</v>
      </c>
      <c r="U57" s="67">
        <f t="shared" si="3"/>
        <v>27</v>
      </c>
    </row>
    <row r="58" spans="1:21" ht="38.25" x14ac:dyDescent="0.2">
      <c r="A58" s="8"/>
      <c r="B58" s="60" t="s">
        <v>141</v>
      </c>
      <c r="C58" s="61"/>
      <c r="D58" s="71" t="s">
        <v>115</v>
      </c>
      <c r="E58" s="68" t="s">
        <v>142</v>
      </c>
      <c r="F58" s="64" t="str">
        <f>Requisitos!F58</f>
        <v>N</v>
      </c>
      <c r="G58" s="65" t="s">
        <v>12</v>
      </c>
      <c r="H58" s="65" t="s">
        <v>172</v>
      </c>
      <c r="I58" s="65" t="s">
        <v>12</v>
      </c>
      <c r="J58" s="65"/>
      <c r="K58" s="66"/>
      <c r="L58" s="67">
        <f t="shared" si="1"/>
        <v>2</v>
      </c>
      <c r="N58" s="81">
        <f t="shared" si="4"/>
        <v>0</v>
      </c>
      <c r="O58" s="82">
        <f t="shared" si="5"/>
        <v>2</v>
      </c>
      <c r="P58" s="82">
        <f t="shared" si="6"/>
        <v>0</v>
      </c>
      <c r="Q58" s="84">
        <f t="shared" si="2"/>
        <v>6</v>
      </c>
      <c r="R58" s="83" t="str">
        <f t="shared" si="0"/>
        <v>Ok</v>
      </c>
      <c r="T58" s="81">
        <f>Requisitos!G58</f>
        <v>2</v>
      </c>
      <c r="U58" s="67">
        <f t="shared" si="3"/>
        <v>12</v>
      </c>
    </row>
    <row r="59" spans="1:21" ht="38.25" x14ac:dyDescent="0.2">
      <c r="A59" s="8"/>
      <c r="B59" s="60" t="s">
        <v>143</v>
      </c>
      <c r="C59" s="61"/>
      <c r="D59" s="71" t="s">
        <v>115</v>
      </c>
      <c r="E59" s="68" t="s">
        <v>144</v>
      </c>
      <c r="F59" s="64" t="str">
        <f>Requisitos!F59</f>
        <v>N</v>
      </c>
      <c r="G59" s="65" t="s">
        <v>12</v>
      </c>
      <c r="H59" s="65" t="s">
        <v>172</v>
      </c>
      <c r="I59" s="65" t="s">
        <v>12</v>
      </c>
      <c r="J59" s="65"/>
      <c r="K59" s="66"/>
      <c r="L59" s="67">
        <f t="shared" si="1"/>
        <v>2</v>
      </c>
      <c r="N59" s="81">
        <f t="shared" si="4"/>
        <v>0</v>
      </c>
      <c r="O59" s="82">
        <f t="shared" si="5"/>
        <v>2</v>
      </c>
      <c r="P59" s="82">
        <f t="shared" si="6"/>
        <v>0</v>
      </c>
      <c r="Q59" s="84">
        <f t="shared" si="2"/>
        <v>6</v>
      </c>
      <c r="R59" s="83" t="str">
        <f t="shared" si="0"/>
        <v>Ok</v>
      </c>
      <c r="T59" s="81">
        <f>Requisitos!G59</f>
        <v>2</v>
      </c>
      <c r="U59" s="67">
        <f t="shared" si="3"/>
        <v>12</v>
      </c>
    </row>
    <row r="60" spans="1:21" ht="38.25" x14ac:dyDescent="0.2">
      <c r="A60" s="8"/>
      <c r="B60" s="60" t="s">
        <v>145</v>
      </c>
      <c r="C60" s="61"/>
      <c r="D60" s="71" t="s">
        <v>115</v>
      </c>
      <c r="E60" s="68" t="s">
        <v>146</v>
      </c>
      <c r="F60" s="64" t="str">
        <f>Requisitos!F60</f>
        <v>N</v>
      </c>
      <c r="G60" s="65" t="s">
        <v>12</v>
      </c>
      <c r="H60" s="65" t="s">
        <v>172</v>
      </c>
      <c r="I60" s="65" t="s">
        <v>12</v>
      </c>
      <c r="J60" s="65"/>
      <c r="K60" s="66"/>
      <c r="L60" s="67">
        <f t="shared" si="1"/>
        <v>2</v>
      </c>
      <c r="N60" s="81">
        <f t="shared" si="4"/>
        <v>0</v>
      </c>
      <c r="O60" s="82">
        <f t="shared" si="5"/>
        <v>2</v>
      </c>
      <c r="P60" s="82">
        <f t="shared" si="6"/>
        <v>0</v>
      </c>
      <c r="Q60" s="84">
        <f t="shared" si="2"/>
        <v>6</v>
      </c>
      <c r="R60" s="83" t="str">
        <f t="shared" si="0"/>
        <v>Ok</v>
      </c>
      <c r="T60" s="81">
        <f>Requisitos!G60</f>
        <v>2</v>
      </c>
      <c r="U60" s="67">
        <f t="shared" si="3"/>
        <v>12</v>
      </c>
    </row>
    <row r="61" spans="1:21" ht="38.25" x14ac:dyDescent="0.2">
      <c r="A61" s="8"/>
      <c r="B61" s="60" t="s">
        <v>147</v>
      </c>
      <c r="C61" s="61"/>
      <c r="D61" s="71" t="s">
        <v>115</v>
      </c>
      <c r="E61" s="68" t="s">
        <v>148</v>
      </c>
      <c r="F61" s="64" t="str">
        <f>Requisitos!F61</f>
        <v>N</v>
      </c>
      <c r="G61" s="65" t="s">
        <v>13</v>
      </c>
      <c r="H61" s="65" t="s">
        <v>172</v>
      </c>
      <c r="I61" s="65" t="s">
        <v>12</v>
      </c>
      <c r="J61" s="65"/>
      <c r="K61" s="66"/>
      <c r="L61" s="67">
        <f t="shared" si="1"/>
        <v>0.66666666666666663</v>
      </c>
      <c r="N61" s="81">
        <f t="shared" si="4"/>
        <v>1</v>
      </c>
      <c r="O61" s="82">
        <f t="shared" si="5"/>
        <v>1</v>
      </c>
      <c r="P61" s="82">
        <f t="shared" si="6"/>
        <v>0</v>
      </c>
      <c r="Q61" s="84">
        <f t="shared" si="2"/>
        <v>2.6</v>
      </c>
      <c r="R61" s="83" t="str">
        <f t="shared" si="0"/>
        <v>Ok</v>
      </c>
      <c r="T61" s="81">
        <f>Requisitos!G61</f>
        <v>2</v>
      </c>
      <c r="U61" s="67">
        <f t="shared" si="3"/>
        <v>5.2</v>
      </c>
    </row>
    <row r="62" spans="1:21" ht="38.25" x14ac:dyDescent="0.2">
      <c r="A62" s="8"/>
      <c r="B62" s="60" t="s">
        <v>149</v>
      </c>
      <c r="C62" s="61"/>
      <c r="D62" s="71" t="s">
        <v>115</v>
      </c>
      <c r="E62" s="68" t="s">
        <v>150</v>
      </c>
      <c r="F62" s="64" t="str">
        <f>Requisitos!F62</f>
        <v>N</v>
      </c>
      <c r="G62" s="65" t="s">
        <v>12</v>
      </c>
      <c r="H62" s="65" t="s">
        <v>172</v>
      </c>
      <c r="I62" s="65" t="s">
        <v>12</v>
      </c>
      <c r="J62" s="65"/>
      <c r="K62" s="66"/>
      <c r="L62" s="67">
        <f t="shared" si="1"/>
        <v>2</v>
      </c>
      <c r="N62" s="81">
        <f t="shared" si="4"/>
        <v>0</v>
      </c>
      <c r="O62" s="82">
        <f t="shared" si="5"/>
        <v>2</v>
      </c>
      <c r="P62" s="82">
        <f t="shared" si="6"/>
        <v>0</v>
      </c>
      <c r="Q62" s="84">
        <f t="shared" si="2"/>
        <v>6</v>
      </c>
      <c r="R62" s="83" t="str">
        <f t="shared" si="0"/>
        <v>Ok</v>
      </c>
      <c r="T62" s="81">
        <f>Requisitos!G62</f>
        <v>2</v>
      </c>
      <c r="U62" s="67">
        <f t="shared" si="3"/>
        <v>12</v>
      </c>
    </row>
    <row r="63" spans="1:21" ht="38.25" x14ac:dyDescent="0.2">
      <c r="A63" s="8"/>
      <c r="B63" s="60" t="s">
        <v>151</v>
      </c>
      <c r="C63" s="61"/>
      <c r="D63" s="71" t="s">
        <v>115</v>
      </c>
      <c r="E63" s="68" t="s">
        <v>152</v>
      </c>
      <c r="F63" s="64" t="str">
        <f>Requisitos!F63</f>
        <v>N</v>
      </c>
      <c r="G63" s="65" t="s">
        <v>12</v>
      </c>
      <c r="H63" s="65" t="s">
        <v>172</v>
      </c>
      <c r="I63" s="65" t="s">
        <v>12</v>
      </c>
      <c r="J63" s="65"/>
      <c r="K63" s="66"/>
      <c r="L63" s="67">
        <f t="shared" si="1"/>
        <v>2</v>
      </c>
      <c r="N63" s="81">
        <f t="shared" si="4"/>
        <v>0</v>
      </c>
      <c r="O63" s="82">
        <f t="shared" si="5"/>
        <v>2</v>
      </c>
      <c r="P63" s="82">
        <f t="shared" si="6"/>
        <v>0</v>
      </c>
      <c r="Q63" s="84">
        <f t="shared" si="2"/>
        <v>6</v>
      </c>
      <c r="R63" s="83" t="str">
        <f t="shared" si="0"/>
        <v>Ok</v>
      </c>
      <c r="T63" s="81">
        <f>Requisitos!G63</f>
        <v>2</v>
      </c>
      <c r="U63" s="67">
        <f t="shared" si="3"/>
        <v>12</v>
      </c>
    </row>
    <row r="64" spans="1:21" ht="38.25" x14ac:dyDescent="0.2">
      <c r="A64" s="8"/>
      <c r="B64" s="60" t="s">
        <v>153</v>
      </c>
      <c r="C64" s="61"/>
      <c r="D64" s="71" t="s">
        <v>115</v>
      </c>
      <c r="E64" s="68" t="s">
        <v>154</v>
      </c>
      <c r="F64" s="64" t="str">
        <f>Requisitos!F64</f>
        <v>N</v>
      </c>
      <c r="G64" s="65" t="s">
        <v>12</v>
      </c>
      <c r="H64" s="65" t="s">
        <v>172</v>
      </c>
      <c r="I64" s="65" t="s">
        <v>12</v>
      </c>
      <c r="J64" s="65"/>
      <c r="K64" s="66"/>
      <c r="L64" s="67">
        <f t="shared" si="1"/>
        <v>2</v>
      </c>
      <c r="N64" s="81">
        <f t="shared" si="4"/>
        <v>0</v>
      </c>
      <c r="O64" s="82">
        <f t="shared" si="5"/>
        <v>2</v>
      </c>
      <c r="P64" s="82">
        <f t="shared" si="6"/>
        <v>0</v>
      </c>
      <c r="Q64" s="84">
        <f t="shared" si="2"/>
        <v>6</v>
      </c>
      <c r="R64" s="83" t="str">
        <f t="shared" si="0"/>
        <v>Ok</v>
      </c>
      <c r="T64" s="81">
        <f>Requisitos!G64</f>
        <v>2</v>
      </c>
      <c r="U64" s="67">
        <f t="shared" si="3"/>
        <v>12</v>
      </c>
    </row>
    <row r="65" spans="1:21" ht="38.25" x14ac:dyDescent="0.2">
      <c r="A65" s="8"/>
      <c r="B65" s="60" t="s">
        <v>155</v>
      </c>
      <c r="C65" s="61"/>
      <c r="D65" s="71" t="s">
        <v>115</v>
      </c>
      <c r="E65" s="68" t="s">
        <v>156</v>
      </c>
      <c r="F65" s="64" t="str">
        <f>Requisitos!F65</f>
        <v>N</v>
      </c>
      <c r="G65" s="65" t="s">
        <v>12</v>
      </c>
      <c r="H65" s="65" t="s">
        <v>172</v>
      </c>
      <c r="I65" s="65" t="s">
        <v>12</v>
      </c>
      <c r="J65" s="65"/>
      <c r="K65" s="66"/>
      <c r="L65" s="67">
        <f t="shared" si="1"/>
        <v>2</v>
      </c>
      <c r="N65" s="81">
        <f t="shared" si="4"/>
        <v>0</v>
      </c>
      <c r="O65" s="82">
        <f t="shared" si="5"/>
        <v>2</v>
      </c>
      <c r="P65" s="82">
        <f t="shared" si="6"/>
        <v>0</v>
      </c>
      <c r="Q65" s="84">
        <f t="shared" si="2"/>
        <v>6</v>
      </c>
      <c r="R65" s="83" t="str">
        <f t="shared" si="0"/>
        <v>Ok</v>
      </c>
      <c r="T65" s="81">
        <f>Requisitos!G65</f>
        <v>2</v>
      </c>
      <c r="U65" s="67">
        <f t="shared" si="3"/>
        <v>12</v>
      </c>
    </row>
    <row r="66" spans="1:21" ht="38.25" x14ac:dyDescent="0.2">
      <c r="A66" s="8"/>
      <c r="B66" s="73" t="s">
        <v>157</v>
      </c>
      <c r="C66" s="74"/>
      <c r="D66" s="75" t="s">
        <v>115</v>
      </c>
      <c r="E66" s="76" t="s">
        <v>158</v>
      </c>
      <c r="F66" s="77" t="str">
        <f>Requisitos!F66</f>
        <v>N</v>
      </c>
      <c r="G66" s="78" t="s">
        <v>12</v>
      </c>
      <c r="H66" s="78" t="s">
        <v>172</v>
      </c>
      <c r="I66" s="78" t="s">
        <v>12</v>
      </c>
      <c r="J66" s="78"/>
      <c r="K66" s="79"/>
      <c r="L66" s="80">
        <f t="shared" si="1"/>
        <v>2</v>
      </c>
      <c r="N66" s="85">
        <f t="shared" si="4"/>
        <v>0</v>
      </c>
      <c r="O66" s="86">
        <f t="shared" si="5"/>
        <v>2</v>
      </c>
      <c r="P66" s="86">
        <f t="shared" si="6"/>
        <v>0</v>
      </c>
      <c r="Q66" s="87">
        <f t="shared" si="2"/>
        <v>6</v>
      </c>
      <c r="R66" s="88" t="str">
        <f t="shared" si="0"/>
        <v>Ok</v>
      </c>
      <c r="T66" s="85">
        <f>Requisitos!G66</f>
        <v>2</v>
      </c>
      <c r="U66" s="80">
        <f t="shared" si="3"/>
        <v>12</v>
      </c>
    </row>
  </sheetData>
  <autoFilter ref="B6:U6"/>
  <mergeCells count="1">
    <mergeCell ref="N4:P4"/>
  </mergeCells>
  <conditionalFormatting sqref="G7:J66">
    <cfRule type="containsText" dxfId="57" priority="4" operator="containsText" text="Não">
      <formula>NOT(ISERROR(SEARCH("Não",G7)))</formula>
    </cfRule>
    <cfRule type="containsText" dxfId="56" priority="5" operator="containsText" text="Parcialmente">
      <formula>NOT(ISERROR(SEARCH("Parcialmente",G7)))</formula>
    </cfRule>
    <cfRule type="containsText" dxfId="55" priority="6" operator="containsText" text="Sim">
      <formula>NOT(ISERROR(SEARCH("Sim",G7)))</formula>
    </cfRule>
  </conditionalFormatting>
  <dataValidations count="1">
    <dataValidation type="list" allowBlank="1" showInputMessage="1" showErrorMessage="1" sqref="G7:H66">
      <formula1>"Sim,Não,Parcialmente,N/A"</formula1>
    </dataValidation>
  </dataValidations>
  <pageMargins left="0.78740157499999996" right="0.78740157499999996" top="0.984251969" bottom="0.984251969" header="0.5" footer="0.5"/>
  <pageSetup paperSize="9" orientation="portrait" r:id="rId1"/>
  <headerFooter alignWithMargins="0"/>
  <drawing r:id="rId2"/>
  <legacyDrawing r:id="rId3"/>
  <extLst>
    <ext xmlns:x14="http://schemas.microsoft.com/office/spreadsheetml/2009/9/main" uri="{78C0D931-6437-407d-A8EE-F0AAD7539E65}">
      <x14:conditionalFormattings>
        <x14:conditionalFormatting xmlns:xm="http://schemas.microsoft.com/office/excel/2006/main">
          <x14:cfRule type="containsText" priority="1" operator="containsText" text="Não" id="{8FB473C0-D1FD-4668-B15A-F8E86D3A3F54}">
            <xm:f>NOT(ISERROR(SEARCH("Não",'CPqD-Sensedia'!K7)))</xm:f>
            <x14:dxf>
              <font>
                <color rgb="FF9C0006"/>
              </font>
              <fill>
                <patternFill>
                  <bgColor rgb="FFFFC7CE"/>
                </patternFill>
              </fill>
            </x14:dxf>
          </x14:cfRule>
          <x14:cfRule type="containsText" priority="2" operator="containsText" text="Parcialmente" id="{01E2F029-9DAB-4FFA-ABDF-A6C12752B94E}">
            <xm:f>NOT(ISERROR(SEARCH("Parcialmente",'CPqD-Sensedia'!K7)))</xm:f>
            <x14:dxf>
              <font>
                <color rgb="FF9C6500"/>
              </font>
              <fill>
                <patternFill>
                  <bgColor rgb="FFFFEB9C"/>
                </patternFill>
              </fill>
            </x14:dxf>
          </x14:cfRule>
          <x14:cfRule type="containsText" priority="3" operator="containsText" text="Sim" id="{92E02B17-0DEE-4856-9DBA-3733F0E2E910}">
            <xm:f>NOT(ISERROR(SEARCH("Sim",'CPqD-Sensedia'!K7)))</xm:f>
            <x14:dxf>
              <font>
                <color rgb="FF006100"/>
              </font>
              <fill>
                <patternFill>
                  <bgColor rgb="FFC6EFCE"/>
                </patternFill>
              </fill>
            </x14:dxf>
          </x14:cfRule>
          <xm:sqref>J7:J66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Configurações!$C$4:$C$6</xm:f>
          </x14:formula1>
          <xm:sqref>I7:I66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CT66"/>
  <sheetViews>
    <sheetView zoomScale="80" zoomScaleNormal="80" workbookViewId="0">
      <pane xSplit="3" ySplit="6" topLeftCell="D7" activePane="bottomRight" state="frozenSplit"/>
      <selection pane="topRight" activeCell="D1" sqref="D1"/>
      <selection pane="bottomLeft" activeCell="A6" sqref="A6"/>
      <selection pane="bottomRight" activeCell="D7" sqref="D7"/>
    </sheetView>
  </sheetViews>
  <sheetFormatPr defaultRowHeight="12.75" x14ac:dyDescent="0.2"/>
  <cols>
    <col min="1" max="1" width="3.5703125" style="5" customWidth="1"/>
    <col min="2" max="2" width="10.7109375" style="6" customWidth="1"/>
    <col min="3" max="3" width="12.140625" style="7" hidden="1" customWidth="1"/>
    <col min="4" max="4" width="21.5703125" style="7" customWidth="1"/>
    <col min="5" max="5" width="74.7109375" style="5" customWidth="1"/>
    <col min="6" max="6" width="5.42578125" style="5" customWidth="1"/>
    <col min="7" max="9" width="13.28515625" style="7" customWidth="1"/>
    <col min="10" max="10" width="12.140625" style="7" customWidth="1"/>
    <col min="11" max="11" width="55.85546875" style="5" customWidth="1"/>
    <col min="12" max="12" width="10.85546875" style="7" customWidth="1"/>
    <col min="13" max="13" width="5.85546875" style="5" customWidth="1"/>
    <col min="14" max="16" width="8.140625" style="7" bestFit="1" customWidth="1"/>
    <col min="17" max="17" width="8.42578125" style="7" bestFit="1" customWidth="1"/>
    <col min="18" max="18" width="13.140625" style="7" bestFit="1" customWidth="1"/>
    <col min="19" max="19" width="2.7109375" style="5" customWidth="1"/>
    <col min="20" max="20" width="12" style="7" bestFit="1" customWidth="1"/>
    <col min="21" max="21" width="17.7109375" style="7" bestFit="1" customWidth="1"/>
    <col min="22" max="97" width="9.140625" style="5"/>
    <col min="98" max="98" width="0" style="5" hidden="1" customWidth="1"/>
    <col min="99" max="16384" width="9.140625" style="5"/>
  </cols>
  <sheetData>
    <row r="1" spans="1:98" s="9" customFormat="1" x14ac:dyDescent="0.2">
      <c r="B1" s="1"/>
      <c r="C1" s="10"/>
      <c r="D1" s="10"/>
      <c r="G1" s="10"/>
      <c r="H1" s="10"/>
      <c r="I1" s="10"/>
      <c r="J1" s="10"/>
      <c r="L1" s="10"/>
      <c r="N1" s="10"/>
      <c r="O1" s="10"/>
      <c r="P1" s="10"/>
      <c r="Q1" s="10"/>
      <c r="R1" s="10"/>
      <c r="T1" s="10"/>
      <c r="U1" s="10"/>
    </row>
    <row r="2" spans="1:98" s="9" customFormat="1" x14ac:dyDescent="0.2">
      <c r="B2" s="1"/>
      <c r="C2" s="10"/>
      <c r="D2" s="29"/>
      <c r="G2" s="29"/>
      <c r="H2" s="10"/>
      <c r="I2" s="10"/>
      <c r="J2" s="29"/>
      <c r="L2" s="10"/>
      <c r="N2" s="10"/>
      <c r="O2" s="10"/>
      <c r="P2" s="10"/>
      <c r="Q2" s="10"/>
      <c r="R2" s="10"/>
      <c r="T2" s="10"/>
      <c r="U2" s="10"/>
      <c r="CT2" s="9" t="s">
        <v>6</v>
      </c>
    </row>
    <row r="3" spans="1:98" s="9" customFormat="1" ht="15" x14ac:dyDescent="0.2">
      <c r="B3" s="1"/>
      <c r="C3" s="10"/>
      <c r="D3" s="10"/>
      <c r="E3" s="11" t="s">
        <v>114</v>
      </c>
      <c r="F3" s="11"/>
      <c r="G3" s="11" t="s">
        <v>247</v>
      </c>
      <c r="H3" s="92">
        <f>SUM($L7:$L66)</f>
        <v>57.666666666666679</v>
      </c>
      <c r="I3" s="10"/>
      <c r="J3" s="10"/>
      <c r="L3" s="10"/>
      <c r="N3" s="10"/>
      <c r="O3" s="10"/>
      <c r="P3" s="10"/>
      <c r="Q3" s="10"/>
      <c r="R3" s="10"/>
      <c r="T3" s="10"/>
      <c r="U3" s="10"/>
      <c r="CT3" s="9" t="s">
        <v>7</v>
      </c>
    </row>
    <row r="4" spans="1:98" s="9" customFormat="1" ht="15" x14ac:dyDescent="0.2">
      <c r="B4" s="1"/>
      <c r="C4" s="10"/>
      <c r="D4" s="11"/>
      <c r="I4" s="11"/>
      <c r="J4" s="11"/>
      <c r="K4" s="11"/>
      <c r="L4" s="10"/>
      <c r="N4" s="138" t="s">
        <v>252</v>
      </c>
      <c r="O4" s="138"/>
      <c r="P4" s="138"/>
      <c r="Q4" s="51">
        <f>SUM(U7:U66)</f>
        <v>178.39999999999998</v>
      </c>
      <c r="R4" s="10"/>
      <c r="T4" s="10"/>
      <c r="U4" s="10"/>
    </row>
    <row r="5" spans="1:98" s="9" customFormat="1" x14ac:dyDescent="0.2">
      <c r="B5" s="1"/>
      <c r="C5" s="10"/>
      <c r="D5" s="10"/>
      <c r="L5" s="10"/>
      <c r="N5" s="10"/>
      <c r="O5" s="10"/>
      <c r="P5" s="10"/>
      <c r="R5" s="10"/>
      <c r="T5" s="10"/>
      <c r="U5" s="10"/>
    </row>
    <row r="6" spans="1:98" ht="28.5" customHeight="1" x14ac:dyDescent="0.2">
      <c r="B6" s="56" t="s">
        <v>64</v>
      </c>
      <c r="C6" s="57" t="s">
        <v>8</v>
      </c>
      <c r="D6" s="57" t="s">
        <v>10</v>
      </c>
      <c r="E6" s="57" t="s">
        <v>9</v>
      </c>
      <c r="F6" s="58"/>
      <c r="G6" s="57" t="s">
        <v>121</v>
      </c>
      <c r="H6" s="57" t="s">
        <v>122</v>
      </c>
      <c r="I6" s="57" t="s">
        <v>123</v>
      </c>
      <c r="J6" s="57" t="s">
        <v>237</v>
      </c>
      <c r="K6" s="57" t="s">
        <v>120</v>
      </c>
      <c r="L6" s="59" t="s">
        <v>177</v>
      </c>
      <c r="N6" s="89" t="s">
        <v>240</v>
      </c>
      <c r="O6" s="90" t="s">
        <v>244</v>
      </c>
      <c r="P6" s="90" t="s">
        <v>245</v>
      </c>
      <c r="Q6" s="90" t="s">
        <v>242</v>
      </c>
      <c r="R6" s="91" t="s">
        <v>246</v>
      </c>
      <c r="T6" s="89" t="s">
        <v>248</v>
      </c>
      <c r="U6" s="91" t="s">
        <v>249</v>
      </c>
    </row>
    <row r="7" spans="1:98" ht="39" customHeight="1" x14ac:dyDescent="0.2">
      <c r="A7" s="8"/>
      <c r="B7" s="60" t="s">
        <v>65</v>
      </c>
      <c r="C7" s="61"/>
      <c r="D7" s="62" t="s">
        <v>55</v>
      </c>
      <c r="E7" s="63" t="s">
        <v>15</v>
      </c>
      <c r="F7" s="64" t="str">
        <f>Requisitos!F7</f>
        <v>S</v>
      </c>
      <c r="G7" s="65" t="s">
        <v>14</v>
      </c>
      <c r="H7" s="65" t="s">
        <v>172</v>
      </c>
      <c r="I7" s="65" t="s">
        <v>14</v>
      </c>
      <c r="J7" s="65"/>
      <c r="K7" s="66"/>
      <c r="L7" s="67">
        <f>((IF(G7="Sim",3,IF(G7="Parcialmente",1,IF(G7="Não",-1,0))))+(IF(H7="Sim",3,IF(H7="Parcialmente",1,IF(H7="Não",-1,0)))) + (IF(I7="Sim",3,IF(I7="Parcialmente",1,IF(I7="Não",-1,0)))))/3</f>
        <v>0.66666666666666663</v>
      </c>
      <c r="N7" s="81">
        <f>COUNTIF($F7:$H7,"Não")</f>
        <v>0</v>
      </c>
      <c r="O7" s="82">
        <f>COUNTIF($F7:$H7,"Sim")</f>
        <v>0</v>
      </c>
      <c r="P7" s="82">
        <f>COUNTIF($F7:$H7,"Parcialmente")</f>
        <v>1</v>
      </c>
      <c r="Q7" s="84">
        <f>IF(AND((N7&gt;O7),(N7&gt;P7)),-1*N7,IF(AND((O7&gt;N7),(O7&gt;P7)),3*O7,IF(AND((P7&gt;N7),(P7&gt;O7)),1*P7,(-(N7*0.4))+(O7*3)+(-(P7*0.2)))))</f>
        <v>1</v>
      </c>
      <c r="R7" s="83" t="str">
        <f t="shared" ref="R7:R66" si="0">IF(Q7=0,"Discutir","Ok")</f>
        <v>Ok</v>
      </c>
      <c r="T7" s="81">
        <f>Requisitos!G7</f>
        <v>1</v>
      </c>
      <c r="U7" s="67">
        <f>T7*Q7</f>
        <v>1</v>
      </c>
    </row>
    <row r="8" spans="1:98" ht="216.75" customHeight="1" x14ac:dyDescent="0.2">
      <c r="A8" s="8"/>
      <c r="B8" s="60" t="s">
        <v>66</v>
      </c>
      <c r="C8" s="61"/>
      <c r="D8" s="62" t="s">
        <v>55</v>
      </c>
      <c r="E8" s="68" t="s">
        <v>116</v>
      </c>
      <c r="F8" s="64" t="str">
        <f>Requisitos!F8</f>
        <v>S</v>
      </c>
      <c r="G8" s="65" t="s">
        <v>14</v>
      </c>
      <c r="H8" s="65" t="s">
        <v>172</v>
      </c>
      <c r="I8" s="65" t="s">
        <v>14</v>
      </c>
      <c r="J8" s="65"/>
      <c r="K8" s="66"/>
      <c r="L8" s="67">
        <f t="shared" ref="L8:L66" si="1">((IF(G8="Sim",3,IF(G8="Parcialmente",1,IF(G8="Não",-1,0))))+(IF(H8="Sim",3,IF(H8="Parcialmente",1,IF(H8="Não",-1,0)))) + (IF(I8="Sim",3,IF(I8="Parcialmente",1,IF(I8="Não",-1,0)))))/3</f>
        <v>0.66666666666666663</v>
      </c>
      <c r="N8" s="81">
        <f>COUNTIF($F8:$H8,"Não")</f>
        <v>0</v>
      </c>
      <c r="O8" s="82">
        <f>COUNTIF($F8:$H8,"Sim")</f>
        <v>0</v>
      </c>
      <c r="P8" s="82">
        <f>COUNTIF($F8:$H8,"Parcialmente")</f>
        <v>1</v>
      </c>
      <c r="Q8" s="84">
        <f t="shared" ref="Q8:Q66" si="2">IF(AND((N8&gt;O8),(N8&gt;P8)),-1*N8,IF(AND((O8&gt;N8),(O8&gt;P8)),3*O8,IF(AND((P8&gt;N8),(P8&gt;O8)),1*P8,(-(N8*0.4))+(O8*3)+(-(P8*0.2)))))</f>
        <v>1</v>
      </c>
      <c r="R8" s="83" t="str">
        <f t="shared" si="0"/>
        <v>Ok</v>
      </c>
      <c r="T8" s="81">
        <f>Requisitos!G8</f>
        <v>2</v>
      </c>
      <c r="U8" s="67">
        <f t="shared" ref="U8:U66" si="3">T8*Q8</f>
        <v>2</v>
      </c>
    </row>
    <row r="9" spans="1:98" ht="52.5" customHeight="1" x14ac:dyDescent="0.2">
      <c r="A9" s="8"/>
      <c r="B9" s="60" t="s">
        <v>67</v>
      </c>
      <c r="C9" s="61"/>
      <c r="D9" s="62" t="s">
        <v>55</v>
      </c>
      <c r="E9" s="68" t="s">
        <v>16</v>
      </c>
      <c r="F9" s="64" t="str">
        <f>Requisitos!F9</f>
        <v>T</v>
      </c>
      <c r="G9" s="65" t="s">
        <v>12</v>
      </c>
      <c r="H9" s="65" t="s">
        <v>13</v>
      </c>
      <c r="I9" s="65" t="s">
        <v>14</v>
      </c>
      <c r="J9" s="65" t="s">
        <v>13</v>
      </c>
      <c r="K9" s="66" t="s">
        <v>239</v>
      </c>
      <c r="L9" s="67">
        <f t="shared" si="1"/>
        <v>1</v>
      </c>
      <c r="N9" s="81">
        <f t="shared" ref="N9:N66" si="4">COUNTIF($F9:$H9,"Não")</f>
        <v>1</v>
      </c>
      <c r="O9" s="82">
        <f t="shared" ref="O9:O66" si="5">COUNTIF($F9:$H9,"Sim")</f>
        <v>1</v>
      </c>
      <c r="P9" s="82">
        <f t="shared" ref="P9:P66" si="6">COUNTIF($F9:$H9,"Parcialmente")</f>
        <v>0</v>
      </c>
      <c r="Q9" s="84">
        <f t="shared" si="2"/>
        <v>2.6</v>
      </c>
      <c r="R9" s="83" t="str">
        <f t="shared" si="0"/>
        <v>Ok</v>
      </c>
      <c r="T9" s="81">
        <f>Requisitos!G9</f>
        <v>2</v>
      </c>
      <c r="U9" s="67">
        <f t="shared" si="3"/>
        <v>5.2</v>
      </c>
    </row>
    <row r="10" spans="1:98" ht="36" customHeight="1" x14ac:dyDescent="0.2">
      <c r="A10" s="8"/>
      <c r="B10" s="60" t="s">
        <v>68</v>
      </c>
      <c r="C10" s="61"/>
      <c r="D10" s="62" t="s">
        <v>56</v>
      </c>
      <c r="E10" s="68" t="s">
        <v>17</v>
      </c>
      <c r="F10" s="64" t="str">
        <f>Requisitos!F10</f>
        <v>S</v>
      </c>
      <c r="G10" s="65" t="s">
        <v>14</v>
      </c>
      <c r="H10" s="65" t="s">
        <v>172</v>
      </c>
      <c r="I10" s="65" t="s">
        <v>14</v>
      </c>
      <c r="J10" s="65"/>
      <c r="K10" s="66"/>
      <c r="L10" s="67">
        <f t="shared" si="1"/>
        <v>0.66666666666666663</v>
      </c>
      <c r="N10" s="81">
        <f t="shared" si="4"/>
        <v>0</v>
      </c>
      <c r="O10" s="82">
        <f t="shared" si="5"/>
        <v>0</v>
      </c>
      <c r="P10" s="82">
        <f t="shared" si="6"/>
        <v>1</v>
      </c>
      <c r="Q10" s="84">
        <f t="shared" si="2"/>
        <v>1</v>
      </c>
      <c r="R10" s="83" t="str">
        <f t="shared" si="0"/>
        <v>Ok</v>
      </c>
      <c r="T10" s="81">
        <f>Requisitos!G10</f>
        <v>2</v>
      </c>
      <c r="U10" s="67">
        <f t="shared" si="3"/>
        <v>2</v>
      </c>
    </row>
    <row r="11" spans="1:98" ht="30" customHeight="1" x14ac:dyDescent="0.2">
      <c r="A11" s="8"/>
      <c r="B11" s="60" t="s">
        <v>69</v>
      </c>
      <c r="C11" s="61"/>
      <c r="D11" s="62" t="s">
        <v>57</v>
      </c>
      <c r="E11" s="68" t="s">
        <v>18</v>
      </c>
      <c r="F11" s="64" t="str">
        <f>Requisitos!F11</f>
        <v>S</v>
      </c>
      <c r="G11" s="65" t="s">
        <v>14</v>
      </c>
      <c r="H11" s="65" t="s">
        <v>172</v>
      </c>
      <c r="I11" s="65" t="s">
        <v>14</v>
      </c>
      <c r="J11" s="65"/>
      <c r="K11" s="66"/>
      <c r="L11" s="67">
        <f t="shared" si="1"/>
        <v>0.66666666666666663</v>
      </c>
      <c r="N11" s="81">
        <f t="shared" si="4"/>
        <v>0</v>
      </c>
      <c r="O11" s="82">
        <f t="shared" si="5"/>
        <v>0</v>
      </c>
      <c r="P11" s="82">
        <f t="shared" si="6"/>
        <v>1</v>
      </c>
      <c r="Q11" s="84">
        <f t="shared" si="2"/>
        <v>1</v>
      </c>
      <c r="R11" s="83" t="str">
        <f t="shared" si="0"/>
        <v>Ok</v>
      </c>
      <c r="T11" s="81">
        <f>Requisitos!G11</f>
        <v>1</v>
      </c>
      <c r="U11" s="67">
        <f t="shared" si="3"/>
        <v>1</v>
      </c>
    </row>
    <row r="12" spans="1:98" ht="30" customHeight="1" x14ac:dyDescent="0.2">
      <c r="A12" s="8"/>
      <c r="B12" s="60" t="s">
        <v>70</v>
      </c>
      <c r="C12" s="61"/>
      <c r="D12" s="62" t="s">
        <v>57</v>
      </c>
      <c r="E12" s="68" t="s">
        <v>19</v>
      </c>
      <c r="F12" s="64" t="str">
        <f>Requisitos!F12</f>
        <v>S</v>
      </c>
      <c r="G12" s="65" t="s">
        <v>14</v>
      </c>
      <c r="H12" s="65" t="s">
        <v>172</v>
      </c>
      <c r="I12" s="65" t="s">
        <v>14</v>
      </c>
      <c r="J12" s="65"/>
      <c r="K12" s="66"/>
      <c r="L12" s="67">
        <f t="shared" si="1"/>
        <v>0.66666666666666663</v>
      </c>
      <c r="N12" s="81">
        <f t="shared" si="4"/>
        <v>0</v>
      </c>
      <c r="O12" s="82">
        <f t="shared" si="5"/>
        <v>0</v>
      </c>
      <c r="P12" s="82">
        <f t="shared" si="6"/>
        <v>1</v>
      </c>
      <c r="Q12" s="84">
        <f t="shared" si="2"/>
        <v>1</v>
      </c>
      <c r="R12" s="83" t="str">
        <f t="shared" si="0"/>
        <v>Ok</v>
      </c>
      <c r="T12" s="81">
        <f>Requisitos!G12</f>
        <v>1</v>
      </c>
      <c r="U12" s="67">
        <f t="shared" si="3"/>
        <v>1</v>
      </c>
    </row>
    <row r="13" spans="1:98" ht="32.25" customHeight="1" x14ac:dyDescent="0.2">
      <c r="A13" s="8"/>
      <c r="B13" s="60" t="s">
        <v>71</v>
      </c>
      <c r="C13" s="61"/>
      <c r="D13" s="62" t="s">
        <v>57</v>
      </c>
      <c r="E13" s="68" t="s">
        <v>20</v>
      </c>
      <c r="F13" s="64" t="str">
        <f>Requisitos!F13</f>
        <v>S</v>
      </c>
      <c r="G13" s="65" t="s">
        <v>14</v>
      </c>
      <c r="H13" s="65" t="s">
        <v>12</v>
      </c>
      <c r="I13" s="65" t="s">
        <v>14</v>
      </c>
      <c r="J13" s="65"/>
      <c r="K13" s="66"/>
      <c r="L13" s="67">
        <f t="shared" si="1"/>
        <v>1.6666666666666667</v>
      </c>
      <c r="N13" s="81">
        <f t="shared" si="4"/>
        <v>0</v>
      </c>
      <c r="O13" s="82">
        <f t="shared" si="5"/>
        <v>1</v>
      </c>
      <c r="P13" s="82">
        <f t="shared" si="6"/>
        <v>1</v>
      </c>
      <c r="Q13" s="84">
        <f t="shared" si="2"/>
        <v>2.8</v>
      </c>
      <c r="R13" s="83" t="str">
        <f t="shared" si="0"/>
        <v>Ok</v>
      </c>
      <c r="T13" s="81">
        <f>Requisitos!G13</f>
        <v>2</v>
      </c>
      <c r="U13" s="67">
        <f t="shared" si="3"/>
        <v>5.6</v>
      </c>
    </row>
    <row r="14" spans="1:98" ht="25.5" x14ac:dyDescent="0.2">
      <c r="A14" s="8"/>
      <c r="B14" s="60" t="s">
        <v>72</v>
      </c>
      <c r="C14" s="61"/>
      <c r="D14" s="62" t="s">
        <v>57</v>
      </c>
      <c r="E14" s="68" t="s">
        <v>21</v>
      </c>
      <c r="F14" s="64" t="str">
        <f>Requisitos!F14</f>
        <v>S</v>
      </c>
      <c r="G14" s="65" t="s">
        <v>14</v>
      </c>
      <c r="H14" s="65" t="s">
        <v>14</v>
      </c>
      <c r="I14" s="65" t="s">
        <v>14</v>
      </c>
      <c r="J14" s="65"/>
      <c r="K14" s="66"/>
      <c r="L14" s="67">
        <f t="shared" si="1"/>
        <v>1</v>
      </c>
      <c r="N14" s="81">
        <f t="shared" si="4"/>
        <v>0</v>
      </c>
      <c r="O14" s="82">
        <f t="shared" si="5"/>
        <v>0</v>
      </c>
      <c r="P14" s="82">
        <f t="shared" si="6"/>
        <v>2</v>
      </c>
      <c r="Q14" s="84">
        <f t="shared" si="2"/>
        <v>2</v>
      </c>
      <c r="R14" s="83" t="str">
        <f t="shared" si="0"/>
        <v>Ok</v>
      </c>
      <c r="T14" s="81">
        <f>Requisitos!G14</f>
        <v>1</v>
      </c>
      <c r="U14" s="67">
        <f t="shared" si="3"/>
        <v>2</v>
      </c>
    </row>
    <row r="15" spans="1:98" ht="38.25" x14ac:dyDescent="0.2">
      <c r="A15" s="8"/>
      <c r="B15" s="60" t="s">
        <v>73</v>
      </c>
      <c r="C15" s="61"/>
      <c r="D15" s="62" t="s">
        <v>55</v>
      </c>
      <c r="E15" s="68" t="s">
        <v>22</v>
      </c>
      <c r="F15" s="64" t="str">
        <f>Requisitos!F15</f>
        <v>S</v>
      </c>
      <c r="G15" s="65" t="s">
        <v>12</v>
      </c>
      <c r="H15" s="65" t="s">
        <v>13</v>
      </c>
      <c r="I15" s="65" t="s">
        <v>14</v>
      </c>
      <c r="J15" s="65" t="s">
        <v>13</v>
      </c>
      <c r="K15" s="66" t="s">
        <v>241</v>
      </c>
      <c r="L15" s="67">
        <f t="shared" si="1"/>
        <v>1</v>
      </c>
      <c r="N15" s="81">
        <f t="shared" si="4"/>
        <v>1</v>
      </c>
      <c r="O15" s="82">
        <f t="shared" si="5"/>
        <v>1</v>
      </c>
      <c r="P15" s="82">
        <f t="shared" si="6"/>
        <v>0</v>
      </c>
      <c r="Q15" s="84">
        <f t="shared" si="2"/>
        <v>2.6</v>
      </c>
      <c r="R15" s="83" t="str">
        <f>IF(Q15=0,"Discutir","Ok")</f>
        <v>Ok</v>
      </c>
      <c r="T15" s="81">
        <f>Requisitos!G15</f>
        <v>2</v>
      </c>
      <c r="U15" s="67">
        <f t="shared" si="3"/>
        <v>5.2</v>
      </c>
    </row>
    <row r="16" spans="1:98" ht="25.5" x14ac:dyDescent="0.2">
      <c r="A16" s="8"/>
      <c r="B16" s="60" t="s">
        <v>74</v>
      </c>
      <c r="C16" s="61"/>
      <c r="D16" s="62" t="s">
        <v>55</v>
      </c>
      <c r="E16" s="68" t="s">
        <v>23</v>
      </c>
      <c r="F16" s="64" t="str">
        <f>Requisitos!F16</f>
        <v>S</v>
      </c>
      <c r="G16" s="65" t="s">
        <v>14</v>
      </c>
      <c r="H16" s="65" t="s">
        <v>12</v>
      </c>
      <c r="I16" s="65" t="s">
        <v>14</v>
      </c>
      <c r="J16" s="65"/>
      <c r="K16" s="66"/>
      <c r="L16" s="67">
        <f t="shared" si="1"/>
        <v>1.6666666666666667</v>
      </c>
      <c r="N16" s="81">
        <f t="shared" si="4"/>
        <v>0</v>
      </c>
      <c r="O16" s="82">
        <f t="shared" si="5"/>
        <v>1</v>
      </c>
      <c r="P16" s="82">
        <f t="shared" si="6"/>
        <v>1</v>
      </c>
      <c r="Q16" s="84">
        <f t="shared" si="2"/>
        <v>2.8</v>
      </c>
      <c r="R16" s="83" t="str">
        <f t="shared" si="0"/>
        <v>Ok</v>
      </c>
      <c r="T16" s="81">
        <f>Requisitos!G16</f>
        <v>2</v>
      </c>
      <c r="U16" s="67">
        <f t="shared" si="3"/>
        <v>5.6</v>
      </c>
    </row>
    <row r="17" spans="1:21" ht="25.5" x14ac:dyDescent="0.2">
      <c r="A17" s="8"/>
      <c r="B17" s="60" t="s">
        <v>75</v>
      </c>
      <c r="C17" s="61"/>
      <c r="D17" s="62" t="s">
        <v>58</v>
      </c>
      <c r="E17" s="68" t="s">
        <v>24</v>
      </c>
      <c r="F17" s="64" t="str">
        <f>Requisitos!F17</f>
        <v>S</v>
      </c>
      <c r="G17" s="65" t="s">
        <v>14</v>
      </c>
      <c r="H17" s="65" t="s">
        <v>172</v>
      </c>
      <c r="I17" s="65" t="s">
        <v>14</v>
      </c>
      <c r="J17" s="65"/>
      <c r="K17" s="66"/>
      <c r="L17" s="67">
        <f t="shared" si="1"/>
        <v>0.66666666666666663</v>
      </c>
      <c r="N17" s="81">
        <f t="shared" si="4"/>
        <v>0</v>
      </c>
      <c r="O17" s="82">
        <f t="shared" si="5"/>
        <v>0</v>
      </c>
      <c r="P17" s="82">
        <f t="shared" si="6"/>
        <v>1</v>
      </c>
      <c r="Q17" s="84">
        <f t="shared" si="2"/>
        <v>1</v>
      </c>
      <c r="R17" s="83" t="str">
        <f t="shared" si="0"/>
        <v>Ok</v>
      </c>
      <c r="T17" s="81">
        <f>Requisitos!G17</f>
        <v>3</v>
      </c>
      <c r="U17" s="67">
        <f t="shared" si="3"/>
        <v>3</v>
      </c>
    </row>
    <row r="18" spans="1:21" ht="38.25" x14ac:dyDescent="0.2">
      <c r="A18" s="8"/>
      <c r="B18" s="60" t="s">
        <v>76</v>
      </c>
      <c r="C18" s="61"/>
      <c r="D18" s="62" t="s">
        <v>58</v>
      </c>
      <c r="E18" s="68" t="s">
        <v>25</v>
      </c>
      <c r="F18" s="64" t="str">
        <f>Requisitos!F18</f>
        <v>S</v>
      </c>
      <c r="G18" s="65" t="s">
        <v>14</v>
      </c>
      <c r="H18" s="65" t="s">
        <v>172</v>
      </c>
      <c r="I18" s="65" t="s">
        <v>14</v>
      </c>
      <c r="J18" s="65"/>
      <c r="K18" s="66"/>
      <c r="L18" s="67">
        <f t="shared" si="1"/>
        <v>0.66666666666666663</v>
      </c>
      <c r="N18" s="81">
        <f t="shared" si="4"/>
        <v>0</v>
      </c>
      <c r="O18" s="82">
        <f t="shared" si="5"/>
        <v>0</v>
      </c>
      <c r="P18" s="82">
        <f t="shared" si="6"/>
        <v>1</v>
      </c>
      <c r="Q18" s="84">
        <f t="shared" si="2"/>
        <v>1</v>
      </c>
      <c r="R18" s="83" t="str">
        <f t="shared" si="0"/>
        <v>Ok</v>
      </c>
      <c r="T18" s="81">
        <f>Requisitos!G18</f>
        <v>2</v>
      </c>
      <c r="U18" s="67">
        <f t="shared" si="3"/>
        <v>2</v>
      </c>
    </row>
    <row r="19" spans="1:21" ht="25.5" x14ac:dyDescent="0.2">
      <c r="A19" s="8"/>
      <c r="B19" s="60" t="s">
        <v>77</v>
      </c>
      <c r="C19" s="61"/>
      <c r="D19" s="62" t="s">
        <v>58</v>
      </c>
      <c r="E19" s="68" t="s">
        <v>26</v>
      </c>
      <c r="F19" s="64" t="str">
        <f>Requisitos!F19</f>
        <v>S</v>
      </c>
      <c r="G19" s="65" t="s">
        <v>14</v>
      </c>
      <c r="H19" s="65" t="s">
        <v>172</v>
      </c>
      <c r="I19" s="65" t="s">
        <v>14</v>
      </c>
      <c r="J19" s="65"/>
      <c r="K19" s="66"/>
      <c r="L19" s="67">
        <f t="shared" si="1"/>
        <v>0.66666666666666663</v>
      </c>
      <c r="N19" s="81">
        <f t="shared" si="4"/>
        <v>0</v>
      </c>
      <c r="O19" s="82">
        <f t="shared" si="5"/>
        <v>0</v>
      </c>
      <c r="P19" s="82">
        <f t="shared" si="6"/>
        <v>1</v>
      </c>
      <c r="Q19" s="84">
        <f t="shared" si="2"/>
        <v>1</v>
      </c>
      <c r="R19" s="83" t="str">
        <f t="shared" si="0"/>
        <v>Ok</v>
      </c>
      <c r="T19" s="81">
        <f>Requisitos!G19</f>
        <v>2</v>
      </c>
      <c r="U19" s="67">
        <f t="shared" si="3"/>
        <v>2</v>
      </c>
    </row>
    <row r="20" spans="1:21" ht="154.5" customHeight="1" x14ac:dyDescent="0.2">
      <c r="A20" s="8"/>
      <c r="B20" s="60" t="s">
        <v>78</v>
      </c>
      <c r="C20" s="61"/>
      <c r="D20" s="62" t="s">
        <v>59</v>
      </c>
      <c r="E20" s="68" t="s">
        <v>117</v>
      </c>
      <c r="F20" s="64" t="str">
        <f>Requisitos!F20</f>
        <v>S</v>
      </c>
      <c r="G20" s="65" t="s">
        <v>14</v>
      </c>
      <c r="H20" s="65" t="s">
        <v>172</v>
      </c>
      <c r="I20" s="65" t="s">
        <v>14</v>
      </c>
      <c r="J20" s="65"/>
      <c r="K20" s="66"/>
      <c r="L20" s="67">
        <f t="shared" si="1"/>
        <v>0.66666666666666663</v>
      </c>
      <c r="N20" s="81">
        <f t="shared" si="4"/>
        <v>0</v>
      </c>
      <c r="O20" s="82">
        <f t="shared" si="5"/>
        <v>0</v>
      </c>
      <c r="P20" s="82">
        <f t="shared" si="6"/>
        <v>1</v>
      </c>
      <c r="Q20" s="84">
        <f t="shared" si="2"/>
        <v>1</v>
      </c>
      <c r="R20" s="83" t="str">
        <f t="shared" si="0"/>
        <v>Ok</v>
      </c>
      <c r="T20" s="81">
        <f>Requisitos!G20</f>
        <v>2</v>
      </c>
      <c r="U20" s="67">
        <f t="shared" si="3"/>
        <v>2</v>
      </c>
    </row>
    <row r="21" spans="1:21" ht="51" x14ac:dyDescent="0.2">
      <c r="A21" s="8"/>
      <c r="B21" s="60" t="s">
        <v>79</v>
      </c>
      <c r="C21" s="61"/>
      <c r="D21" s="62" t="s">
        <v>59</v>
      </c>
      <c r="E21" s="68" t="s">
        <v>27</v>
      </c>
      <c r="F21" s="64" t="str">
        <f>Requisitos!F21</f>
        <v>S</v>
      </c>
      <c r="G21" s="65" t="s">
        <v>12</v>
      </c>
      <c r="H21" s="65" t="s">
        <v>12</v>
      </c>
      <c r="I21" s="65" t="s">
        <v>12</v>
      </c>
      <c r="J21" s="65"/>
      <c r="K21" s="66"/>
      <c r="L21" s="67">
        <f t="shared" si="1"/>
        <v>3</v>
      </c>
      <c r="N21" s="81">
        <f t="shared" si="4"/>
        <v>0</v>
      </c>
      <c r="O21" s="82">
        <f t="shared" si="5"/>
        <v>2</v>
      </c>
      <c r="P21" s="82">
        <f t="shared" si="6"/>
        <v>0</v>
      </c>
      <c r="Q21" s="84">
        <f t="shared" si="2"/>
        <v>6</v>
      </c>
      <c r="R21" s="83" t="str">
        <f t="shared" si="0"/>
        <v>Ok</v>
      </c>
      <c r="T21" s="81">
        <f>Requisitos!G21</f>
        <v>2</v>
      </c>
      <c r="U21" s="67">
        <f t="shared" si="3"/>
        <v>12</v>
      </c>
    </row>
    <row r="22" spans="1:21" ht="25.5" x14ac:dyDescent="0.2">
      <c r="A22" s="8"/>
      <c r="B22" s="60" t="s">
        <v>80</v>
      </c>
      <c r="C22" s="61"/>
      <c r="D22" s="62" t="s">
        <v>57</v>
      </c>
      <c r="E22" s="68" t="s">
        <v>28</v>
      </c>
      <c r="F22" s="64" t="str">
        <f>Requisitos!F22</f>
        <v>S</v>
      </c>
      <c r="G22" s="65" t="s">
        <v>14</v>
      </c>
      <c r="H22" s="65" t="s">
        <v>172</v>
      </c>
      <c r="I22" s="65" t="s">
        <v>14</v>
      </c>
      <c r="J22" s="65"/>
      <c r="K22" s="66"/>
      <c r="L22" s="67">
        <f t="shared" si="1"/>
        <v>0.66666666666666663</v>
      </c>
      <c r="N22" s="81">
        <f t="shared" si="4"/>
        <v>0</v>
      </c>
      <c r="O22" s="82">
        <f t="shared" si="5"/>
        <v>0</v>
      </c>
      <c r="P22" s="82">
        <f t="shared" si="6"/>
        <v>1</v>
      </c>
      <c r="Q22" s="84">
        <f t="shared" si="2"/>
        <v>1</v>
      </c>
      <c r="R22" s="83" t="str">
        <f t="shared" si="0"/>
        <v>Ok</v>
      </c>
      <c r="T22" s="81">
        <f>Requisitos!G22</f>
        <v>1</v>
      </c>
      <c r="U22" s="67">
        <f t="shared" si="3"/>
        <v>1</v>
      </c>
    </row>
    <row r="23" spans="1:21" ht="25.5" x14ac:dyDescent="0.2">
      <c r="A23" s="8"/>
      <c r="B23" s="60" t="s">
        <v>81</v>
      </c>
      <c r="C23" s="61"/>
      <c r="D23" s="62" t="s">
        <v>57</v>
      </c>
      <c r="E23" s="68" t="s">
        <v>29</v>
      </c>
      <c r="F23" s="64" t="str">
        <f>Requisitos!F23</f>
        <v>S</v>
      </c>
      <c r="G23" s="65" t="s">
        <v>14</v>
      </c>
      <c r="H23" s="65" t="s">
        <v>172</v>
      </c>
      <c r="I23" s="65" t="s">
        <v>14</v>
      </c>
      <c r="J23" s="65"/>
      <c r="K23" s="66"/>
      <c r="L23" s="67">
        <f t="shared" si="1"/>
        <v>0.66666666666666663</v>
      </c>
      <c r="N23" s="81">
        <f t="shared" si="4"/>
        <v>0</v>
      </c>
      <c r="O23" s="82">
        <f t="shared" si="5"/>
        <v>0</v>
      </c>
      <c r="P23" s="82">
        <f t="shared" si="6"/>
        <v>1</v>
      </c>
      <c r="Q23" s="84">
        <f t="shared" si="2"/>
        <v>1</v>
      </c>
      <c r="R23" s="83" t="str">
        <f t="shared" si="0"/>
        <v>Ok</v>
      </c>
      <c r="T23" s="81">
        <f>Requisitos!G23</f>
        <v>1</v>
      </c>
      <c r="U23" s="67">
        <f t="shared" si="3"/>
        <v>1</v>
      </c>
    </row>
    <row r="24" spans="1:21" ht="38.25" x14ac:dyDescent="0.2">
      <c r="A24" s="8"/>
      <c r="B24" s="60" t="s">
        <v>82</v>
      </c>
      <c r="C24" s="61"/>
      <c r="D24" s="62" t="s">
        <v>57</v>
      </c>
      <c r="E24" s="68" t="s">
        <v>30</v>
      </c>
      <c r="F24" s="64" t="str">
        <f>Requisitos!F24</f>
        <v>S</v>
      </c>
      <c r="G24" s="65" t="s">
        <v>12</v>
      </c>
      <c r="H24" s="65" t="s">
        <v>172</v>
      </c>
      <c r="I24" s="65" t="s">
        <v>12</v>
      </c>
      <c r="J24" s="65"/>
      <c r="K24" s="66"/>
      <c r="L24" s="67">
        <f t="shared" si="1"/>
        <v>2</v>
      </c>
      <c r="N24" s="81">
        <f t="shared" si="4"/>
        <v>0</v>
      </c>
      <c r="O24" s="82">
        <f t="shared" si="5"/>
        <v>1</v>
      </c>
      <c r="P24" s="82">
        <f t="shared" si="6"/>
        <v>0</v>
      </c>
      <c r="Q24" s="84">
        <f t="shared" si="2"/>
        <v>3</v>
      </c>
      <c r="R24" s="83" t="str">
        <f t="shared" si="0"/>
        <v>Ok</v>
      </c>
      <c r="T24" s="81">
        <f>Requisitos!G24</f>
        <v>1</v>
      </c>
      <c r="U24" s="67">
        <f t="shared" si="3"/>
        <v>3</v>
      </c>
    </row>
    <row r="25" spans="1:21" ht="25.5" x14ac:dyDescent="0.2">
      <c r="A25" s="8"/>
      <c r="B25" s="60" t="s">
        <v>83</v>
      </c>
      <c r="C25" s="61"/>
      <c r="D25" s="62" t="s">
        <v>160</v>
      </c>
      <c r="E25" s="68" t="s">
        <v>31</v>
      </c>
      <c r="F25" s="64" t="str">
        <f>Requisitos!F25</f>
        <v>S</v>
      </c>
      <c r="G25" s="65" t="s">
        <v>14</v>
      </c>
      <c r="H25" s="65" t="s">
        <v>172</v>
      </c>
      <c r="I25" s="65" t="s">
        <v>14</v>
      </c>
      <c r="J25" s="65"/>
      <c r="K25" s="66"/>
      <c r="L25" s="67">
        <f t="shared" si="1"/>
        <v>0.66666666666666663</v>
      </c>
      <c r="N25" s="81">
        <f t="shared" si="4"/>
        <v>0</v>
      </c>
      <c r="O25" s="82">
        <f t="shared" si="5"/>
        <v>0</v>
      </c>
      <c r="P25" s="82">
        <f t="shared" si="6"/>
        <v>1</v>
      </c>
      <c r="Q25" s="84">
        <f t="shared" si="2"/>
        <v>1</v>
      </c>
      <c r="R25" s="83" t="str">
        <f t="shared" si="0"/>
        <v>Ok</v>
      </c>
      <c r="T25" s="81">
        <f>Requisitos!G25</f>
        <v>1</v>
      </c>
      <c r="U25" s="67">
        <f t="shared" si="3"/>
        <v>1</v>
      </c>
    </row>
    <row r="26" spans="1:21" ht="38.25" x14ac:dyDescent="0.2">
      <c r="A26" s="8"/>
      <c r="B26" s="60" t="s">
        <v>84</v>
      </c>
      <c r="C26" s="61"/>
      <c r="D26" s="62" t="s">
        <v>57</v>
      </c>
      <c r="E26" s="68" t="s">
        <v>32</v>
      </c>
      <c r="F26" s="64" t="str">
        <f>Requisitos!F26</f>
        <v>S</v>
      </c>
      <c r="G26" s="65" t="s">
        <v>14</v>
      </c>
      <c r="H26" s="65" t="s">
        <v>13</v>
      </c>
      <c r="I26" s="65" t="s">
        <v>14</v>
      </c>
      <c r="J26" s="65"/>
      <c r="K26" s="66"/>
      <c r="L26" s="67">
        <f t="shared" si="1"/>
        <v>0.33333333333333331</v>
      </c>
      <c r="N26" s="81">
        <f t="shared" si="4"/>
        <v>1</v>
      </c>
      <c r="O26" s="82">
        <f t="shared" si="5"/>
        <v>0</v>
      </c>
      <c r="P26" s="82">
        <f t="shared" si="6"/>
        <v>1</v>
      </c>
      <c r="Q26" s="84">
        <f t="shared" si="2"/>
        <v>-0.60000000000000009</v>
      </c>
      <c r="R26" s="83" t="str">
        <f t="shared" si="0"/>
        <v>Ok</v>
      </c>
      <c r="T26" s="81">
        <f>Requisitos!G26</f>
        <v>2</v>
      </c>
      <c r="U26" s="67">
        <f t="shared" si="3"/>
        <v>-1.2000000000000002</v>
      </c>
    </row>
    <row r="27" spans="1:21" ht="63.75" x14ac:dyDescent="0.2">
      <c r="A27" s="8"/>
      <c r="B27" s="60" t="s">
        <v>85</v>
      </c>
      <c r="C27" s="61"/>
      <c r="D27" s="62" t="s">
        <v>57</v>
      </c>
      <c r="E27" s="68" t="s">
        <v>33</v>
      </c>
      <c r="F27" s="64" t="str">
        <f>Requisitos!F27</f>
        <v>S</v>
      </c>
      <c r="G27" s="65" t="s">
        <v>14</v>
      </c>
      <c r="H27" s="65" t="s">
        <v>172</v>
      </c>
      <c r="I27" s="65" t="s">
        <v>14</v>
      </c>
      <c r="J27" s="65"/>
      <c r="K27" s="66"/>
      <c r="L27" s="67">
        <f t="shared" si="1"/>
        <v>0.66666666666666663</v>
      </c>
      <c r="N27" s="81">
        <f t="shared" si="4"/>
        <v>0</v>
      </c>
      <c r="O27" s="82">
        <f t="shared" si="5"/>
        <v>0</v>
      </c>
      <c r="P27" s="82">
        <f t="shared" si="6"/>
        <v>1</v>
      </c>
      <c r="Q27" s="84">
        <f t="shared" si="2"/>
        <v>1</v>
      </c>
      <c r="R27" s="83" t="str">
        <f t="shared" si="0"/>
        <v>Ok</v>
      </c>
      <c r="T27" s="81">
        <f>Requisitos!G27</f>
        <v>2</v>
      </c>
      <c r="U27" s="67">
        <f t="shared" si="3"/>
        <v>2</v>
      </c>
    </row>
    <row r="28" spans="1:21" ht="38.25" x14ac:dyDescent="0.2">
      <c r="A28" s="8"/>
      <c r="B28" s="60" t="s">
        <v>86</v>
      </c>
      <c r="C28" s="61"/>
      <c r="D28" s="62" t="s">
        <v>57</v>
      </c>
      <c r="E28" s="68" t="s">
        <v>34</v>
      </c>
      <c r="F28" s="64" t="str">
        <f>Requisitos!F28</f>
        <v>S</v>
      </c>
      <c r="G28" s="65" t="s">
        <v>14</v>
      </c>
      <c r="H28" s="65" t="s">
        <v>12</v>
      </c>
      <c r="I28" s="65" t="s">
        <v>14</v>
      </c>
      <c r="J28" s="65"/>
      <c r="K28" s="66"/>
      <c r="L28" s="67">
        <f t="shared" si="1"/>
        <v>1.6666666666666667</v>
      </c>
      <c r="N28" s="81">
        <f t="shared" si="4"/>
        <v>0</v>
      </c>
      <c r="O28" s="82">
        <f t="shared" si="5"/>
        <v>1</v>
      </c>
      <c r="P28" s="82">
        <f t="shared" si="6"/>
        <v>1</v>
      </c>
      <c r="Q28" s="84">
        <f t="shared" si="2"/>
        <v>2.8</v>
      </c>
      <c r="R28" s="83" t="str">
        <f t="shared" si="0"/>
        <v>Ok</v>
      </c>
      <c r="T28" s="81">
        <f>Requisitos!G28</f>
        <v>1</v>
      </c>
      <c r="U28" s="67">
        <f t="shared" si="3"/>
        <v>2.8</v>
      </c>
    </row>
    <row r="29" spans="1:21" ht="38.25" x14ac:dyDescent="0.2">
      <c r="A29" s="8"/>
      <c r="B29" s="60" t="s">
        <v>87</v>
      </c>
      <c r="C29" s="61"/>
      <c r="D29" s="62" t="s">
        <v>57</v>
      </c>
      <c r="E29" s="68" t="s">
        <v>35</v>
      </c>
      <c r="F29" s="64" t="str">
        <f>Requisitos!F29</f>
        <v>T</v>
      </c>
      <c r="G29" s="65" t="s">
        <v>13</v>
      </c>
      <c r="H29" s="65" t="s">
        <v>172</v>
      </c>
      <c r="I29" s="65" t="s">
        <v>13</v>
      </c>
      <c r="J29" s="65" t="s">
        <v>13</v>
      </c>
      <c r="K29" s="66" t="s">
        <v>241</v>
      </c>
      <c r="L29" s="67">
        <f t="shared" si="1"/>
        <v>-0.66666666666666663</v>
      </c>
      <c r="N29" s="81">
        <f t="shared" si="4"/>
        <v>1</v>
      </c>
      <c r="O29" s="82">
        <f t="shared" si="5"/>
        <v>0</v>
      </c>
      <c r="P29" s="82">
        <f t="shared" si="6"/>
        <v>0</v>
      </c>
      <c r="Q29" s="84">
        <f t="shared" si="2"/>
        <v>-1</v>
      </c>
      <c r="R29" s="83" t="str">
        <f t="shared" si="0"/>
        <v>Ok</v>
      </c>
      <c r="T29" s="81">
        <f>Requisitos!G29</f>
        <v>3</v>
      </c>
      <c r="U29" s="67">
        <f t="shared" si="3"/>
        <v>-3</v>
      </c>
    </row>
    <row r="30" spans="1:21" ht="38.25" x14ac:dyDescent="0.2">
      <c r="A30" s="8"/>
      <c r="B30" s="60" t="s">
        <v>88</v>
      </c>
      <c r="C30" s="61"/>
      <c r="D30" s="62" t="s">
        <v>55</v>
      </c>
      <c r="E30" s="68" t="s">
        <v>36</v>
      </c>
      <c r="F30" s="64" t="str">
        <f>Requisitos!F30</f>
        <v>S</v>
      </c>
      <c r="G30" s="65" t="s">
        <v>14</v>
      </c>
      <c r="H30" s="65" t="s">
        <v>172</v>
      </c>
      <c r="I30" s="65" t="s">
        <v>14</v>
      </c>
      <c r="J30" s="65"/>
      <c r="K30" s="66"/>
      <c r="L30" s="67">
        <f t="shared" si="1"/>
        <v>0.66666666666666663</v>
      </c>
      <c r="N30" s="81">
        <f t="shared" si="4"/>
        <v>0</v>
      </c>
      <c r="O30" s="82">
        <f t="shared" si="5"/>
        <v>0</v>
      </c>
      <c r="P30" s="82">
        <f t="shared" si="6"/>
        <v>1</v>
      </c>
      <c r="Q30" s="84">
        <f t="shared" si="2"/>
        <v>1</v>
      </c>
      <c r="R30" s="83" t="str">
        <f t="shared" si="0"/>
        <v>Ok</v>
      </c>
      <c r="T30" s="81">
        <f>Requisitos!G30</f>
        <v>3</v>
      </c>
      <c r="U30" s="67">
        <f t="shared" si="3"/>
        <v>3</v>
      </c>
    </row>
    <row r="31" spans="1:21" ht="25.5" x14ac:dyDescent="0.2">
      <c r="A31" s="8"/>
      <c r="B31" s="60" t="s">
        <v>89</v>
      </c>
      <c r="C31" s="61"/>
      <c r="D31" s="62" t="s">
        <v>58</v>
      </c>
      <c r="E31" s="68" t="s">
        <v>37</v>
      </c>
      <c r="F31" s="64" t="str">
        <f>Requisitos!F31</f>
        <v>S</v>
      </c>
      <c r="G31" s="65" t="s">
        <v>14</v>
      </c>
      <c r="H31" s="65" t="s">
        <v>172</v>
      </c>
      <c r="I31" s="65" t="s">
        <v>14</v>
      </c>
      <c r="J31" s="65"/>
      <c r="K31" s="66"/>
      <c r="L31" s="67">
        <f t="shared" si="1"/>
        <v>0.66666666666666663</v>
      </c>
      <c r="N31" s="81">
        <f t="shared" si="4"/>
        <v>0</v>
      </c>
      <c r="O31" s="82">
        <f t="shared" si="5"/>
        <v>0</v>
      </c>
      <c r="P31" s="82">
        <f t="shared" si="6"/>
        <v>1</v>
      </c>
      <c r="Q31" s="84">
        <f t="shared" si="2"/>
        <v>1</v>
      </c>
      <c r="R31" s="83" t="str">
        <f t="shared" si="0"/>
        <v>Ok</v>
      </c>
      <c r="T31" s="81">
        <f>Requisitos!G31</f>
        <v>2</v>
      </c>
      <c r="U31" s="67">
        <f t="shared" si="3"/>
        <v>2</v>
      </c>
    </row>
    <row r="32" spans="1:21" x14ac:dyDescent="0.2">
      <c r="A32" s="8"/>
      <c r="B32" s="60" t="s">
        <v>90</v>
      </c>
      <c r="C32" s="61"/>
      <c r="D32" s="62" t="s">
        <v>58</v>
      </c>
      <c r="E32" s="68" t="s">
        <v>38</v>
      </c>
      <c r="F32" s="64" t="str">
        <f>Requisitos!F32</f>
        <v>S</v>
      </c>
      <c r="G32" s="65" t="s">
        <v>14</v>
      </c>
      <c r="H32" s="65" t="s">
        <v>172</v>
      </c>
      <c r="I32" s="65" t="s">
        <v>14</v>
      </c>
      <c r="J32" s="65"/>
      <c r="K32" s="66"/>
      <c r="L32" s="67">
        <f t="shared" si="1"/>
        <v>0.66666666666666663</v>
      </c>
      <c r="N32" s="81">
        <f t="shared" si="4"/>
        <v>0</v>
      </c>
      <c r="O32" s="82">
        <f t="shared" si="5"/>
        <v>0</v>
      </c>
      <c r="P32" s="82">
        <f t="shared" si="6"/>
        <v>1</v>
      </c>
      <c r="Q32" s="84">
        <f t="shared" si="2"/>
        <v>1</v>
      </c>
      <c r="R32" s="83" t="str">
        <f t="shared" si="0"/>
        <v>Ok</v>
      </c>
      <c r="T32" s="81">
        <f>Requisitos!G32</f>
        <v>2</v>
      </c>
      <c r="U32" s="67">
        <f t="shared" si="3"/>
        <v>2</v>
      </c>
    </row>
    <row r="33" spans="1:21" ht="25.5" x14ac:dyDescent="0.2">
      <c r="A33" s="8"/>
      <c r="B33" s="60" t="s">
        <v>91</v>
      </c>
      <c r="C33" s="61"/>
      <c r="D33" s="62" t="s">
        <v>59</v>
      </c>
      <c r="E33" s="68" t="s">
        <v>39</v>
      </c>
      <c r="F33" s="64" t="str">
        <f>Requisitos!F33</f>
        <v>S</v>
      </c>
      <c r="G33" s="65" t="s">
        <v>14</v>
      </c>
      <c r="H33" s="65" t="s">
        <v>172</v>
      </c>
      <c r="I33" s="65" t="s">
        <v>14</v>
      </c>
      <c r="J33" s="65"/>
      <c r="K33" s="66"/>
      <c r="L33" s="67">
        <f t="shared" si="1"/>
        <v>0.66666666666666663</v>
      </c>
      <c r="N33" s="81">
        <f t="shared" si="4"/>
        <v>0</v>
      </c>
      <c r="O33" s="82">
        <f t="shared" si="5"/>
        <v>0</v>
      </c>
      <c r="P33" s="82">
        <f t="shared" si="6"/>
        <v>1</v>
      </c>
      <c r="Q33" s="84">
        <f t="shared" si="2"/>
        <v>1</v>
      </c>
      <c r="R33" s="83" t="str">
        <f t="shared" si="0"/>
        <v>Ok</v>
      </c>
      <c r="T33" s="81">
        <f>Requisitos!G33</f>
        <v>2</v>
      </c>
      <c r="U33" s="67">
        <f t="shared" si="3"/>
        <v>2</v>
      </c>
    </row>
    <row r="34" spans="1:21" x14ac:dyDescent="0.2">
      <c r="A34" s="8"/>
      <c r="B34" s="60" t="s">
        <v>92</v>
      </c>
      <c r="C34" s="61"/>
      <c r="D34" s="62" t="s">
        <v>59</v>
      </c>
      <c r="E34" s="68" t="s">
        <v>40</v>
      </c>
      <c r="F34" s="64" t="str">
        <f>Requisitos!F34</f>
        <v>S</v>
      </c>
      <c r="G34" s="65" t="s">
        <v>14</v>
      </c>
      <c r="H34" s="65" t="s">
        <v>172</v>
      </c>
      <c r="I34" s="65" t="s">
        <v>14</v>
      </c>
      <c r="J34" s="65"/>
      <c r="K34" s="66"/>
      <c r="L34" s="67">
        <f t="shared" si="1"/>
        <v>0.66666666666666663</v>
      </c>
      <c r="N34" s="81">
        <f t="shared" si="4"/>
        <v>0</v>
      </c>
      <c r="O34" s="82">
        <f t="shared" si="5"/>
        <v>0</v>
      </c>
      <c r="P34" s="82">
        <f t="shared" si="6"/>
        <v>1</v>
      </c>
      <c r="Q34" s="84">
        <f t="shared" si="2"/>
        <v>1</v>
      </c>
      <c r="R34" s="83" t="str">
        <f t="shared" si="0"/>
        <v>Ok</v>
      </c>
      <c r="T34" s="81">
        <f>Requisitos!G34</f>
        <v>2</v>
      </c>
      <c r="U34" s="67">
        <f t="shared" si="3"/>
        <v>2</v>
      </c>
    </row>
    <row r="35" spans="1:21" ht="38.25" x14ac:dyDescent="0.2">
      <c r="A35" s="8"/>
      <c r="B35" s="60" t="s">
        <v>93</v>
      </c>
      <c r="C35" s="61"/>
      <c r="D35" s="62" t="s">
        <v>55</v>
      </c>
      <c r="E35" s="68" t="s">
        <v>41</v>
      </c>
      <c r="F35" s="64" t="str">
        <f>Requisitos!F35</f>
        <v>T</v>
      </c>
      <c r="G35" s="65" t="s">
        <v>14</v>
      </c>
      <c r="H35" s="65" t="s">
        <v>172</v>
      </c>
      <c r="I35" s="65" t="s">
        <v>14</v>
      </c>
      <c r="J35" s="65" t="s">
        <v>13</v>
      </c>
      <c r="K35" s="66" t="s">
        <v>241</v>
      </c>
      <c r="L35" s="67">
        <f t="shared" si="1"/>
        <v>0.66666666666666663</v>
      </c>
      <c r="N35" s="81">
        <f t="shared" si="4"/>
        <v>0</v>
      </c>
      <c r="O35" s="82">
        <f t="shared" si="5"/>
        <v>0</v>
      </c>
      <c r="P35" s="82">
        <f t="shared" si="6"/>
        <v>1</v>
      </c>
      <c r="Q35" s="84">
        <f t="shared" si="2"/>
        <v>1</v>
      </c>
      <c r="R35" s="83" t="str">
        <f t="shared" si="0"/>
        <v>Ok</v>
      </c>
      <c r="T35" s="81">
        <f>Requisitos!G35</f>
        <v>3</v>
      </c>
      <c r="U35" s="67">
        <f t="shared" si="3"/>
        <v>3</v>
      </c>
    </row>
    <row r="36" spans="1:21" ht="51" x14ac:dyDescent="0.2">
      <c r="A36" s="8"/>
      <c r="B36" s="60" t="s">
        <v>94</v>
      </c>
      <c r="C36" s="61"/>
      <c r="D36" s="62" t="s">
        <v>55</v>
      </c>
      <c r="E36" s="68" t="s">
        <v>42</v>
      </c>
      <c r="F36" s="64" t="str">
        <f>Requisitos!F36</f>
        <v>S</v>
      </c>
      <c r="G36" s="65" t="s">
        <v>12</v>
      </c>
      <c r="H36" s="65" t="s">
        <v>14</v>
      </c>
      <c r="I36" s="65" t="s">
        <v>12</v>
      </c>
      <c r="J36" s="65" t="s">
        <v>13</v>
      </c>
      <c r="K36" s="66" t="s">
        <v>241</v>
      </c>
      <c r="L36" s="67">
        <f t="shared" si="1"/>
        <v>2.3333333333333335</v>
      </c>
      <c r="N36" s="81">
        <f t="shared" si="4"/>
        <v>0</v>
      </c>
      <c r="O36" s="82">
        <f t="shared" si="5"/>
        <v>1</v>
      </c>
      <c r="P36" s="82">
        <f t="shared" si="6"/>
        <v>1</v>
      </c>
      <c r="Q36" s="84">
        <f t="shared" si="2"/>
        <v>2.8</v>
      </c>
      <c r="R36" s="83" t="str">
        <f t="shared" si="0"/>
        <v>Ok</v>
      </c>
      <c r="T36" s="81">
        <f>Requisitos!G36</f>
        <v>1</v>
      </c>
      <c r="U36" s="67">
        <f t="shared" si="3"/>
        <v>2.8</v>
      </c>
    </row>
    <row r="37" spans="1:21" ht="51" x14ac:dyDescent="0.2">
      <c r="A37" s="8"/>
      <c r="B37" s="60" t="s">
        <v>95</v>
      </c>
      <c r="C37" s="61"/>
      <c r="D37" s="62" t="s">
        <v>55</v>
      </c>
      <c r="E37" s="68" t="s">
        <v>43</v>
      </c>
      <c r="F37" s="64" t="str">
        <f>Requisitos!F37</f>
        <v>S</v>
      </c>
      <c r="G37" s="65" t="s">
        <v>14</v>
      </c>
      <c r="H37" s="65" t="s">
        <v>13</v>
      </c>
      <c r="I37" s="65" t="s">
        <v>14</v>
      </c>
      <c r="J37" s="65"/>
      <c r="K37" s="66"/>
      <c r="L37" s="67">
        <f t="shared" si="1"/>
        <v>0.33333333333333331</v>
      </c>
      <c r="N37" s="81">
        <f t="shared" si="4"/>
        <v>1</v>
      </c>
      <c r="O37" s="82">
        <f t="shared" si="5"/>
        <v>0</v>
      </c>
      <c r="P37" s="82">
        <f t="shared" si="6"/>
        <v>1</v>
      </c>
      <c r="Q37" s="84">
        <f t="shared" si="2"/>
        <v>-0.60000000000000009</v>
      </c>
      <c r="R37" s="83" t="str">
        <f t="shared" si="0"/>
        <v>Ok</v>
      </c>
      <c r="T37" s="81">
        <f>Requisitos!G37</f>
        <v>1</v>
      </c>
      <c r="U37" s="67">
        <f t="shared" si="3"/>
        <v>-0.60000000000000009</v>
      </c>
    </row>
    <row r="38" spans="1:21" ht="38.25" x14ac:dyDescent="0.2">
      <c r="A38" s="8"/>
      <c r="B38" s="60" t="s">
        <v>96</v>
      </c>
      <c r="C38" s="61"/>
      <c r="D38" s="62" t="s">
        <v>57</v>
      </c>
      <c r="E38" s="68" t="s">
        <v>44</v>
      </c>
      <c r="F38" s="64" t="str">
        <f>Requisitos!F38</f>
        <v>S</v>
      </c>
      <c r="G38" s="65" t="s">
        <v>14</v>
      </c>
      <c r="H38" s="65" t="s">
        <v>172</v>
      </c>
      <c r="I38" s="65" t="s">
        <v>14</v>
      </c>
      <c r="J38" s="65"/>
      <c r="K38" s="66"/>
      <c r="L38" s="67">
        <f t="shared" si="1"/>
        <v>0.66666666666666663</v>
      </c>
      <c r="N38" s="81">
        <f t="shared" si="4"/>
        <v>0</v>
      </c>
      <c r="O38" s="82">
        <f t="shared" si="5"/>
        <v>0</v>
      </c>
      <c r="P38" s="82">
        <f t="shared" si="6"/>
        <v>1</v>
      </c>
      <c r="Q38" s="84">
        <f t="shared" si="2"/>
        <v>1</v>
      </c>
      <c r="R38" s="83" t="str">
        <f t="shared" si="0"/>
        <v>Ok</v>
      </c>
      <c r="T38" s="81">
        <f>Requisitos!G38</f>
        <v>3</v>
      </c>
      <c r="U38" s="67">
        <f t="shared" si="3"/>
        <v>3</v>
      </c>
    </row>
    <row r="39" spans="1:21" ht="25.5" x14ac:dyDescent="0.2">
      <c r="A39" s="8"/>
      <c r="B39" s="60" t="s">
        <v>97</v>
      </c>
      <c r="C39" s="61"/>
      <c r="D39" s="62" t="s">
        <v>55</v>
      </c>
      <c r="E39" s="68" t="s">
        <v>45</v>
      </c>
      <c r="F39" s="64" t="str">
        <f>Requisitos!F39</f>
        <v>S</v>
      </c>
      <c r="G39" s="65" t="s">
        <v>14</v>
      </c>
      <c r="H39" s="65" t="s">
        <v>172</v>
      </c>
      <c r="I39" s="65" t="s">
        <v>14</v>
      </c>
      <c r="J39" s="65"/>
      <c r="K39" s="66"/>
      <c r="L39" s="67">
        <f t="shared" si="1"/>
        <v>0.66666666666666663</v>
      </c>
      <c r="N39" s="81">
        <f t="shared" si="4"/>
        <v>0</v>
      </c>
      <c r="O39" s="82">
        <f t="shared" si="5"/>
        <v>0</v>
      </c>
      <c r="P39" s="82">
        <f t="shared" si="6"/>
        <v>1</v>
      </c>
      <c r="Q39" s="84">
        <f t="shared" si="2"/>
        <v>1</v>
      </c>
      <c r="R39" s="83" t="str">
        <f t="shared" si="0"/>
        <v>Ok</v>
      </c>
      <c r="T39" s="81">
        <f>Requisitos!G39</f>
        <v>2</v>
      </c>
      <c r="U39" s="67">
        <f t="shared" si="3"/>
        <v>2</v>
      </c>
    </row>
    <row r="40" spans="1:21" ht="25.5" x14ac:dyDescent="0.2">
      <c r="A40" s="8"/>
      <c r="B40" s="60" t="s">
        <v>98</v>
      </c>
      <c r="C40" s="61"/>
      <c r="D40" s="62" t="s">
        <v>55</v>
      </c>
      <c r="E40" s="68" t="s">
        <v>46</v>
      </c>
      <c r="F40" s="64" t="str">
        <f>Requisitos!F40</f>
        <v>S</v>
      </c>
      <c r="G40" s="65" t="s">
        <v>14</v>
      </c>
      <c r="H40" s="65" t="s">
        <v>172</v>
      </c>
      <c r="I40" s="65" t="s">
        <v>14</v>
      </c>
      <c r="J40" s="65"/>
      <c r="K40" s="66"/>
      <c r="L40" s="67">
        <f t="shared" si="1"/>
        <v>0.66666666666666663</v>
      </c>
      <c r="N40" s="81">
        <f t="shared" si="4"/>
        <v>0</v>
      </c>
      <c r="O40" s="82">
        <f t="shared" si="5"/>
        <v>0</v>
      </c>
      <c r="P40" s="82">
        <f t="shared" si="6"/>
        <v>1</v>
      </c>
      <c r="Q40" s="84">
        <f t="shared" si="2"/>
        <v>1</v>
      </c>
      <c r="R40" s="83" t="str">
        <f t="shared" si="0"/>
        <v>Ok</v>
      </c>
      <c r="T40" s="81">
        <f>Requisitos!G40</f>
        <v>2</v>
      </c>
      <c r="U40" s="67">
        <f t="shared" si="3"/>
        <v>2</v>
      </c>
    </row>
    <row r="41" spans="1:21" ht="25.5" x14ac:dyDescent="0.2">
      <c r="A41" s="8"/>
      <c r="B41" s="60" t="s">
        <v>99</v>
      </c>
      <c r="C41" s="61"/>
      <c r="D41" s="62" t="s">
        <v>55</v>
      </c>
      <c r="E41" s="68" t="s">
        <v>47</v>
      </c>
      <c r="F41" s="64" t="str">
        <f>Requisitos!F41</f>
        <v>S</v>
      </c>
      <c r="G41" s="65" t="s">
        <v>14</v>
      </c>
      <c r="H41" s="65" t="s">
        <v>172</v>
      </c>
      <c r="I41" s="65" t="s">
        <v>14</v>
      </c>
      <c r="J41" s="65"/>
      <c r="K41" s="66"/>
      <c r="L41" s="67">
        <f t="shared" si="1"/>
        <v>0.66666666666666663</v>
      </c>
      <c r="N41" s="81">
        <f t="shared" si="4"/>
        <v>0</v>
      </c>
      <c r="O41" s="82">
        <f t="shared" si="5"/>
        <v>0</v>
      </c>
      <c r="P41" s="82">
        <f t="shared" si="6"/>
        <v>1</v>
      </c>
      <c r="Q41" s="84">
        <f t="shared" si="2"/>
        <v>1</v>
      </c>
      <c r="R41" s="83" t="str">
        <f t="shared" si="0"/>
        <v>Ok</v>
      </c>
      <c r="T41" s="81">
        <f>Requisitos!G41</f>
        <v>1</v>
      </c>
      <c r="U41" s="67">
        <f t="shared" si="3"/>
        <v>1</v>
      </c>
    </row>
    <row r="42" spans="1:21" ht="38.25" x14ac:dyDescent="0.2">
      <c r="A42" s="8"/>
      <c r="B42" s="60" t="s">
        <v>100</v>
      </c>
      <c r="C42" s="61"/>
      <c r="D42" s="62" t="s">
        <v>55</v>
      </c>
      <c r="E42" s="68" t="s">
        <v>48</v>
      </c>
      <c r="F42" s="64" t="str">
        <f>Requisitos!F42</f>
        <v>S</v>
      </c>
      <c r="G42" s="65" t="s">
        <v>14</v>
      </c>
      <c r="H42" s="65" t="s">
        <v>172</v>
      </c>
      <c r="I42" s="65" t="s">
        <v>14</v>
      </c>
      <c r="J42" s="65"/>
      <c r="K42" s="66"/>
      <c r="L42" s="67">
        <f t="shared" si="1"/>
        <v>0.66666666666666663</v>
      </c>
      <c r="N42" s="81">
        <f t="shared" si="4"/>
        <v>0</v>
      </c>
      <c r="O42" s="82">
        <f t="shared" si="5"/>
        <v>0</v>
      </c>
      <c r="P42" s="82">
        <f t="shared" si="6"/>
        <v>1</v>
      </c>
      <c r="Q42" s="84">
        <f t="shared" si="2"/>
        <v>1</v>
      </c>
      <c r="R42" s="83" t="str">
        <f t="shared" si="0"/>
        <v>Ok</v>
      </c>
      <c r="T42" s="81">
        <f>Requisitos!G42</f>
        <v>1</v>
      </c>
      <c r="U42" s="67">
        <f t="shared" si="3"/>
        <v>1</v>
      </c>
    </row>
    <row r="43" spans="1:21" ht="25.5" x14ac:dyDescent="0.2">
      <c r="A43" s="8"/>
      <c r="B43" s="60" t="s">
        <v>101</v>
      </c>
      <c r="C43" s="61"/>
      <c r="D43" s="62" t="s">
        <v>55</v>
      </c>
      <c r="E43" s="68" t="s">
        <v>49</v>
      </c>
      <c r="F43" s="64" t="str">
        <f>Requisitos!F43</f>
        <v>S</v>
      </c>
      <c r="G43" s="65" t="s">
        <v>14</v>
      </c>
      <c r="H43" s="65" t="s">
        <v>172</v>
      </c>
      <c r="I43" s="65" t="s">
        <v>14</v>
      </c>
      <c r="J43" s="65"/>
      <c r="K43" s="66"/>
      <c r="L43" s="67">
        <f t="shared" si="1"/>
        <v>0.66666666666666663</v>
      </c>
      <c r="N43" s="81">
        <f t="shared" si="4"/>
        <v>0</v>
      </c>
      <c r="O43" s="82">
        <f t="shared" si="5"/>
        <v>0</v>
      </c>
      <c r="P43" s="82">
        <f t="shared" si="6"/>
        <v>1</v>
      </c>
      <c r="Q43" s="84">
        <f t="shared" si="2"/>
        <v>1</v>
      </c>
      <c r="R43" s="83" t="str">
        <f t="shared" si="0"/>
        <v>Ok</v>
      </c>
      <c r="T43" s="81">
        <f>Requisitos!G43</f>
        <v>1</v>
      </c>
      <c r="U43" s="67">
        <f t="shared" si="3"/>
        <v>1</v>
      </c>
    </row>
    <row r="44" spans="1:21" ht="38.25" x14ac:dyDescent="0.2">
      <c r="A44" s="8"/>
      <c r="B44" s="60" t="s">
        <v>102</v>
      </c>
      <c r="C44" s="61"/>
      <c r="D44" s="62" t="s">
        <v>55</v>
      </c>
      <c r="E44" s="68" t="s">
        <v>50</v>
      </c>
      <c r="F44" s="64" t="str">
        <f>Requisitos!F44</f>
        <v>S</v>
      </c>
      <c r="G44" s="65" t="s">
        <v>14</v>
      </c>
      <c r="H44" s="65" t="s">
        <v>172</v>
      </c>
      <c r="I44" s="65" t="s">
        <v>14</v>
      </c>
      <c r="J44" s="65"/>
      <c r="K44" s="66"/>
      <c r="L44" s="67">
        <f t="shared" si="1"/>
        <v>0.66666666666666663</v>
      </c>
      <c r="N44" s="81">
        <f t="shared" si="4"/>
        <v>0</v>
      </c>
      <c r="O44" s="82">
        <f t="shared" si="5"/>
        <v>0</v>
      </c>
      <c r="P44" s="82">
        <f t="shared" si="6"/>
        <v>1</v>
      </c>
      <c r="Q44" s="84">
        <f t="shared" si="2"/>
        <v>1</v>
      </c>
      <c r="R44" s="83" t="str">
        <f t="shared" si="0"/>
        <v>Ok</v>
      </c>
      <c r="T44" s="81">
        <f>Requisitos!G44</f>
        <v>1</v>
      </c>
      <c r="U44" s="67">
        <f t="shared" si="3"/>
        <v>1</v>
      </c>
    </row>
    <row r="45" spans="1:21" ht="63.75" x14ac:dyDescent="0.2">
      <c r="A45" s="8"/>
      <c r="B45" s="60" t="s">
        <v>103</v>
      </c>
      <c r="C45" s="61"/>
      <c r="D45" s="62" t="s">
        <v>55</v>
      </c>
      <c r="E45" s="68" t="s">
        <v>51</v>
      </c>
      <c r="F45" s="64" t="str">
        <f>Requisitos!F45</f>
        <v>S</v>
      </c>
      <c r="G45" s="65" t="s">
        <v>12</v>
      </c>
      <c r="H45" s="65" t="s">
        <v>172</v>
      </c>
      <c r="I45" s="65" t="s">
        <v>14</v>
      </c>
      <c r="J45" s="65" t="s">
        <v>13</v>
      </c>
      <c r="K45" s="66" t="s">
        <v>241</v>
      </c>
      <c r="L45" s="67">
        <f t="shared" si="1"/>
        <v>1.3333333333333333</v>
      </c>
      <c r="N45" s="81">
        <f t="shared" si="4"/>
        <v>0</v>
      </c>
      <c r="O45" s="82">
        <f t="shared" si="5"/>
        <v>1</v>
      </c>
      <c r="P45" s="82">
        <f t="shared" si="6"/>
        <v>0</v>
      </c>
      <c r="Q45" s="84">
        <f t="shared" si="2"/>
        <v>3</v>
      </c>
      <c r="R45" s="83" t="str">
        <f t="shared" si="0"/>
        <v>Ok</v>
      </c>
      <c r="T45" s="81">
        <f>Requisitos!G45</f>
        <v>1</v>
      </c>
      <c r="U45" s="67">
        <f t="shared" si="3"/>
        <v>3</v>
      </c>
    </row>
    <row r="46" spans="1:21" ht="25.5" x14ac:dyDescent="0.2">
      <c r="A46" s="8"/>
      <c r="B46" s="60" t="s">
        <v>104</v>
      </c>
      <c r="C46" s="61"/>
      <c r="D46" s="62" t="s">
        <v>55</v>
      </c>
      <c r="E46" s="68" t="s">
        <v>52</v>
      </c>
      <c r="F46" s="64" t="str">
        <f>Requisitos!F46</f>
        <v>S</v>
      </c>
      <c r="G46" s="65" t="s">
        <v>14</v>
      </c>
      <c r="H46" s="65" t="s">
        <v>172</v>
      </c>
      <c r="I46" s="65" t="s">
        <v>14</v>
      </c>
      <c r="J46" s="65"/>
      <c r="K46" s="66"/>
      <c r="L46" s="67">
        <f t="shared" si="1"/>
        <v>0.66666666666666663</v>
      </c>
      <c r="N46" s="81">
        <f t="shared" si="4"/>
        <v>0</v>
      </c>
      <c r="O46" s="82">
        <f t="shared" si="5"/>
        <v>0</v>
      </c>
      <c r="P46" s="82">
        <f t="shared" si="6"/>
        <v>1</v>
      </c>
      <c r="Q46" s="84">
        <f t="shared" si="2"/>
        <v>1</v>
      </c>
      <c r="R46" s="83" t="str">
        <f t="shared" si="0"/>
        <v>Ok</v>
      </c>
      <c r="T46" s="81">
        <f>Requisitos!G46</f>
        <v>1</v>
      </c>
      <c r="U46" s="67">
        <f t="shared" si="3"/>
        <v>1</v>
      </c>
    </row>
    <row r="47" spans="1:21" ht="38.25" x14ac:dyDescent="0.2">
      <c r="A47" s="8"/>
      <c r="B47" s="60" t="s">
        <v>105</v>
      </c>
      <c r="C47" s="61"/>
      <c r="D47" s="62" t="s">
        <v>55</v>
      </c>
      <c r="E47" s="68" t="s">
        <v>53</v>
      </c>
      <c r="F47" s="64" t="str">
        <f>Requisitos!F47</f>
        <v>S</v>
      </c>
      <c r="G47" s="65" t="s">
        <v>12</v>
      </c>
      <c r="H47" s="65" t="s">
        <v>12</v>
      </c>
      <c r="I47" s="65" t="s">
        <v>14</v>
      </c>
      <c r="J47" s="65" t="s">
        <v>12</v>
      </c>
      <c r="K47" s="66" t="s">
        <v>241</v>
      </c>
      <c r="L47" s="67">
        <f t="shared" si="1"/>
        <v>2.3333333333333335</v>
      </c>
      <c r="N47" s="81">
        <f t="shared" si="4"/>
        <v>0</v>
      </c>
      <c r="O47" s="82">
        <f t="shared" si="5"/>
        <v>2</v>
      </c>
      <c r="P47" s="82">
        <f t="shared" si="6"/>
        <v>0</v>
      </c>
      <c r="Q47" s="84">
        <f t="shared" si="2"/>
        <v>6</v>
      </c>
      <c r="R47" s="83" t="str">
        <f t="shared" si="0"/>
        <v>Ok</v>
      </c>
      <c r="T47" s="81">
        <f>Requisitos!G47</f>
        <v>1</v>
      </c>
      <c r="U47" s="67">
        <f t="shared" si="3"/>
        <v>6</v>
      </c>
    </row>
    <row r="48" spans="1:21" ht="25.5" x14ac:dyDescent="0.2">
      <c r="A48" s="8"/>
      <c r="B48" s="60" t="s">
        <v>106</v>
      </c>
      <c r="C48" s="61"/>
      <c r="D48" s="62" t="s">
        <v>55</v>
      </c>
      <c r="E48" s="68" t="s">
        <v>54</v>
      </c>
      <c r="F48" s="64" t="str">
        <f>Requisitos!F48</f>
        <v>S</v>
      </c>
      <c r="G48" s="65" t="s">
        <v>14</v>
      </c>
      <c r="H48" s="65" t="s">
        <v>172</v>
      </c>
      <c r="I48" s="65" t="s">
        <v>14</v>
      </c>
      <c r="J48" s="65"/>
      <c r="K48" s="66"/>
      <c r="L48" s="67">
        <f t="shared" si="1"/>
        <v>0.66666666666666663</v>
      </c>
      <c r="N48" s="81">
        <f t="shared" si="4"/>
        <v>0</v>
      </c>
      <c r="O48" s="82">
        <f t="shared" si="5"/>
        <v>0</v>
      </c>
      <c r="P48" s="82">
        <f t="shared" si="6"/>
        <v>1</v>
      </c>
      <c r="Q48" s="84">
        <f t="shared" si="2"/>
        <v>1</v>
      </c>
      <c r="R48" s="83" t="str">
        <f t="shared" si="0"/>
        <v>Ok</v>
      </c>
      <c r="T48" s="81">
        <f>Requisitos!G48</f>
        <v>1</v>
      </c>
      <c r="U48" s="67">
        <f t="shared" si="3"/>
        <v>1</v>
      </c>
    </row>
    <row r="49" spans="1:98" ht="38.25" x14ac:dyDescent="0.2">
      <c r="A49" s="8"/>
      <c r="B49" s="60" t="s">
        <v>107</v>
      </c>
      <c r="C49" s="61"/>
      <c r="D49" s="62" t="s">
        <v>115</v>
      </c>
      <c r="E49" s="68" t="s">
        <v>60</v>
      </c>
      <c r="F49" s="64" t="str">
        <f>Requisitos!F49</f>
        <v>S</v>
      </c>
      <c r="G49" s="65" t="s">
        <v>14</v>
      </c>
      <c r="H49" s="65" t="s">
        <v>12</v>
      </c>
      <c r="I49" s="65" t="s">
        <v>14</v>
      </c>
      <c r="J49" s="65"/>
      <c r="K49" s="66"/>
      <c r="L49" s="67">
        <f t="shared" si="1"/>
        <v>1.6666666666666667</v>
      </c>
      <c r="N49" s="81">
        <f t="shared" si="4"/>
        <v>0</v>
      </c>
      <c r="O49" s="82">
        <f t="shared" si="5"/>
        <v>1</v>
      </c>
      <c r="P49" s="82">
        <f t="shared" si="6"/>
        <v>1</v>
      </c>
      <c r="Q49" s="84">
        <f t="shared" si="2"/>
        <v>2.8</v>
      </c>
      <c r="R49" s="83" t="str">
        <f t="shared" si="0"/>
        <v>Ok</v>
      </c>
      <c r="T49" s="81">
        <f>Requisitos!G49</f>
        <v>1</v>
      </c>
      <c r="U49" s="67">
        <f t="shared" si="3"/>
        <v>2.8</v>
      </c>
    </row>
    <row r="50" spans="1:98" ht="140.25" x14ac:dyDescent="0.2">
      <c r="A50" s="8"/>
      <c r="B50" s="60" t="s">
        <v>108</v>
      </c>
      <c r="C50" s="61"/>
      <c r="D50" s="62" t="s">
        <v>115</v>
      </c>
      <c r="E50" s="68" t="s">
        <v>118</v>
      </c>
      <c r="F50" s="64" t="str">
        <f>Requisitos!F50</f>
        <v>S</v>
      </c>
      <c r="G50" s="65" t="s">
        <v>14</v>
      </c>
      <c r="H50" s="65" t="s">
        <v>14</v>
      </c>
      <c r="I50" s="65" t="s">
        <v>14</v>
      </c>
      <c r="J50" s="65"/>
      <c r="K50" s="66"/>
      <c r="L50" s="67">
        <f t="shared" si="1"/>
        <v>1</v>
      </c>
      <c r="N50" s="81">
        <f t="shared" si="4"/>
        <v>0</v>
      </c>
      <c r="O50" s="82">
        <f t="shared" si="5"/>
        <v>0</v>
      </c>
      <c r="P50" s="82">
        <f t="shared" si="6"/>
        <v>2</v>
      </c>
      <c r="Q50" s="84">
        <f t="shared" si="2"/>
        <v>2</v>
      </c>
      <c r="R50" s="83" t="str">
        <f t="shared" si="0"/>
        <v>Ok</v>
      </c>
      <c r="T50" s="81">
        <f>Requisitos!G50</f>
        <v>1</v>
      </c>
      <c r="U50" s="67">
        <f t="shared" si="3"/>
        <v>2</v>
      </c>
    </row>
    <row r="51" spans="1:98" s="28" customFormat="1" ht="38.25" x14ac:dyDescent="0.2">
      <c r="A51" s="24"/>
      <c r="B51" s="69" t="s">
        <v>109</v>
      </c>
      <c r="C51" s="70"/>
      <c r="D51" s="71" t="s">
        <v>115</v>
      </c>
      <c r="E51" s="72" t="s">
        <v>61</v>
      </c>
      <c r="F51" s="64" t="str">
        <f>Requisitos!F51</f>
        <v>T</v>
      </c>
      <c r="G51" s="65" t="s">
        <v>13</v>
      </c>
      <c r="H51" s="65" t="s">
        <v>172</v>
      </c>
      <c r="I51" s="65" t="s">
        <v>13</v>
      </c>
      <c r="J51" s="65" t="s">
        <v>13</v>
      </c>
      <c r="K51" s="66" t="s">
        <v>241</v>
      </c>
      <c r="L51" s="67">
        <f t="shared" si="1"/>
        <v>-0.66666666666666663</v>
      </c>
      <c r="N51" s="81">
        <f t="shared" si="4"/>
        <v>1</v>
      </c>
      <c r="O51" s="82">
        <f t="shared" si="5"/>
        <v>0</v>
      </c>
      <c r="P51" s="82">
        <f t="shared" si="6"/>
        <v>0</v>
      </c>
      <c r="Q51" s="84">
        <f t="shared" si="2"/>
        <v>-1</v>
      </c>
      <c r="R51" s="83" t="str">
        <f t="shared" si="0"/>
        <v>Ok</v>
      </c>
      <c r="T51" s="81">
        <f>Requisitos!G51</f>
        <v>1</v>
      </c>
      <c r="U51" s="67">
        <f t="shared" si="3"/>
        <v>-1</v>
      </c>
      <c r="CT51" s="5"/>
    </row>
    <row r="52" spans="1:98" s="28" customFormat="1" ht="76.5" x14ac:dyDescent="0.2">
      <c r="A52" s="24"/>
      <c r="B52" s="69" t="s">
        <v>110</v>
      </c>
      <c r="C52" s="70"/>
      <c r="D52" s="71" t="s">
        <v>115</v>
      </c>
      <c r="E52" s="72" t="s">
        <v>62</v>
      </c>
      <c r="F52" s="64" t="str">
        <f>Requisitos!F52</f>
        <v>T</v>
      </c>
      <c r="G52" s="65" t="s">
        <v>12</v>
      </c>
      <c r="H52" s="65" t="s">
        <v>12</v>
      </c>
      <c r="I52" s="65" t="s">
        <v>12</v>
      </c>
      <c r="J52" s="65" t="s">
        <v>12</v>
      </c>
      <c r="K52" s="66" t="s">
        <v>241</v>
      </c>
      <c r="L52" s="67">
        <f t="shared" si="1"/>
        <v>3</v>
      </c>
      <c r="N52" s="81">
        <f t="shared" si="4"/>
        <v>0</v>
      </c>
      <c r="O52" s="82">
        <f t="shared" si="5"/>
        <v>2</v>
      </c>
      <c r="P52" s="82">
        <f t="shared" si="6"/>
        <v>0</v>
      </c>
      <c r="Q52" s="84">
        <f t="shared" si="2"/>
        <v>6</v>
      </c>
      <c r="R52" s="83" t="str">
        <f t="shared" si="0"/>
        <v>Ok</v>
      </c>
      <c r="T52" s="81">
        <f>Requisitos!G52</f>
        <v>1</v>
      </c>
      <c r="U52" s="67">
        <f t="shared" si="3"/>
        <v>6</v>
      </c>
    </row>
    <row r="53" spans="1:98" s="28" customFormat="1" ht="38.25" x14ac:dyDescent="0.2">
      <c r="A53" s="24"/>
      <c r="B53" s="69" t="s">
        <v>111</v>
      </c>
      <c r="C53" s="70"/>
      <c r="D53" s="71" t="s">
        <v>115</v>
      </c>
      <c r="E53" s="72" t="s">
        <v>63</v>
      </c>
      <c r="F53" s="64" t="str">
        <f>Requisitos!F53</f>
        <v>T</v>
      </c>
      <c r="G53" s="65" t="s">
        <v>13</v>
      </c>
      <c r="H53" s="65" t="s">
        <v>13</v>
      </c>
      <c r="I53" s="65" t="s">
        <v>13</v>
      </c>
      <c r="J53" s="65" t="s">
        <v>13</v>
      </c>
      <c r="K53" s="66" t="s">
        <v>241</v>
      </c>
      <c r="L53" s="67">
        <f t="shared" si="1"/>
        <v>-1</v>
      </c>
      <c r="N53" s="81">
        <f t="shared" si="4"/>
        <v>2</v>
      </c>
      <c r="O53" s="82">
        <f t="shared" si="5"/>
        <v>0</v>
      </c>
      <c r="P53" s="82">
        <f t="shared" si="6"/>
        <v>0</v>
      </c>
      <c r="Q53" s="84">
        <f t="shared" si="2"/>
        <v>-2</v>
      </c>
      <c r="R53" s="83" t="str">
        <f t="shared" si="0"/>
        <v>Ok</v>
      </c>
      <c r="T53" s="81">
        <f>Requisitos!G53</f>
        <v>1</v>
      </c>
      <c r="U53" s="67">
        <f t="shared" si="3"/>
        <v>-2</v>
      </c>
    </row>
    <row r="54" spans="1:98" ht="140.25" x14ac:dyDescent="0.2">
      <c r="A54" s="8"/>
      <c r="B54" s="60" t="s">
        <v>112</v>
      </c>
      <c r="C54" s="61"/>
      <c r="D54" s="62" t="s">
        <v>115</v>
      </c>
      <c r="E54" s="68" t="s">
        <v>119</v>
      </c>
      <c r="F54" s="64" t="str">
        <f>Requisitos!F54</f>
        <v>S</v>
      </c>
      <c r="G54" s="65" t="s">
        <v>12</v>
      </c>
      <c r="H54" s="65" t="s">
        <v>12</v>
      </c>
      <c r="I54" s="65" t="s">
        <v>12</v>
      </c>
      <c r="J54" s="65"/>
      <c r="K54" s="66"/>
      <c r="L54" s="67">
        <f t="shared" si="1"/>
        <v>3</v>
      </c>
      <c r="N54" s="81">
        <f t="shared" si="4"/>
        <v>0</v>
      </c>
      <c r="O54" s="82">
        <f t="shared" si="5"/>
        <v>2</v>
      </c>
      <c r="P54" s="82">
        <f t="shared" si="6"/>
        <v>0</v>
      </c>
      <c r="Q54" s="84">
        <f t="shared" si="2"/>
        <v>6</v>
      </c>
      <c r="R54" s="83" t="str">
        <f t="shared" si="0"/>
        <v>Ok</v>
      </c>
      <c r="T54" s="81">
        <f>Requisitos!G54</f>
        <v>3</v>
      </c>
      <c r="U54" s="67">
        <f t="shared" si="3"/>
        <v>18</v>
      </c>
    </row>
    <row r="55" spans="1:98" ht="89.25" x14ac:dyDescent="0.2">
      <c r="A55" s="8"/>
      <c r="B55" s="60" t="s">
        <v>113</v>
      </c>
      <c r="C55" s="61"/>
      <c r="D55" s="62" t="s">
        <v>115</v>
      </c>
      <c r="E55" s="68" t="s">
        <v>126</v>
      </c>
      <c r="F55" s="64" t="str">
        <f>Requisitos!F55</f>
        <v>S</v>
      </c>
      <c r="G55" s="65" t="s">
        <v>12</v>
      </c>
      <c r="H55" s="65" t="s">
        <v>12</v>
      </c>
      <c r="I55" s="65" t="s">
        <v>12</v>
      </c>
      <c r="J55" s="65"/>
      <c r="K55" s="66"/>
      <c r="L55" s="67">
        <f t="shared" si="1"/>
        <v>3</v>
      </c>
      <c r="N55" s="81">
        <f t="shared" si="4"/>
        <v>0</v>
      </c>
      <c r="O55" s="82">
        <f t="shared" si="5"/>
        <v>2</v>
      </c>
      <c r="P55" s="82">
        <f t="shared" si="6"/>
        <v>0</v>
      </c>
      <c r="Q55" s="84">
        <f t="shared" si="2"/>
        <v>6</v>
      </c>
      <c r="R55" s="83" t="str">
        <f t="shared" si="0"/>
        <v>Ok</v>
      </c>
      <c r="T55" s="81">
        <f>Requisitos!G55</f>
        <v>3</v>
      </c>
      <c r="U55" s="67">
        <f t="shared" si="3"/>
        <v>18</v>
      </c>
    </row>
    <row r="56" spans="1:98" ht="127.5" x14ac:dyDescent="0.2">
      <c r="A56" s="8"/>
      <c r="B56" s="60" t="s">
        <v>134</v>
      </c>
      <c r="C56" s="61"/>
      <c r="D56" s="62" t="s">
        <v>115</v>
      </c>
      <c r="E56" s="68" t="s">
        <v>124</v>
      </c>
      <c r="F56" s="64" t="str">
        <f>Requisitos!F56</f>
        <v>S</v>
      </c>
      <c r="G56" s="65" t="s">
        <v>12</v>
      </c>
      <c r="H56" s="65" t="s">
        <v>12</v>
      </c>
      <c r="I56" s="65" t="s">
        <v>12</v>
      </c>
      <c r="J56" s="65"/>
      <c r="K56" s="66"/>
      <c r="L56" s="67">
        <f t="shared" si="1"/>
        <v>3</v>
      </c>
      <c r="N56" s="81">
        <f t="shared" si="4"/>
        <v>0</v>
      </c>
      <c r="O56" s="82">
        <f t="shared" si="5"/>
        <v>2</v>
      </c>
      <c r="P56" s="82">
        <f t="shared" si="6"/>
        <v>0</v>
      </c>
      <c r="Q56" s="84">
        <f t="shared" si="2"/>
        <v>6</v>
      </c>
      <c r="R56" s="83" t="str">
        <f t="shared" si="0"/>
        <v>Ok</v>
      </c>
      <c r="T56" s="81">
        <f>Requisitos!G56</f>
        <v>3</v>
      </c>
      <c r="U56" s="67">
        <f t="shared" si="3"/>
        <v>18</v>
      </c>
    </row>
    <row r="57" spans="1:98" ht="89.25" x14ac:dyDescent="0.2">
      <c r="A57" s="8"/>
      <c r="B57" s="60" t="s">
        <v>135</v>
      </c>
      <c r="C57" s="61"/>
      <c r="D57" s="62" t="s">
        <v>115</v>
      </c>
      <c r="E57" s="68" t="s">
        <v>125</v>
      </c>
      <c r="F57" s="64" t="str">
        <f>Requisitos!F57</f>
        <v>S</v>
      </c>
      <c r="G57" s="65" t="s">
        <v>14</v>
      </c>
      <c r="H57" s="65" t="s">
        <v>13</v>
      </c>
      <c r="I57" s="65" t="s">
        <v>13</v>
      </c>
      <c r="J57" s="65" t="s">
        <v>13</v>
      </c>
      <c r="K57" s="66" t="s">
        <v>241</v>
      </c>
      <c r="L57" s="67">
        <f t="shared" si="1"/>
        <v>-0.33333333333333331</v>
      </c>
      <c r="N57" s="81">
        <f t="shared" si="4"/>
        <v>1</v>
      </c>
      <c r="O57" s="82">
        <f t="shared" si="5"/>
        <v>0</v>
      </c>
      <c r="P57" s="82">
        <f t="shared" si="6"/>
        <v>1</v>
      </c>
      <c r="Q57" s="84">
        <f t="shared" si="2"/>
        <v>-0.60000000000000009</v>
      </c>
      <c r="R57" s="83" t="str">
        <f t="shared" si="0"/>
        <v>Ok</v>
      </c>
      <c r="T57" s="81">
        <f>Requisitos!G57</f>
        <v>3</v>
      </c>
      <c r="U57" s="67">
        <f t="shared" si="3"/>
        <v>-1.8000000000000003</v>
      </c>
    </row>
    <row r="58" spans="1:98" ht="38.25" x14ac:dyDescent="0.2">
      <c r="A58" s="8"/>
      <c r="B58" s="60" t="s">
        <v>141</v>
      </c>
      <c r="C58" s="61"/>
      <c r="D58" s="71" t="s">
        <v>115</v>
      </c>
      <c r="E58" s="68" t="s">
        <v>142</v>
      </c>
      <c r="F58" s="64" t="str">
        <f>Requisitos!F58</f>
        <v>N</v>
      </c>
      <c r="G58" s="65" t="s">
        <v>12</v>
      </c>
      <c r="H58" s="65" t="s">
        <v>172</v>
      </c>
      <c r="I58" s="65" t="s">
        <v>12</v>
      </c>
      <c r="J58" s="65"/>
      <c r="K58" s="66"/>
      <c r="L58" s="67">
        <f t="shared" si="1"/>
        <v>2</v>
      </c>
      <c r="N58" s="81">
        <f t="shared" si="4"/>
        <v>0</v>
      </c>
      <c r="O58" s="82">
        <f t="shared" si="5"/>
        <v>1</v>
      </c>
      <c r="P58" s="82">
        <f t="shared" si="6"/>
        <v>0</v>
      </c>
      <c r="Q58" s="84">
        <f t="shared" si="2"/>
        <v>3</v>
      </c>
      <c r="R58" s="83" t="str">
        <f t="shared" si="0"/>
        <v>Ok</v>
      </c>
      <c r="T58" s="81">
        <f>Requisitos!G58</f>
        <v>2</v>
      </c>
      <c r="U58" s="67">
        <f t="shared" si="3"/>
        <v>6</v>
      </c>
    </row>
    <row r="59" spans="1:98" ht="38.25" x14ac:dyDescent="0.2">
      <c r="A59" s="8"/>
      <c r="B59" s="60" t="s">
        <v>143</v>
      </c>
      <c r="C59" s="61"/>
      <c r="D59" s="71" t="s">
        <v>115</v>
      </c>
      <c r="E59" s="68" t="s">
        <v>144</v>
      </c>
      <c r="F59" s="64" t="str">
        <f>Requisitos!F59</f>
        <v>N</v>
      </c>
      <c r="G59" s="65" t="s">
        <v>12</v>
      </c>
      <c r="H59" s="65" t="s">
        <v>172</v>
      </c>
      <c r="I59" s="65" t="s">
        <v>12</v>
      </c>
      <c r="J59" s="65"/>
      <c r="K59" s="66"/>
      <c r="L59" s="67">
        <f t="shared" si="1"/>
        <v>2</v>
      </c>
      <c r="N59" s="81">
        <f t="shared" si="4"/>
        <v>0</v>
      </c>
      <c r="O59" s="82">
        <f t="shared" si="5"/>
        <v>1</v>
      </c>
      <c r="P59" s="82">
        <f t="shared" si="6"/>
        <v>0</v>
      </c>
      <c r="Q59" s="84">
        <f t="shared" si="2"/>
        <v>3</v>
      </c>
      <c r="R59" s="83" t="str">
        <f t="shared" si="0"/>
        <v>Ok</v>
      </c>
      <c r="T59" s="81">
        <f>Requisitos!G59</f>
        <v>2</v>
      </c>
      <c r="U59" s="67">
        <f t="shared" si="3"/>
        <v>6</v>
      </c>
    </row>
    <row r="60" spans="1:98" ht="38.25" x14ac:dyDescent="0.2">
      <c r="A60" s="8"/>
      <c r="B60" s="60" t="s">
        <v>145</v>
      </c>
      <c r="C60" s="61"/>
      <c r="D60" s="71" t="s">
        <v>115</v>
      </c>
      <c r="E60" s="68" t="s">
        <v>146</v>
      </c>
      <c r="F60" s="64" t="str">
        <f>Requisitos!F60</f>
        <v>N</v>
      </c>
      <c r="G60" s="65" t="s">
        <v>12</v>
      </c>
      <c r="H60" s="65" t="s">
        <v>172</v>
      </c>
      <c r="I60" s="65" t="s">
        <v>12</v>
      </c>
      <c r="J60" s="65"/>
      <c r="K60" s="66"/>
      <c r="L60" s="67">
        <f t="shared" si="1"/>
        <v>2</v>
      </c>
      <c r="N60" s="81">
        <f t="shared" si="4"/>
        <v>0</v>
      </c>
      <c r="O60" s="82">
        <f t="shared" si="5"/>
        <v>1</v>
      </c>
      <c r="P60" s="82">
        <f t="shared" si="6"/>
        <v>0</v>
      </c>
      <c r="Q60" s="84">
        <f t="shared" si="2"/>
        <v>3</v>
      </c>
      <c r="R60" s="83" t="str">
        <f t="shared" si="0"/>
        <v>Ok</v>
      </c>
      <c r="T60" s="81">
        <f>Requisitos!G60</f>
        <v>2</v>
      </c>
      <c r="U60" s="67">
        <f t="shared" si="3"/>
        <v>6</v>
      </c>
    </row>
    <row r="61" spans="1:98" ht="38.25" x14ac:dyDescent="0.2">
      <c r="A61" s="8"/>
      <c r="B61" s="60" t="s">
        <v>147</v>
      </c>
      <c r="C61" s="61"/>
      <c r="D61" s="71" t="s">
        <v>115</v>
      </c>
      <c r="E61" s="68" t="s">
        <v>148</v>
      </c>
      <c r="F61" s="64" t="str">
        <f>Requisitos!F61</f>
        <v>N</v>
      </c>
      <c r="G61" s="65" t="s">
        <v>13</v>
      </c>
      <c r="H61" s="65" t="s">
        <v>172</v>
      </c>
      <c r="I61" s="65" t="s">
        <v>13</v>
      </c>
      <c r="J61" s="65"/>
      <c r="K61" s="66"/>
      <c r="L61" s="67">
        <f t="shared" si="1"/>
        <v>-0.66666666666666663</v>
      </c>
      <c r="N61" s="81">
        <f t="shared" si="4"/>
        <v>1</v>
      </c>
      <c r="O61" s="82">
        <f t="shared" si="5"/>
        <v>0</v>
      </c>
      <c r="P61" s="82">
        <f t="shared" si="6"/>
        <v>0</v>
      </c>
      <c r="Q61" s="84">
        <f t="shared" si="2"/>
        <v>-1</v>
      </c>
      <c r="R61" s="83" t="str">
        <f t="shared" si="0"/>
        <v>Ok</v>
      </c>
      <c r="T61" s="81">
        <f>Requisitos!G61</f>
        <v>2</v>
      </c>
      <c r="U61" s="67">
        <f t="shared" si="3"/>
        <v>-2</v>
      </c>
    </row>
    <row r="62" spans="1:98" ht="38.25" x14ac:dyDescent="0.2">
      <c r="A62" s="8"/>
      <c r="B62" s="60" t="s">
        <v>149</v>
      </c>
      <c r="C62" s="61"/>
      <c r="D62" s="71" t="s">
        <v>115</v>
      </c>
      <c r="E62" s="68" t="s">
        <v>150</v>
      </c>
      <c r="F62" s="64" t="str">
        <f>Requisitos!F62</f>
        <v>N</v>
      </c>
      <c r="G62" s="65" t="s">
        <v>13</v>
      </c>
      <c r="H62" s="65" t="s">
        <v>172</v>
      </c>
      <c r="I62" s="65" t="s">
        <v>13</v>
      </c>
      <c r="J62" s="65"/>
      <c r="K62" s="66"/>
      <c r="L62" s="67">
        <f t="shared" si="1"/>
        <v>-0.66666666666666663</v>
      </c>
      <c r="N62" s="81">
        <f t="shared" si="4"/>
        <v>1</v>
      </c>
      <c r="O62" s="82">
        <f t="shared" si="5"/>
        <v>0</v>
      </c>
      <c r="P62" s="82">
        <f t="shared" si="6"/>
        <v>0</v>
      </c>
      <c r="Q62" s="84">
        <f t="shared" si="2"/>
        <v>-1</v>
      </c>
      <c r="R62" s="83" t="str">
        <f t="shared" si="0"/>
        <v>Ok</v>
      </c>
      <c r="T62" s="81">
        <f>Requisitos!G62</f>
        <v>2</v>
      </c>
      <c r="U62" s="67">
        <f t="shared" si="3"/>
        <v>-2</v>
      </c>
    </row>
    <row r="63" spans="1:98" ht="38.25" x14ac:dyDescent="0.2">
      <c r="A63" s="8"/>
      <c r="B63" s="60" t="s">
        <v>151</v>
      </c>
      <c r="C63" s="61"/>
      <c r="D63" s="71" t="s">
        <v>115</v>
      </c>
      <c r="E63" s="68" t="s">
        <v>152</v>
      </c>
      <c r="F63" s="64" t="str">
        <f>Requisitos!F63</f>
        <v>N</v>
      </c>
      <c r="G63" s="65" t="s">
        <v>13</v>
      </c>
      <c r="H63" s="65" t="s">
        <v>172</v>
      </c>
      <c r="I63" s="65" t="s">
        <v>13</v>
      </c>
      <c r="J63" s="65"/>
      <c r="K63" s="66"/>
      <c r="L63" s="67">
        <f t="shared" si="1"/>
        <v>-0.66666666666666663</v>
      </c>
      <c r="N63" s="81">
        <f t="shared" si="4"/>
        <v>1</v>
      </c>
      <c r="O63" s="82">
        <f t="shared" si="5"/>
        <v>0</v>
      </c>
      <c r="P63" s="82">
        <f t="shared" si="6"/>
        <v>0</v>
      </c>
      <c r="Q63" s="84">
        <f t="shared" si="2"/>
        <v>-1</v>
      </c>
      <c r="R63" s="83" t="str">
        <f t="shared" si="0"/>
        <v>Ok</v>
      </c>
      <c r="T63" s="81">
        <f>Requisitos!G63</f>
        <v>2</v>
      </c>
      <c r="U63" s="67">
        <f t="shared" si="3"/>
        <v>-2</v>
      </c>
    </row>
    <row r="64" spans="1:98" ht="38.25" x14ac:dyDescent="0.2">
      <c r="A64" s="8"/>
      <c r="B64" s="60" t="s">
        <v>153</v>
      </c>
      <c r="C64" s="61"/>
      <c r="D64" s="71" t="s">
        <v>115</v>
      </c>
      <c r="E64" s="68" t="s">
        <v>154</v>
      </c>
      <c r="F64" s="64" t="str">
        <f>Requisitos!F64</f>
        <v>N</v>
      </c>
      <c r="G64" s="65" t="s">
        <v>12</v>
      </c>
      <c r="H64" s="65" t="s">
        <v>172</v>
      </c>
      <c r="I64" s="65" t="s">
        <v>12</v>
      </c>
      <c r="J64" s="65"/>
      <c r="K64" s="66"/>
      <c r="L64" s="67">
        <f t="shared" si="1"/>
        <v>2</v>
      </c>
      <c r="N64" s="81">
        <f t="shared" si="4"/>
        <v>0</v>
      </c>
      <c r="O64" s="82">
        <f t="shared" si="5"/>
        <v>1</v>
      </c>
      <c r="P64" s="82">
        <f t="shared" si="6"/>
        <v>0</v>
      </c>
      <c r="Q64" s="84">
        <f t="shared" si="2"/>
        <v>3</v>
      </c>
      <c r="R64" s="83" t="str">
        <f t="shared" si="0"/>
        <v>Ok</v>
      </c>
      <c r="T64" s="81">
        <f>Requisitos!G64</f>
        <v>2</v>
      </c>
      <c r="U64" s="67">
        <f t="shared" si="3"/>
        <v>6</v>
      </c>
    </row>
    <row r="65" spans="1:21" ht="38.25" x14ac:dyDescent="0.2">
      <c r="A65" s="8"/>
      <c r="B65" s="60" t="s">
        <v>155</v>
      </c>
      <c r="C65" s="61"/>
      <c r="D65" s="71" t="s">
        <v>115</v>
      </c>
      <c r="E65" s="68" t="s">
        <v>156</v>
      </c>
      <c r="F65" s="64" t="str">
        <f>Requisitos!F65</f>
        <v>N</v>
      </c>
      <c r="G65" s="65" t="s">
        <v>12</v>
      </c>
      <c r="H65" s="65" t="s">
        <v>172</v>
      </c>
      <c r="I65" s="65" t="s">
        <v>12</v>
      </c>
      <c r="J65" s="65"/>
      <c r="K65" s="66"/>
      <c r="L65" s="67">
        <f t="shared" si="1"/>
        <v>2</v>
      </c>
      <c r="N65" s="81">
        <f t="shared" si="4"/>
        <v>0</v>
      </c>
      <c r="O65" s="82">
        <f t="shared" si="5"/>
        <v>1</v>
      </c>
      <c r="P65" s="82">
        <f t="shared" si="6"/>
        <v>0</v>
      </c>
      <c r="Q65" s="84">
        <f t="shared" si="2"/>
        <v>3</v>
      </c>
      <c r="R65" s="83" t="str">
        <f t="shared" si="0"/>
        <v>Ok</v>
      </c>
      <c r="T65" s="81">
        <f>Requisitos!G65</f>
        <v>2</v>
      </c>
      <c r="U65" s="67">
        <f t="shared" si="3"/>
        <v>6</v>
      </c>
    </row>
    <row r="66" spans="1:21" ht="38.25" x14ac:dyDescent="0.2">
      <c r="A66" s="8"/>
      <c r="B66" s="73" t="s">
        <v>157</v>
      </c>
      <c r="C66" s="74"/>
      <c r="D66" s="75" t="s">
        <v>115</v>
      </c>
      <c r="E66" s="76" t="s">
        <v>158</v>
      </c>
      <c r="F66" s="77" t="str">
        <f>Requisitos!F66</f>
        <v>N</v>
      </c>
      <c r="G66" s="78" t="s">
        <v>13</v>
      </c>
      <c r="H66" s="78" t="s">
        <v>172</v>
      </c>
      <c r="I66" s="78" t="s">
        <v>13</v>
      </c>
      <c r="J66" s="78"/>
      <c r="K66" s="79"/>
      <c r="L66" s="80">
        <f t="shared" si="1"/>
        <v>-0.66666666666666663</v>
      </c>
      <c r="N66" s="85">
        <f t="shared" si="4"/>
        <v>1</v>
      </c>
      <c r="O66" s="86">
        <f t="shared" si="5"/>
        <v>0</v>
      </c>
      <c r="P66" s="86">
        <f t="shared" si="6"/>
        <v>0</v>
      </c>
      <c r="Q66" s="87">
        <f t="shared" si="2"/>
        <v>-1</v>
      </c>
      <c r="R66" s="88" t="str">
        <f t="shared" si="0"/>
        <v>Ok</v>
      </c>
      <c r="T66" s="85">
        <f>Requisitos!G66</f>
        <v>2</v>
      </c>
      <c r="U66" s="80">
        <f t="shared" si="3"/>
        <v>-2</v>
      </c>
    </row>
  </sheetData>
  <autoFilter ref="B6:U66"/>
  <mergeCells count="1">
    <mergeCell ref="N4:P4"/>
  </mergeCells>
  <phoneticPr fontId="7" type="noConversion"/>
  <conditionalFormatting sqref="J7:J66">
    <cfRule type="containsText" dxfId="51" priority="7" operator="containsText" text="Não">
      <formula>NOT(ISERROR(SEARCH("Não",J7)))</formula>
    </cfRule>
    <cfRule type="containsText" dxfId="50" priority="8" operator="containsText" text="Parcialmente">
      <formula>NOT(ISERROR(SEARCH("Parcialmente",J7)))</formula>
    </cfRule>
    <cfRule type="containsText" dxfId="49" priority="9" operator="containsText" text="Sim">
      <formula>NOT(ISERROR(SEARCH("Sim",J7)))</formula>
    </cfRule>
  </conditionalFormatting>
  <conditionalFormatting sqref="G7:I66">
    <cfRule type="containsText" dxfId="48" priority="1" operator="containsText" text="Não">
      <formula>NOT(ISERROR(SEARCH("Não",G7)))</formula>
    </cfRule>
    <cfRule type="containsText" dxfId="47" priority="2" operator="containsText" text="Parcialmente">
      <formula>NOT(ISERROR(SEARCH("Parcialmente",G7)))</formula>
    </cfRule>
    <cfRule type="containsText" dxfId="46" priority="3" operator="containsText" text="Sim">
      <formula>NOT(ISERROR(SEARCH("Sim",G7)))</formula>
    </cfRule>
  </conditionalFormatting>
  <dataValidations count="1">
    <dataValidation type="list" allowBlank="1" showInputMessage="1" showErrorMessage="1" sqref="G7:I66">
      <formula1>"Sim,Não,Parcialmente,N/A"</formula1>
    </dataValidation>
  </dataValidations>
  <pageMargins left="0.78740157499999996" right="0.78740157499999996" top="0.984251969" bottom="0.984251969" header="0.5" footer="0.5"/>
  <pageSetup paperSize="9" orientation="portrait" r:id="rId1"/>
  <headerFooter alignWithMargins="0"/>
  <drawing r:id="rId2"/>
  <legacyDrawing r:id="rId3"/>
  <extLst>
    <ext xmlns:x14="http://schemas.microsoft.com/office/spreadsheetml/2009/9/main" uri="{78C0D931-6437-407d-A8EE-F0AAD7539E65}">
      <x14:conditionalFormattings>
        <x14:conditionalFormatting xmlns:xm="http://schemas.microsoft.com/office/excel/2006/main">
          <x14:cfRule type="containsText" priority="4" operator="containsText" text="Não" id="{D59881F0-AB0C-4B76-AE2D-7AD574B66C6D}">
            <xm:f>NOT(ISERROR(SEARCH("Não",'CPqD-Sensedia'!K7)))</xm:f>
            <x14:dxf>
              <font>
                <color rgb="FF9C0006"/>
              </font>
              <fill>
                <patternFill>
                  <bgColor rgb="FFFFC7CE"/>
                </patternFill>
              </fill>
            </x14:dxf>
          </x14:cfRule>
          <x14:cfRule type="containsText" priority="5" operator="containsText" text="Parcialmente" id="{C9A9E8D5-0ABF-490C-99FA-EBBDDCAD8C45}">
            <xm:f>NOT(ISERROR(SEARCH("Parcialmente",'CPqD-Sensedia'!K7)))</xm:f>
            <x14:dxf>
              <font>
                <color rgb="FF9C6500"/>
              </font>
              <fill>
                <patternFill>
                  <bgColor rgb="FFFFEB9C"/>
                </patternFill>
              </fill>
            </x14:dxf>
          </x14:cfRule>
          <x14:cfRule type="containsText" priority="6" operator="containsText" text="Sim" id="{7B21D222-7CBB-4C6D-A7A8-FAB04DC30CDE}">
            <xm:f>NOT(ISERROR(SEARCH("Sim",'CPqD-Sensedia'!K7)))</xm:f>
            <x14:dxf>
              <font>
                <color rgb="FF006100"/>
              </font>
              <fill>
                <patternFill>
                  <bgColor rgb="FFC6EFCE"/>
                </patternFill>
              </fill>
            </x14:dxf>
          </x14:cfRule>
          <xm:sqref>J7:J66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413675A2DC3FD848A850D8AE75E4FCEE" ma:contentTypeVersion="3" ma:contentTypeDescription="Crie um novo documento." ma:contentTypeScope="" ma:versionID="7686bb03bff1881aea49f28c6bf03d18">
  <xsd:schema xmlns:xsd="http://www.w3.org/2001/XMLSchema" xmlns:xs="http://www.w3.org/2001/XMLSchema" xmlns:p="http://schemas.microsoft.com/office/2006/metadata/properties" targetNamespace="http://schemas.microsoft.com/office/2006/metadata/properties" ma:root="true" ma:fieldsID="6e078010f886becc52d8153076464ff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57A777E-FAA5-45F3-B8DE-23E93A023883}"/>
</file>

<file path=customXml/itemProps2.xml><?xml version="1.0" encoding="utf-8"?>
<ds:datastoreItem xmlns:ds="http://schemas.openxmlformats.org/officeDocument/2006/customXml" ds:itemID="{EC8DE7BF-FEF8-4575-96E1-9F8480F8249E}"/>
</file>

<file path=customXml/itemProps3.xml><?xml version="1.0" encoding="utf-8"?>
<ds:datastoreItem xmlns:ds="http://schemas.openxmlformats.org/officeDocument/2006/customXml" ds:itemID="{596E024F-5ADA-4559-ABAC-E580E83676F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15</vt:i4>
      </vt:variant>
    </vt:vector>
  </HeadingPairs>
  <TitlesOfParts>
    <vt:vector size="15" baseType="lpstr">
      <vt:lpstr>Configurações</vt:lpstr>
      <vt:lpstr>Consolidado</vt:lpstr>
      <vt:lpstr>Reuniões</vt:lpstr>
      <vt:lpstr>Requisitos</vt:lpstr>
      <vt:lpstr>CPqD-Sensedia</vt:lpstr>
      <vt:lpstr>Todo-PTSI</vt:lpstr>
      <vt:lpstr>Indra</vt:lpstr>
      <vt:lpstr>IBM</vt:lpstr>
      <vt:lpstr>Accenture</vt:lpstr>
      <vt:lpstr>Aitec</vt:lpstr>
      <vt:lpstr>CSC</vt:lpstr>
      <vt:lpstr>Braxis</vt:lpstr>
      <vt:lpstr>Everis</vt:lpstr>
      <vt:lpstr>Oracle</vt:lpstr>
      <vt:lpstr>Observações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Bruno Maia</dc:creator>
  <cp:lastModifiedBy>Leonard Alves</cp:lastModifiedBy>
  <cp:lastPrinted>2008-06-10T15:47:05Z</cp:lastPrinted>
  <dcterms:created xsi:type="dcterms:W3CDTF">2006-05-04T19:27:35Z</dcterms:created>
  <dcterms:modified xsi:type="dcterms:W3CDTF">2012-03-09T00:31:55Z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0x010100413675A2DC3FD848A850D8AE75E4FCEE</vt:lpwstr>
  </property>
</Properties>
</file>