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work\Carteira de Projetos 2017\EOT\PRJ9732-EOT Alfanumerica\"/>
    </mc:Choice>
  </mc:AlternateContent>
  <bookViews>
    <workbookView xWindow="0" yWindow="12600" windowWidth="20490" windowHeight="4740" activeTab="3"/>
  </bookViews>
  <sheets>
    <sheet name="Plan2" sheetId="2" r:id="rId1"/>
    <sheet name="Plan1" sheetId="3" r:id="rId2"/>
    <sheet name="ME Agosto2016" sheetId="1" r:id="rId3"/>
    <sheet name="Frentes de Trabalho" sheetId="4" r:id="rId4"/>
  </sheets>
  <definedNames>
    <definedName name="_xlnm._FilterDatabase" localSheetId="3" hidden="1">'Frentes de Trabalho'!$A$1:$G$56</definedName>
    <definedName name="_xlnm._FilterDatabase" localSheetId="2" hidden="1">'ME Agosto2016'!$A$1:$L$63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A21" i="3"/>
  <c r="H41" i="1"/>
  <c r="A17" i="3"/>
  <c r="A16" i="3"/>
  <c r="A18" i="3" l="1"/>
  <c r="H10" i="1"/>
  <c r="H5" i="1" l="1"/>
  <c r="N1" i="1" l="1"/>
</calcChain>
</file>

<file path=xl/sharedStrings.xml><?xml version="1.0" encoding="utf-8"?>
<sst xmlns="http://schemas.openxmlformats.org/spreadsheetml/2006/main" count="948" uniqueCount="202">
  <si>
    <t>Responsável</t>
  </si>
  <si>
    <t>ID FT</t>
  </si>
  <si>
    <t xml:space="preserve">Area </t>
  </si>
  <si>
    <t>Estado</t>
  </si>
  <si>
    <t>Tipo de Envolvimento</t>
  </si>
  <si>
    <t>Custo Interno</t>
  </si>
  <si>
    <t>Frente de Trabalho 
Sistema</t>
  </si>
  <si>
    <t>FT00015977</t>
  </si>
  <si>
    <t>SAP, TRIBUTARIO E APOIO</t>
  </si>
  <si>
    <t>FT00015976</t>
  </si>
  <si>
    <t>CRM FIXA</t>
  </si>
  <si>
    <t>PW.SATI - SOLUCOES FISCAIS</t>
  </si>
  <si>
    <t>ME</t>
  </si>
  <si>
    <t>Testes</t>
  </si>
  <si>
    <t>Não</t>
  </si>
  <si>
    <t>(OI R2) SAC</t>
  </si>
  <si>
    <t>FT00013749</t>
  </si>
  <si>
    <t>GCOB</t>
  </si>
  <si>
    <t>MARLON JUNQUEIRA REIS</t>
  </si>
  <si>
    <t>FT00014214</t>
  </si>
  <si>
    <t>HPFMS</t>
  </si>
  <si>
    <t>LEANDRO MARCOS FROSSARD</t>
  </si>
  <si>
    <t>FT00014215</t>
  </si>
  <si>
    <t>PRE-PAGO, FALHAS, DESEMPENHO E QUEBRA DE SIGILO</t>
  </si>
  <si>
    <t>OI LEGAL</t>
  </si>
  <si>
    <t>FT00014216</t>
  </si>
  <si>
    <t>RAID-UC</t>
  </si>
  <si>
    <t>RENAN CABRAL SAISSE</t>
  </si>
  <si>
    <t>FT00014218</t>
  </si>
  <si>
    <t>FT00014219</t>
  </si>
  <si>
    <t>FT00014220</t>
  </si>
  <si>
    <t>FT00014221</t>
  </si>
  <si>
    <t>FT00014223</t>
  </si>
  <si>
    <t>FT00014224</t>
  </si>
  <si>
    <t>FT00014225</t>
  </si>
  <si>
    <t>TVAS</t>
  </si>
  <si>
    <t>FATURAMENTO FIXA</t>
  </si>
  <si>
    <t>SISRAF - FATURAMENTO</t>
  </si>
  <si>
    <t>ANTONIO FRANCISCO VIEIRA</t>
  </si>
  <si>
    <t>SAP, TRIBUTARIO e APOIO</t>
  </si>
  <si>
    <t>SISRAF - CO-BILLING FISCAL</t>
  </si>
  <si>
    <t>Desenvolvimento e Testes</t>
  </si>
  <si>
    <t>TESTES e RELEASE</t>
  </si>
  <si>
    <t>CARLOS HENRIQUE PIMENTEL</t>
  </si>
  <si>
    <t>Requisitos Validados</t>
  </si>
  <si>
    <t>Desenvolvimento</t>
  </si>
  <si>
    <t>SISRAF - MPN</t>
  </si>
  <si>
    <t>FATURAMENTO CONVERGENTE</t>
  </si>
  <si>
    <t>ARBOR</t>
  </si>
  <si>
    <t>(OI R2) SFA</t>
  </si>
  <si>
    <t>FT00014226</t>
  </si>
  <si>
    <t>FT00014227</t>
  </si>
  <si>
    <t>FT00014228</t>
  </si>
  <si>
    <t>FT00014229</t>
  </si>
  <si>
    <t>FT00014230</t>
  </si>
  <si>
    <t>FT00014231</t>
  </si>
  <si>
    <t>FT00014232</t>
  </si>
  <si>
    <t>FT00015970</t>
  </si>
  <si>
    <t>FT00015975</t>
  </si>
  <si>
    <t>N/A</t>
  </si>
  <si>
    <t>CBILL</t>
  </si>
  <si>
    <t>SISRAF - APROPRIACAO</t>
  </si>
  <si>
    <t>ATIVACAO E MEDIACAO</t>
  </si>
  <si>
    <t>MEDIACAO FIXA - MM</t>
  </si>
  <si>
    <t>IGOR CRUZ PINTO CORREIA</t>
  </si>
  <si>
    <t>(OI R2) DETRAF</t>
  </si>
  <si>
    <t>(OI R2) GENEVA - TARIFACAO E FATURAMENTO</t>
  </si>
  <si>
    <t>SCF1</t>
  </si>
  <si>
    <t>102 - AXLWIN</t>
  </si>
  <si>
    <t>SISRAF - CADASTRO DE FATURAMENTO</t>
  </si>
  <si>
    <t>STC VOZ</t>
  </si>
  <si>
    <t>DAS OK</t>
  </si>
  <si>
    <t>Sim</t>
  </si>
  <si>
    <t>Subprojeto de 
Assessment</t>
  </si>
  <si>
    <t>PRJ00014624</t>
  </si>
  <si>
    <t>FT00016072</t>
  </si>
  <si>
    <t>(OI R2) CPM</t>
  </si>
  <si>
    <t>FT00016075</t>
  </si>
  <si>
    <t>RATV</t>
  </si>
  <si>
    <t>GRIF</t>
  </si>
  <si>
    <t>FT00016076</t>
  </si>
  <si>
    <t>GESTAO DE TARIFAÇÂO FIXA (GTF)</t>
  </si>
  <si>
    <t>FT00016077</t>
  </si>
  <si>
    <t>FT00016078</t>
  </si>
  <si>
    <t>SISRAF - ARRECADACAO</t>
  </si>
  <si>
    <t>FT00016079</t>
  </si>
  <si>
    <t>MEDIAÇÃO FIXA DE TERCEIROS (MAINFRAME)</t>
  </si>
  <si>
    <t>FT00016080</t>
  </si>
  <si>
    <t>SISRAF - CONTESTACAO</t>
  </si>
  <si>
    <t>FT00016081</t>
  </si>
  <si>
    <t>SISRAF - FISCAL</t>
  </si>
  <si>
    <t>FT00016082</t>
  </si>
  <si>
    <t>SISRAF - SISRED</t>
  </si>
  <si>
    <t>FT00016083</t>
  </si>
  <si>
    <t>PAINEL_IN86</t>
  </si>
  <si>
    <t>FT00016084</t>
  </si>
  <si>
    <t>PW.SVA - IN86</t>
  </si>
  <si>
    <t>(OI R2) SAG</t>
  </si>
  <si>
    <t>FT00016085</t>
  </si>
  <si>
    <t>FT00016086</t>
  </si>
  <si>
    <t>SUBSCRITORES</t>
  </si>
  <si>
    <t>SIEBEL 8</t>
  </si>
  <si>
    <t>CRM CONVERGENTE</t>
  </si>
  <si>
    <t>FT00016087</t>
  </si>
  <si>
    <t>FT00016088</t>
  </si>
  <si>
    <t>TCE</t>
  </si>
  <si>
    <t>FT00016089</t>
  </si>
  <si>
    <t>CADOP</t>
  </si>
  <si>
    <t>FT00016090</t>
  </si>
  <si>
    <t>OI TV</t>
  </si>
  <si>
    <t>SINNWEB</t>
  </si>
  <si>
    <t>FT00016091</t>
  </si>
  <si>
    <t>SINN DTH</t>
  </si>
  <si>
    <t>FT00016092</t>
  </si>
  <si>
    <t>SIEBEL</t>
  </si>
  <si>
    <t>FT00016093</t>
  </si>
  <si>
    <t>INTEGRACAO E SERVICOS</t>
  </si>
  <si>
    <t>ALSB - ORACLE ENTERPRISE SERVICE BUS</t>
  </si>
  <si>
    <t>SCA - Sistema de Conciliação da Arrecadação</t>
  </si>
  <si>
    <t>(OI R2) SAF</t>
  </si>
  <si>
    <t>(OI R2) SCB</t>
  </si>
  <si>
    <t>VITRIA</t>
  </si>
  <si>
    <t>(OI R2) e-Billing</t>
  </si>
  <si>
    <t>FATBB</t>
  </si>
  <si>
    <t>FGC - FATURAMENTO</t>
  </si>
  <si>
    <t>PVA</t>
  </si>
  <si>
    <t>DW CADASTRO</t>
  </si>
  <si>
    <t>DW TRAFEGO</t>
  </si>
  <si>
    <t>DW FINANCEIRO</t>
  </si>
  <si>
    <t>DATAWAREHOUSE</t>
  </si>
  <si>
    <t>FT00016137</t>
  </si>
  <si>
    <t>ROAMBROKER</t>
  </si>
  <si>
    <t>FT00016157</t>
  </si>
  <si>
    <t>FT00016158</t>
  </si>
  <si>
    <t>FT00016159</t>
  </si>
  <si>
    <t>FT00016160</t>
  </si>
  <si>
    <t>FT00016162</t>
  </si>
  <si>
    <t>GATEWAY DE PORTABILIDADE</t>
  </si>
  <si>
    <t>INFORMÁTICA - INTEGRAÇÃO</t>
  </si>
  <si>
    <t>FT00016163</t>
  </si>
  <si>
    <t>FT00016164</t>
  </si>
  <si>
    <t>FT00016166</t>
  </si>
  <si>
    <t>FT00016167</t>
  </si>
  <si>
    <t>FT00016168</t>
  </si>
  <si>
    <t>FT00016169</t>
  </si>
  <si>
    <t>FT00016170</t>
  </si>
  <si>
    <t>FT00016175</t>
  </si>
  <si>
    <t>DAVID SODRE</t>
  </si>
  <si>
    <t>FRANCIS VALENTE DE SOUZA</t>
  </si>
  <si>
    <t>RONALDO SANTANA DA SILVA MOCO</t>
  </si>
  <si>
    <t>FT00016190</t>
  </si>
  <si>
    <t>ANGRA</t>
  </si>
  <si>
    <t>FT00016191</t>
  </si>
  <si>
    <t>(OI R2) DOC1</t>
  </si>
  <si>
    <t>FT00016192</t>
  </si>
  <si>
    <t>(OI R2) SCO</t>
  </si>
  <si>
    <t>SISRAF - COBRANCA</t>
  </si>
  <si>
    <t>FT00016193</t>
  </si>
  <si>
    <t>FT00016194</t>
  </si>
  <si>
    <t>TARIFACAO REDE INTELIGENTE</t>
  </si>
  <si>
    <t>Cancelada sem desenho</t>
  </si>
  <si>
    <t>Rótulos de Linha</t>
  </si>
  <si>
    <t>Total Geral</t>
  </si>
  <si>
    <t>Rótulos de Coluna</t>
  </si>
  <si>
    <t>Contagem de Frente de Trabalho 
Sistema</t>
  </si>
  <si>
    <t>Fábrica ou Torre</t>
  </si>
  <si>
    <t>OBJECTIVE</t>
  </si>
  <si>
    <t>ALEXANDRE PINTO</t>
  </si>
  <si>
    <t>GUILHERME DIAS CAMPOS</t>
  </si>
  <si>
    <t>KATIA GARCIA SILVA SOARES TOLEDO</t>
  </si>
  <si>
    <t>WEDO</t>
  </si>
  <si>
    <t>IBM</t>
  </si>
  <si>
    <t>HP</t>
  </si>
  <si>
    <t>WELLYSSON GOMES GODINHO</t>
  </si>
  <si>
    <t>TRIAD</t>
  </si>
  <si>
    <t>Me historica informada pelo mauricio santos, prazo de 6 meses 18 interfaces internas e 2 externas</t>
  </si>
  <si>
    <t>ME historica informada pela tatiana alves com prazo de 10 meses</t>
  </si>
  <si>
    <t>ME JUL/16</t>
  </si>
  <si>
    <t>ME OLD(2012)</t>
  </si>
  <si>
    <t>FT00016715</t>
  </si>
  <si>
    <t>ABC / ABD</t>
  </si>
  <si>
    <t>ACC</t>
  </si>
  <si>
    <t>Custo será pago por outra frente de trabalho</t>
  </si>
  <si>
    <t>IGOR REIS NEVES</t>
  </si>
  <si>
    <t>250 VS/DSOL - total estimado 1250</t>
  </si>
  <si>
    <t>devido aos vários perfis profissionais da HP, foi utilizada a hh média de 250reais, total de 1.000 horas</t>
  </si>
  <si>
    <t>Me considerando todo o impacto no DW 6.615 horas</t>
  </si>
  <si>
    <t>O custo já está sendo coberto pela frente do DW Cadastro</t>
  </si>
  <si>
    <t>Informado pelo RT que a ME de testes fará parte da ME consolidada de TESTES</t>
  </si>
  <si>
    <t>-</t>
  </si>
  <si>
    <t>Tempo em meses</t>
  </si>
  <si>
    <t>LINK</t>
  </si>
  <si>
    <t>30% do desenvolvimento</t>
  </si>
  <si>
    <t>Soma de ME</t>
  </si>
  <si>
    <t>AREA</t>
  </si>
  <si>
    <t>faturamento</t>
  </si>
  <si>
    <t>Esforço DSOL</t>
  </si>
  <si>
    <t>fábrica</t>
  </si>
  <si>
    <t>Planejamento DSOL</t>
  </si>
  <si>
    <t>fábrica 3con</t>
  </si>
  <si>
    <t>Fábrica WEDO</t>
  </si>
  <si>
    <t>Fábrica ACC/AMDOCS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</si>
</sst>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3" fillId="3" borderId="0" xfId="0" applyNumberFormat="1" applyFont="1" applyFill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164" fontId="0" fillId="4" borderId="0" xfId="1" applyNumberFormat="1" applyFont="1" applyFill="1" applyAlignment="1">
      <alignment horizontal="center" vertical="center"/>
    </xf>
    <xf numFmtId="44" fontId="0" fillId="0" borderId="0" xfId="1" applyFont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/>
    <xf numFmtId="165" fontId="0" fillId="0" borderId="0" xfId="2" applyNumberFormat="1" applyFont="1" applyFill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/>
    <xf numFmtId="44" fontId="0" fillId="0" borderId="0" xfId="0" applyNumberFormat="1"/>
    <xf numFmtId="9" fontId="0" fillId="0" borderId="0" xfId="3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FT EOT - ValRequisitos_ME - SubAssessment.xlsx]Plan2!Tabela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Plan2!$B$1:$B$2</c:f>
              <c:strCache>
                <c:ptCount val="1"/>
                <c:pt idx="0">
                  <c:v>ATIVACAO E MEDIACAO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Plan2!$B$3:$B$5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Plan2!$C$1:$C$2</c:f>
              <c:strCache>
                <c:ptCount val="1"/>
                <c:pt idx="0">
                  <c:v>CRM CONVERGENTE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Plan2!$C$3:$C$5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Plan2!$D$1:$D$2</c:f>
              <c:strCache>
                <c:ptCount val="1"/>
                <c:pt idx="0">
                  <c:v>CRM FIXA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Plan2!$D$3:$D$5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Plan2!$E$1:$E$2</c:f>
              <c:strCache>
                <c:ptCount val="1"/>
                <c:pt idx="0">
                  <c:v>DATAWAREHOUSE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Plan2!$E$3:$E$5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Plan2!$F$1:$F$2</c:f>
              <c:strCache>
                <c:ptCount val="1"/>
                <c:pt idx="0">
                  <c:v>FATURAMENTO CONVERGENTE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Plan2!$F$3:$F$5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Plan2!$G$1:$G$2</c:f>
              <c:strCache>
                <c:ptCount val="1"/>
                <c:pt idx="0">
                  <c:v>FATURAMENTO FIXA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Plan2!$G$3:$G$5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val>
        </c:ser>
        <c:ser>
          <c:idx val="6"/>
          <c:order val="6"/>
          <c:tx>
            <c:strRef>
              <c:f>Plan2!$H$1:$H$2</c:f>
              <c:strCache>
                <c:ptCount val="1"/>
                <c:pt idx="0">
                  <c:v>INTEGRACAO E SERVICOS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Plan2!$H$3:$H$5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7"/>
          <c:order val="7"/>
          <c:tx>
            <c:strRef>
              <c:f>Plan2!$I$1:$I$2</c:f>
              <c:strCache>
                <c:ptCount val="1"/>
                <c:pt idx="0">
                  <c:v>OI TV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Plan2!$I$3:$I$5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Plan2!$J$1:$J$2</c:f>
              <c:strCache>
                <c:ptCount val="1"/>
                <c:pt idx="0">
                  <c:v>PRE-PAGO, FALHAS, DESEMPENHO E QUEBRA DE SIGILO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Plan2!$J$3:$J$5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Plan2!$K$1:$K$2</c:f>
              <c:strCache>
                <c:ptCount val="1"/>
                <c:pt idx="0">
                  <c:v>SAP, TRIBUTARIO e APOIO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Plan2!$K$3:$K$5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0"/>
          <c:order val="10"/>
          <c:tx>
            <c:strRef>
              <c:f>Plan2!$L$1:$L$2</c:f>
              <c:strCache>
                <c:ptCount val="1"/>
                <c:pt idx="0">
                  <c:v>TESTES e RELEASE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Plan2!$A$3:$A$5</c:f>
              <c:strCache>
                <c:ptCount val="2"/>
                <c:pt idx="0">
                  <c:v>Cancelada sem desenho</c:v>
                </c:pt>
                <c:pt idx="1">
                  <c:v>Requisitos Validados</c:v>
                </c:pt>
              </c:strCache>
            </c:strRef>
          </c:cat>
          <c:val>
            <c:numRef>
              <c:f>Plan2!$L$3:$L$5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725472"/>
        <c:axId val="300722728"/>
      </c:barChart>
      <c:catAx>
        <c:axId val="300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2728"/>
        <c:crosses val="autoZero"/>
        <c:auto val="1"/>
        <c:lblAlgn val="ctr"/>
        <c:lblOffset val="100"/>
        <c:noMultiLvlLbl val="0"/>
      </c:catAx>
      <c:valAx>
        <c:axId val="3007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39862300032851"/>
          <c:y val="0.13246194225721783"/>
          <c:w val="0.17760137719969396"/>
          <c:h val="0.64418070901238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FT EOT - ValRequisitos_ME - SubAssessment.xlsx]Plan1!Tabela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</a:t>
            </a:r>
            <a:r>
              <a:rPr lang="en-US" baseline="0"/>
              <a:t> EOT - ME CONSOLIDADA </a:t>
            </a:r>
          </a:p>
          <a:p>
            <a:pPr>
              <a:defRPr/>
            </a:pPr>
            <a:r>
              <a:rPr lang="en-US" b="1" baseline="0"/>
              <a:t>R$19,4MM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Plan1!$A$2:$A$13</c:f>
              <c:strCache>
                <c:ptCount val="11"/>
                <c:pt idx="0">
                  <c:v>ATIVACAO E MEDIACAO</c:v>
                </c:pt>
                <c:pt idx="1">
                  <c:v>CRM CONVERGENTE</c:v>
                </c:pt>
                <c:pt idx="2">
                  <c:v>CRM FIXA</c:v>
                </c:pt>
                <c:pt idx="3">
                  <c:v>DATAWAREHOUSE</c:v>
                </c:pt>
                <c:pt idx="4">
                  <c:v>FATURAMENTO CONVERGENTE</c:v>
                </c:pt>
                <c:pt idx="5">
                  <c:v>FATURAMENTO FIXA</c:v>
                </c:pt>
                <c:pt idx="6">
                  <c:v>INTEGRACAO E SERVICOS</c:v>
                </c:pt>
                <c:pt idx="7">
                  <c:v>OI TV</c:v>
                </c:pt>
                <c:pt idx="8">
                  <c:v>PRE-PAGO, FALHAS, DESEMPENHO E QUEBRA DE SIGILO</c:v>
                </c:pt>
                <c:pt idx="9">
                  <c:v>SAP, TRIBUTARIO e APOIO</c:v>
                </c:pt>
                <c:pt idx="10">
                  <c:v>TESTES e RELEASE</c:v>
                </c:pt>
              </c:strCache>
            </c:strRef>
          </c:cat>
          <c:val>
            <c:numRef>
              <c:f>Plan1!$B$2:$B$13</c:f>
              <c:numCache>
                <c:formatCode>"R$"\ #,##0</c:formatCode>
                <c:ptCount val="11"/>
                <c:pt idx="0">
                  <c:v>1000000</c:v>
                </c:pt>
                <c:pt idx="1">
                  <c:v>1100000</c:v>
                </c:pt>
                <c:pt idx="2">
                  <c:v>1838000</c:v>
                </c:pt>
                <c:pt idx="3">
                  <c:v>688662</c:v>
                </c:pt>
                <c:pt idx="4">
                  <c:v>592755.5</c:v>
                </c:pt>
                <c:pt idx="5">
                  <c:v>9535000</c:v>
                </c:pt>
                <c:pt idx="6">
                  <c:v>63914</c:v>
                </c:pt>
                <c:pt idx="7">
                  <c:v>19560</c:v>
                </c:pt>
                <c:pt idx="8">
                  <c:v>2100</c:v>
                </c:pt>
                <c:pt idx="9">
                  <c:v>120292</c:v>
                </c:pt>
                <c:pt idx="10">
                  <c:v>4488085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726256"/>
        <c:axId val="302187936"/>
      </c:barChart>
      <c:catAx>
        <c:axId val="30072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187936"/>
        <c:crosses val="autoZero"/>
        <c:auto val="1"/>
        <c:lblAlgn val="ctr"/>
        <c:lblOffset val="100"/>
        <c:noMultiLvlLbl val="0"/>
      </c:catAx>
      <c:valAx>
        <c:axId val="3021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154782</xdr:colOff>
      <xdr:row>8</xdr:row>
      <xdr:rowOff>107156</xdr:rowOff>
    </xdr:from>
    <xdr:to>
      <xdr:col>8</xdr:col>
      <xdr:colOff>47626</xdr:colOff>
      <xdr:row>24</xdr:row>
      <xdr:rowOff>7144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123824</xdr:rowOff>
    </xdr:from>
    <xdr:to>
      <xdr:col>13</xdr:col>
      <xdr:colOff>142875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visor" refreshedDate="42597.650445370367" createdVersion="5" refreshedVersion="5" minRefreshableVersion="3" recordCount="63">
  <cacheSource type="worksheet">
    <worksheetSource ref="A1:L1048576" sheet="ME Agosto2016"/>
  </cacheSource>
  <cacheFields count="11">
    <cacheField name="ID FT" numFmtId="0">
      <sharedItems containsBlank="1"/>
    </cacheField>
    <cacheField name="Area " numFmtId="0">
      <sharedItems containsBlank="1" count="13">
        <s v="FATURAMENTO FIXA"/>
        <s v="FATURAMENTO CONVERGENTE"/>
        <s v="PRE-PAGO, FALHAS, DESEMPENHO E QUEBRA DE SIGILO"/>
        <s v="SAP, TRIBUTARIO e APOIO"/>
        <s v="TESTES e RELEASE"/>
        <s v="ATIVACAO E MEDIACAO"/>
        <s v="CRM FIXA"/>
        <s v="CRM CONVERGENTE"/>
        <s v="OI TV"/>
        <s v="INTEGRACAO E SERVICOS"/>
        <s v="DATAWAREHOUSE"/>
        <m/>
        <s v="CO-BILLING, FRAUDE, REPASSE E COBRANCA" u="1"/>
      </sharedItems>
    </cacheField>
    <cacheField name="Frente de Trabalho _x000a_Sistema" numFmtId="0">
      <sharedItems containsBlank="1"/>
    </cacheField>
    <cacheField name="Responsável" numFmtId="0">
      <sharedItems containsBlank="1"/>
    </cacheField>
    <cacheField name="Estado" numFmtId="0">
      <sharedItems containsBlank="1" count="5">
        <s v="Requisitos Validados"/>
        <s v="Cancelada sem desenho"/>
        <m/>
        <s v="Em Definição de Responsável" u="1"/>
        <s v="Em Avaliação de Requisitos" u="1"/>
      </sharedItems>
    </cacheField>
    <cacheField name="Tipo de Envolvimento" numFmtId="0">
      <sharedItems containsBlank="1"/>
    </cacheField>
    <cacheField name="Custo Interno" numFmtId="0">
      <sharedItems containsBlank="1"/>
    </cacheField>
    <cacheField name="ME" numFmtId="0">
      <sharedItems containsString="0" containsBlank="1" containsNumber="1" minValue="0" maxValue="1800000"/>
    </cacheField>
    <cacheField name="Fábrica ou Torre" numFmtId="0">
      <sharedItems containsBlank="1"/>
    </cacheField>
    <cacheField name="DAS OK" numFmtId="0">
      <sharedItems containsBlank="1"/>
    </cacheField>
    <cacheField name="Subprojeto de _x000a_Assessment" numFmtId="0">
      <sharedItems containsDate="1" containsBlank="1" containsMixedTypes="1" minDate="2016-07-11T00:00:00" maxDate="2016-07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ervisor" refreshedDate="42606.690852083331" createdVersion="5" refreshedVersion="5" minRefreshableVersion="3" recordCount="64">
  <cacheSource type="worksheet">
    <worksheetSource ref="A1:N1048576" sheet="ME Agosto2016"/>
  </cacheSource>
  <cacheFields count="14">
    <cacheField name="ID FT" numFmtId="0">
      <sharedItems containsBlank="1"/>
    </cacheField>
    <cacheField name="Area " numFmtId="0">
      <sharedItems containsBlank="1" count="12">
        <s v="FATURAMENTO FIXA"/>
        <s v="FATURAMENTO CONVERGENTE"/>
        <s v="PRE-PAGO, FALHAS, DESEMPENHO E QUEBRA DE SIGILO"/>
        <s v="SAP, TRIBUTARIO e APOIO"/>
        <s v="TESTES e RELEASE"/>
        <s v="ATIVACAO E MEDIACAO"/>
        <s v="CRM FIXA"/>
        <s v="CRM CONVERGENTE"/>
        <s v="OI TV"/>
        <s v="INTEGRACAO E SERVICOS"/>
        <s v="DATAWAREHOUSE"/>
        <m/>
      </sharedItems>
    </cacheField>
    <cacheField name="Frente de Trabalho _x000a_Sistema" numFmtId="0">
      <sharedItems containsBlank="1"/>
    </cacheField>
    <cacheField name="Responsável" numFmtId="0">
      <sharedItems containsBlank="1"/>
    </cacheField>
    <cacheField name="Estado" numFmtId="0">
      <sharedItems containsBlank="1"/>
    </cacheField>
    <cacheField name="Tipo de Envolvimento" numFmtId="0">
      <sharedItems containsBlank="1"/>
    </cacheField>
    <cacheField name="Custo Interno" numFmtId="0">
      <sharedItems containsBlank="1"/>
    </cacheField>
    <cacheField name="ME" numFmtId="0">
      <sharedItems containsString="0" containsBlank="1" containsNumber="1" minValue="0" maxValue="4488085" count="38">
        <n v="300000"/>
        <n v="275000"/>
        <n v="2100"/>
        <n v="144018"/>
        <n v="700000"/>
        <n v="100000"/>
        <n v="4488085"/>
        <n v="175000"/>
        <n v="173737.5"/>
        <n v="75000"/>
        <n v="500000"/>
        <n v="450000"/>
        <n v="1000000"/>
        <n v="280000"/>
        <n v="1500000"/>
        <n v="0"/>
        <n v="182000"/>
        <n v="173000"/>
        <n v="20292"/>
        <n v="20000"/>
        <n v="428000"/>
        <n v="200000"/>
        <n v="150000"/>
        <n v="800000"/>
        <n v="533000"/>
        <n v="470000"/>
        <n v="19560"/>
        <n v="30000"/>
        <n v="125000"/>
        <n v="7700"/>
        <n v="56214"/>
        <n v="900000"/>
        <n v="50000"/>
        <n v="688662"/>
        <n v="950000"/>
        <n v="57000"/>
        <n v="480000"/>
        <m/>
      </sharedItems>
    </cacheField>
    <cacheField name="Tempo em meses" numFmtId="0">
      <sharedItems containsString="0" containsBlank="1" containsNumber="1" containsInteger="1" minValue="0" maxValue="10"/>
    </cacheField>
    <cacheField name="Fábrica ou Torre" numFmtId="0">
      <sharedItems containsBlank="1"/>
    </cacheField>
    <cacheField name="DAS OK" numFmtId="0">
      <sharedItems containsBlank="1"/>
    </cacheField>
    <cacheField name="Subprojeto de _x000a_Assessment" numFmtId="0">
      <sharedItems containsDate="1" containsBlank="1" containsMixedTypes="1" minDate="2016-07-11T00:00:00" maxDate="2016-07-12T00:00:00"/>
    </cacheField>
    <cacheField name="ME OLD(2012)" numFmtId="0">
      <sharedItems containsBlank="1" containsMixedTypes="1" containsNumber="1" containsInteger="1" minValue="152883" maxValue="152883"/>
    </cacheField>
    <cacheField name=" R$ 19.448.369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FT00013749"/>
    <x v="0"/>
    <s v="GCOB"/>
    <s v="MARLON JUNQUEIRA REIS"/>
    <x v="0"/>
    <s v="Desenvolvimento e Testes"/>
    <s v="Não"/>
    <n v="428000"/>
    <s v="TRIAD"/>
    <s v="Sim"/>
    <s v="N/A"/>
  </r>
  <r>
    <s v="FT00014214"/>
    <x v="1"/>
    <s v="HPFMS"/>
    <s v="LEANDRO MARCOS FROSSARD"/>
    <x v="0"/>
    <s v="Desenvolvimento e Testes"/>
    <s v="Não"/>
    <n v="275000"/>
    <s v="HP"/>
    <s v="Sim"/>
    <s v="N/A"/>
  </r>
  <r>
    <s v="FT00014215"/>
    <x v="2"/>
    <s v="OI LEGAL"/>
    <s v="RONALDO SANTANA DA SILVA MOCO"/>
    <x v="0"/>
    <s v="Testes"/>
    <s v="Não"/>
    <n v="2100"/>
    <m/>
    <s v="Sim"/>
    <s v="N/A"/>
  </r>
  <r>
    <s v="FT00014216"/>
    <x v="1"/>
    <s v="RAID-UC"/>
    <s v="RENAN CABRAL SAISSE"/>
    <x v="0"/>
    <s v="Desenvolvimento e Testes"/>
    <s v="Não"/>
    <n v="144018"/>
    <s v="WEDO"/>
    <s v="Sim"/>
    <m/>
  </r>
  <r>
    <s v="FT00014218"/>
    <x v="0"/>
    <s v="SISRAF - FATURAMENTO"/>
    <s v="ANTONIO FRANCISCO VIEIRA"/>
    <x v="0"/>
    <s v="Desenvolvimento e Testes"/>
    <s v="Não"/>
    <n v="1000000"/>
    <s v="IBM"/>
    <s v="Sim"/>
    <s v="N/A"/>
  </r>
  <r>
    <s v="FT00014219"/>
    <x v="3"/>
    <s v="SISRAF - CO-BILLING FISCAL"/>
    <s v="FRANCIS VALENTE DE SOUZA"/>
    <x v="0"/>
    <s v="Desenvolvimento e Testes"/>
    <s v="Não"/>
    <n v="350000"/>
    <m/>
    <s v="Sim"/>
    <m/>
  </r>
  <r>
    <s v="FT00014220"/>
    <x v="4"/>
    <s v="TESTES e RELEASE"/>
    <s v="CARLOS HENRIQUE PIMENTEL"/>
    <x v="0"/>
    <s v="Desenvolvimento"/>
    <s v="Não"/>
    <n v="0"/>
    <m/>
    <s v="N/A"/>
    <s v="N/A"/>
  </r>
  <r>
    <s v="FT00014221"/>
    <x v="0"/>
    <s v="SISRAF - MPN"/>
    <s v="ANTONIO FRANCISCO VIEIRA"/>
    <x v="0"/>
    <s v="Desenvolvimento e Testes"/>
    <s v="Não"/>
    <n v="510000"/>
    <s v="IBM"/>
    <s v="Sim"/>
    <s v="N/A"/>
  </r>
  <r>
    <s v="FT00014223"/>
    <x v="1"/>
    <s v="ARBOR"/>
    <s v="LEANDRO MARCOS FROSSARD"/>
    <x v="0"/>
    <s v="Desenvolvimento e Testes"/>
    <s v="Não"/>
    <n v="173737.5"/>
    <s v="ACC"/>
    <s v="Sim"/>
    <s v="PRJ00014624"/>
  </r>
  <r>
    <s v="FT00014224"/>
    <x v="0"/>
    <s v="(OI R2) SFA"/>
    <s v="ANTONIO FRANCISCO VIEIRA"/>
    <x v="0"/>
    <s v="Desenvolvimento e Testes"/>
    <s v="Não"/>
    <n v="1800000"/>
    <s v="IBM"/>
    <s v="Sim"/>
    <s v="N/A"/>
  </r>
  <r>
    <s v="FT00014225"/>
    <x v="0"/>
    <s v="TVAS"/>
    <s v="MARLON JUNQUEIRA REIS"/>
    <x v="0"/>
    <s v="Desenvolvimento e Testes"/>
    <s v="Não"/>
    <n v="57000"/>
    <s v="TRIAD"/>
    <s v="Sim"/>
    <s v="N/A"/>
  </r>
  <r>
    <s v="FT00014226"/>
    <x v="0"/>
    <s v="CBILL"/>
    <s v="ANTONIO FRANCISCO VIEIRA"/>
    <x v="0"/>
    <s v="Desenvolvimento e Testes"/>
    <s v="Não"/>
    <n v="110000"/>
    <s v="IBM"/>
    <s v="Sim"/>
    <s v="N/A"/>
  </r>
  <r>
    <s v="FT00014227"/>
    <x v="0"/>
    <s v="SISRAF - APROPRIACAO"/>
    <s v="ANTONIO FRANCISCO VIEIRA"/>
    <x v="0"/>
    <s v="Desenvolvimento e Testes"/>
    <s v="Não"/>
    <n v="155000"/>
    <s v="IBM"/>
    <s v="Sim"/>
    <s v="N/A"/>
  </r>
  <r>
    <s v="FT00014228"/>
    <x v="5"/>
    <s v="MEDIACAO FIXA - MM"/>
    <s v="IGOR CRUZ PINTO CORREIA"/>
    <x v="0"/>
    <s v="Desenvolvimento e Testes"/>
    <s v="Não"/>
    <n v="1000000"/>
    <s v="IBM"/>
    <s v="Sim"/>
    <s v="N/A"/>
  </r>
  <r>
    <s v="FT00014229"/>
    <x v="0"/>
    <s v="(OI R2) DETRAF"/>
    <s v="ANTONIO FRANCISCO VIEIRA"/>
    <x v="0"/>
    <s v="Desenvolvimento e Testes"/>
    <s v="Não"/>
    <n v="710000"/>
    <s v="IBM"/>
    <s v="Sim"/>
    <s v="N/A"/>
  </r>
  <r>
    <s v="FT00014230"/>
    <x v="0"/>
    <s v="(OI R2) GENEVA - TARIFACAO E FATURAMENTO"/>
    <s v="ANTONIO FRANCISCO VIEIRA"/>
    <x v="0"/>
    <s v="Desenvolvimento e Testes"/>
    <s v="Não"/>
    <n v="510000"/>
    <s v="IBM"/>
    <s v="Sim"/>
    <s v="N/A"/>
  </r>
  <r>
    <s v="FT00014231"/>
    <x v="0"/>
    <s v="SCF1"/>
    <s v="ANTONIO FRANCISCO VIEIRA"/>
    <x v="0"/>
    <s v="Desenvolvimento e Testes"/>
    <s v="Não"/>
    <n v="135000"/>
    <s v="IBM"/>
    <s v="Sim"/>
    <s v="N/A"/>
  </r>
  <r>
    <s v="FT00014232"/>
    <x v="5"/>
    <s v="102 - AXLWIN"/>
    <s v="IGOR CRUZ PINTO CORREIA"/>
    <x v="1"/>
    <s v="N/A"/>
    <s v="Não"/>
    <n v="0"/>
    <s v="IBM"/>
    <s v="Sim"/>
    <s v="N/A"/>
  </r>
  <r>
    <s v="FT00015970"/>
    <x v="6"/>
    <s v="SISRAF - CADASTRO DE FATURAMENTO"/>
    <s v="GUILHERME DIAS CAMPOS"/>
    <x v="0"/>
    <s v="Testes"/>
    <s v="Não"/>
    <n v="0"/>
    <s v="ACC"/>
    <s v="Sim"/>
    <d v="2016-07-11T00:00:00"/>
  </r>
  <r>
    <s v="FT00015975"/>
    <x v="6"/>
    <s v="STC VOZ"/>
    <s v="GUILHERME DIAS CAMPOS"/>
    <x v="0"/>
    <s v="Desenvolvimento e Testes"/>
    <s v="Não"/>
    <n v="182000"/>
    <s v="ACC"/>
    <s v="Sim"/>
    <m/>
  </r>
  <r>
    <s v="FT00015976"/>
    <x v="6"/>
    <s v="(OI R2) SAC"/>
    <s v="GUILHERME DIAS CAMPOS"/>
    <x v="0"/>
    <s v="Desenvolvimento e Testes"/>
    <s v="Não"/>
    <n v="173000"/>
    <s v="ACC"/>
    <s v="Sim"/>
    <m/>
  </r>
  <r>
    <s v="FT00015977"/>
    <x v="3"/>
    <s v="PW.SATI - SOLUCOES FISCAIS"/>
    <s v="IGOR REIS NEVES"/>
    <x v="0"/>
    <s v="Testes"/>
    <s v="Não"/>
    <n v="375000"/>
    <m/>
    <s v="Sim"/>
    <m/>
  </r>
  <r>
    <s v="FT00016072"/>
    <x v="0"/>
    <s v="(OI R2) CPM"/>
    <s v="ANTONIO FRANCISCO VIEIRA"/>
    <x v="0"/>
    <s v="Desenvolvimento e Testes"/>
    <s v="Não"/>
    <n v="310000"/>
    <s v="IBM"/>
    <s v="Sim"/>
    <s v="N/A"/>
  </r>
  <r>
    <s v="FT00016075"/>
    <x v="0"/>
    <s v="RATV"/>
    <s v="ANTONIO FRANCISCO VIEIRA"/>
    <x v="0"/>
    <s v="Desenvolvimento e Testes"/>
    <s v="Não"/>
    <n v="155000"/>
    <s v="IBM"/>
    <s v="Sim"/>
    <s v="N/A"/>
  </r>
  <r>
    <s v="FT00016076"/>
    <x v="0"/>
    <s v="GRIF"/>
    <s v="ANTONIO FRANCISCO VIEIRA"/>
    <x v="0"/>
    <s v="Desenvolvimento e Testes"/>
    <s v="Não"/>
    <n v="210000"/>
    <s v="IBM"/>
    <s v="Sim"/>
    <s v="N/A"/>
  </r>
  <r>
    <s v="FT00016077"/>
    <x v="0"/>
    <s v="GESTAO DE TARIFAÇÂO FIXA (GTF)"/>
    <s v="ANTONIO FRANCISCO VIEIRA"/>
    <x v="0"/>
    <s v="Desenvolvimento e Testes"/>
    <s v="Não"/>
    <n v="210000"/>
    <s v="IBM"/>
    <s v="Sim"/>
    <s v="N/A"/>
  </r>
  <r>
    <s v="FT00016078"/>
    <x v="0"/>
    <s v="SISRAF - ARRECADACAO"/>
    <s v="ANTONIO FRANCISCO VIEIRA"/>
    <x v="0"/>
    <s v="Desenvolvimento e Testes"/>
    <s v="Não"/>
    <n v="910000"/>
    <s v="IBM"/>
    <s v="Sim"/>
    <s v="N/A"/>
  </r>
  <r>
    <s v="FT00016079"/>
    <x v="0"/>
    <s v="MEDIAÇÃO FIXA DE TERCEIROS (MAINFRAME)"/>
    <s v="ANTONIO FRANCISCO VIEIRA"/>
    <x v="0"/>
    <s v="Desenvolvimento e Testes"/>
    <s v="Não"/>
    <n v="85000"/>
    <s v="IBM"/>
    <s v="Sim"/>
    <s v="N/A"/>
  </r>
  <r>
    <s v="FT00016080"/>
    <x v="0"/>
    <s v="SISRAF - CONTESTACAO"/>
    <s v="ANTONIO FRANCISCO VIEIRA"/>
    <x v="0"/>
    <s v="Desenvolvimento e Testes"/>
    <s v="Não"/>
    <n v="30000"/>
    <s v="IBM"/>
    <s v="Sim"/>
    <s v="N/A"/>
  </r>
  <r>
    <s v="FT00016081"/>
    <x v="3"/>
    <s v="SISRAF - FISCAL"/>
    <s v="FRANCIS VALENTE DE SOUZA"/>
    <x v="0"/>
    <s v="Testes"/>
    <s v="Não"/>
    <n v="0"/>
    <m/>
    <s v="Sim"/>
    <m/>
  </r>
  <r>
    <s v="FT00016082"/>
    <x v="0"/>
    <s v="SISRAF - SISRED"/>
    <s v="ANTONIO FRANCISCO VIEIRA"/>
    <x v="0"/>
    <s v="Desenvolvimento e Testes"/>
    <s v="Não"/>
    <n v="55000"/>
    <s v="IBM"/>
    <s v="Sim"/>
    <s v="N/A"/>
  </r>
  <r>
    <s v="FT00016083"/>
    <x v="3"/>
    <s v="PAINEL_IN86"/>
    <s v="FRANCIS VALENTE DE SOUZA"/>
    <x v="1"/>
    <s v="N/A"/>
    <s v="Não"/>
    <n v="0"/>
    <m/>
    <s v="Sim"/>
    <m/>
  </r>
  <r>
    <s v="FT00016084"/>
    <x v="3"/>
    <s v="PW.SVA - IN86"/>
    <s v="FRANCIS VALENTE DE SOUZA"/>
    <x v="1"/>
    <s v="N/A"/>
    <s v="Não"/>
    <n v="0"/>
    <m/>
    <s v="Sim"/>
    <m/>
  </r>
  <r>
    <s v="FT00016085"/>
    <x v="0"/>
    <s v="(OI R2) SAG"/>
    <s v="ANTONIO FRANCISCO VIEIRA"/>
    <x v="0"/>
    <s v="Desenvolvimento e Testes"/>
    <s v="Não"/>
    <n v="710000"/>
    <s v="IBM"/>
    <s v="Sim"/>
    <s v="N/A"/>
  </r>
  <r>
    <s v="FT00016086"/>
    <x v="1"/>
    <s v="SUBSCRITORES"/>
    <s v="RENAN CABRAL SAISSE"/>
    <x v="1"/>
    <s v="N/A"/>
    <s v="Não"/>
    <n v="0"/>
    <s v="HP"/>
    <s v="Sim"/>
    <s v="N/A"/>
  </r>
  <r>
    <s v="FT00016087"/>
    <x v="7"/>
    <s v="SIEBEL 8"/>
    <s v="KATIA GARCIA SILVA SOARES TOLEDO"/>
    <x v="0"/>
    <s v="Desenvolvimento e Testes"/>
    <s v="Não"/>
    <n v="800000"/>
    <s v="ACC"/>
    <s v="Sim"/>
    <m/>
  </r>
  <r>
    <s v="FT00016088"/>
    <x v="6"/>
    <s v="TCE"/>
    <s v="GUILHERME DIAS CAMPOS"/>
    <x v="0"/>
    <s v="Desenvolvimento e Testes"/>
    <s v="Não"/>
    <n v="533000"/>
    <s v="ACC"/>
    <s v="Sim"/>
    <d v="2016-07-11T00:00:00"/>
  </r>
  <r>
    <s v="FT00016089"/>
    <x v="6"/>
    <s v="CADOP"/>
    <s v="GUILHERME DIAS CAMPOS"/>
    <x v="0"/>
    <s v="Desenvolvimento e Testes"/>
    <s v="Não"/>
    <n v="470000"/>
    <s v="ACC"/>
    <s v="Sim"/>
    <d v="2016-07-11T00:00:00"/>
  </r>
  <r>
    <s v="FT00016090"/>
    <x v="8"/>
    <s v="SINNWEB"/>
    <s v="WELLYSSON GOMES GODINHO"/>
    <x v="1"/>
    <s v="N/A"/>
    <s v="Não"/>
    <n v="0"/>
    <s v="OBJECTIVE"/>
    <s v="Sim"/>
    <s v="N/A"/>
  </r>
  <r>
    <s v="FT00016091"/>
    <x v="8"/>
    <s v="SINN DTH"/>
    <s v="WELLYSSON GOMES GODINHO"/>
    <x v="0"/>
    <s v="Desenvolvimento e Testes"/>
    <s v="Não"/>
    <n v="19560"/>
    <s v="OBJECTIVE"/>
    <s v="Sim"/>
    <s v="N/A"/>
  </r>
  <r>
    <s v="FT00016092"/>
    <x v="7"/>
    <s v="SIEBEL"/>
    <s v="KATIA GARCIA SILVA SOARES TOLEDO"/>
    <x v="0"/>
    <s v="Desenvolvimento e Testes"/>
    <s v="Não"/>
    <n v="300000"/>
    <s v="ACC"/>
    <s v="Sim"/>
    <m/>
  </r>
  <r>
    <s v="FT00016093"/>
    <x v="9"/>
    <s v="ALSB - ORACLE ENTERPRISE SERVICE BUS"/>
    <s v="DAVID SODRE"/>
    <x v="0"/>
    <s v="Testes"/>
    <s v="Não"/>
    <n v="0"/>
    <m/>
    <s v="Sim"/>
    <m/>
  </r>
  <r>
    <s v="FT00016137"/>
    <x v="1"/>
    <s v="ROAMBROKER"/>
    <s v="RENAN CABRAL SAISSE"/>
    <x v="1"/>
    <s v="N/A"/>
    <s v="Não"/>
    <n v="0"/>
    <s v="WEDO"/>
    <s v="Não"/>
    <s v="N/A"/>
  </r>
  <r>
    <s v="FT00016157"/>
    <x v="0"/>
    <s v="SCA - Sistema de Conciliação da Arrecadação"/>
    <s v="ANTONIO FRANCISCO VIEIRA"/>
    <x v="0"/>
    <s v="Desenvolvimento e Testes"/>
    <s v="Não"/>
    <n v="33000"/>
    <s v="IBM"/>
    <s v="Não"/>
    <s v="N/A"/>
  </r>
  <r>
    <s v="FT00016158"/>
    <x v="0"/>
    <s v="(OI R2) SCB"/>
    <s v="ANTONIO FRANCISCO VIEIRA"/>
    <x v="0"/>
    <s v="Desenvolvimento e Testes"/>
    <s v="Não"/>
    <n v="410000"/>
    <s v="IBM"/>
    <s v="Não"/>
    <s v="N/A"/>
  </r>
  <r>
    <s v="FT00016159"/>
    <x v="0"/>
    <s v="(OI R2) SAF"/>
    <s v="ANTONIO FRANCISCO VIEIRA"/>
    <x v="0"/>
    <s v="Desenvolvimento e Testes"/>
    <s v="Não"/>
    <n v="510000"/>
    <s v="IBM"/>
    <s v="Não"/>
    <s v="N/A"/>
  </r>
  <r>
    <s v="FT00016160"/>
    <x v="9"/>
    <s v="GATEWAY DE PORTABILIDADE"/>
    <s v="DAVID SODRE"/>
    <x v="0"/>
    <s v="Testes"/>
    <s v="Não"/>
    <n v="7700"/>
    <m/>
    <s v="Não"/>
    <m/>
  </r>
  <r>
    <s v="FT00016162"/>
    <x v="9"/>
    <s v="VITRIA"/>
    <s v="DAVID SODRE"/>
    <x v="0"/>
    <s v="Testes"/>
    <s v="Não"/>
    <n v="0"/>
    <m/>
    <s v="Não"/>
    <m/>
  </r>
  <r>
    <s v="FT00016163"/>
    <x v="9"/>
    <s v="INFORMÁTICA - INTEGRAÇÃO"/>
    <s v="DAVID SODRE"/>
    <x v="0"/>
    <s v="Desenvolvimento e Testes"/>
    <s v="Não"/>
    <n v="56214"/>
    <m/>
    <s v="Não"/>
    <m/>
  </r>
  <r>
    <s v="FT00016164"/>
    <x v="0"/>
    <s v="(OI R2) e-Billing"/>
    <s v="ANTONIO FRANCISCO VIEIRA"/>
    <x v="0"/>
    <s v="Desenvolvimento e Testes"/>
    <s v="Não"/>
    <n v="80000"/>
    <s v="IBM"/>
    <s v="Não"/>
    <s v="N/A"/>
  </r>
  <r>
    <s v="FT00016166"/>
    <x v="0"/>
    <s v="FATBB"/>
    <s v="ANTONIO FRANCISCO VIEIRA"/>
    <x v="1"/>
    <s v="N/A"/>
    <s v="Não"/>
    <n v="75000"/>
    <s v="IBM"/>
    <s v="Não"/>
    <s v="N/A"/>
  </r>
  <r>
    <s v="FT00016167"/>
    <x v="0"/>
    <s v="FGC - FATURAMENTO"/>
    <s v="ANTONIO FRANCISCO VIEIRA"/>
    <x v="0"/>
    <s v="Desenvolvimento e Testes"/>
    <s v="Não"/>
    <n v="105000"/>
    <s v="IBM"/>
    <s v="Não"/>
    <s v="N/A"/>
  </r>
  <r>
    <s v="FT00016168"/>
    <x v="0"/>
    <s v="PVA"/>
    <s v="ANTONIO FRANCISCO VIEIRA"/>
    <x v="0"/>
    <s v="Desenvolvimento e Testes"/>
    <s v="Não"/>
    <n v="210000"/>
    <s v="WEDO"/>
    <s v="Não"/>
    <s v="N/A"/>
  </r>
  <r>
    <s v="FT00016169"/>
    <x v="10"/>
    <s v="DW CADASTRO"/>
    <s v="ALEXANDRE PINTO"/>
    <x v="0"/>
    <s v="Desenvolvimento e Testes"/>
    <s v="Não"/>
    <n v="600000"/>
    <s v="IBM"/>
    <s v="Não"/>
    <m/>
  </r>
  <r>
    <s v="FT00016170"/>
    <x v="10"/>
    <s v="DW TRAFEGO"/>
    <s v="ALEXANDRE PINTO"/>
    <x v="0"/>
    <s v="N/A"/>
    <s v="Não"/>
    <n v="0"/>
    <s v="IBM"/>
    <s v="Não"/>
    <m/>
  </r>
  <r>
    <s v="FT00016175"/>
    <x v="10"/>
    <s v="DW FINANCEIRO"/>
    <s v="ALEXANDRE PINTO"/>
    <x v="0"/>
    <s v="N/A"/>
    <s v="Não"/>
    <n v="0"/>
    <s v="IBM"/>
    <s v="Não"/>
    <m/>
  </r>
  <r>
    <s v="FT00016190"/>
    <x v="0"/>
    <s v="ANGRA"/>
    <s v="ANTONIO FRANCISCO VIEIRA"/>
    <x v="0"/>
    <s v="Testes"/>
    <s v="Não"/>
    <n v="23000"/>
    <s v="IBM"/>
    <s v="Não"/>
    <s v="N/A"/>
  </r>
  <r>
    <s v="FT00016191"/>
    <x v="0"/>
    <s v="(OI R2) DOC1"/>
    <s v="ANTONIO FRANCISCO VIEIRA"/>
    <x v="0"/>
    <s v="Desenvolvimento e Testes"/>
    <s v="Não"/>
    <n v="185000"/>
    <s v="IBM"/>
    <s v="Não"/>
    <s v="N/A"/>
  </r>
  <r>
    <s v="FT00016192"/>
    <x v="0"/>
    <s v="(OI R2) SCO"/>
    <s v="ANTONIO FRANCISCO VIEIRA"/>
    <x v="0"/>
    <s v="Desenvolvimento e Testes"/>
    <s v="Não"/>
    <n v="105000"/>
    <s v="IBM"/>
    <s v="Não"/>
    <s v="N/A"/>
  </r>
  <r>
    <s v="FT00016193"/>
    <x v="0"/>
    <s v="SISRAF - COBRANCA"/>
    <s v="ANTONIO FRANCISCO VIEIRA"/>
    <x v="0"/>
    <s v="Desenvolvimento e Testes"/>
    <s v="Não"/>
    <n v="60000"/>
    <s v="IBM"/>
    <s v="Não"/>
    <s v="N/A"/>
  </r>
  <r>
    <s v="FT00016194"/>
    <x v="0"/>
    <s v="TARIFACAO REDE INTELIGENTE"/>
    <s v="ANTONIO FRANCISCO VIEIRA"/>
    <x v="0"/>
    <s v="Desenvolvimento e Testes"/>
    <s v="Não"/>
    <n v="210000"/>
    <s v="IBM"/>
    <s v="Não"/>
    <s v="N/A"/>
  </r>
  <r>
    <s v="FT00016715"/>
    <x v="6"/>
    <s v="ABC / ABD"/>
    <s v="GUILHERME DIAS CAMPOS"/>
    <x v="0"/>
    <s v="Desenvolvimento e Testes"/>
    <s v="Não"/>
    <n v="480000"/>
    <s v="ACC"/>
    <s v="Sim"/>
    <d v="2016-07-11T00:00:00"/>
  </r>
  <r>
    <m/>
    <x v="11"/>
    <m/>
    <m/>
    <x v="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s v="FT00016072"/>
    <x v="0"/>
    <s v="(OI R2) CPM"/>
    <s v="ANTONIO FRANCISCO VIEIRA"/>
    <s v="Requisitos Validados"/>
    <s v="Desenvolvimento e Testes"/>
    <s v="Não"/>
    <x v="0"/>
    <n v="10"/>
    <s v="IBM"/>
    <s v="Sim"/>
    <s v="N/A"/>
    <s v="ME JUL/16"/>
    <m/>
  </r>
  <r>
    <s v="FT00014214"/>
    <x v="1"/>
    <s v="HPFMS"/>
    <s v="LEANDRO MARCOS FROSSARD"/>
    <s v="Requisitos Validados"/>
    <s v="Desenvolvimento e Testes"/>
    <s v="Não"/>
    <x v="1"/>
    <n v="4"/>
    <s v="HP"/>
    <s v="Sim"/>
    <s v="N/A"/>
    <s v="ME JUL/16"/>
    <s v="devido aos vários perfis profissionais da HP, foi utilizada a hh média de 250reais, total de 1.000 horas"/>
  </r>
  <r>
    <s v="FT00014215"/>
    <x v="2"/>
    <s v="OI LEGAL"/>
    <s v="RONALDO SANTANA DA SILVA MOCO"/>
    <s v="Requisitos Validados"/>
    <s v="Testes"/>
    <s v="Não"/>
    <x v="2"/>
    <n v="1"/>
    <s v="IBM"/>
    <s v="Sim"/>
    <s v="N/A"/>
    <m/>
    <m/>
  </r>
  <r>
    <s v="FT00014216"/>
    <x v="1"/>
    <s v="RAID-UC"/>
    <s v="LEANDRO MARCOS FROSSARD"/>
    <s v="Requisitos Validados"/>
    <s v="Desenvolvimento e Testes"/>
    <s v="Não"/>
    <x v="3"/>
    <n v="3"/>
    <s v="WEDO"/>
    <s v="Sim"/>
    <m/>
    <s v="ME JUL/16"/>
    <m/>
  </r>
  <r>
    <s v="FT00014229"/>
    <x v="0"/>
    <s v="(OI R2) DETRAF"/>
    <s v="ANTONIO FRANCISCO VIEIRA"/>
    <s v="Requisitos Validados"/>
    <s v="Desenvolvimento e Testes"/>
    <s v="Não"/>
    <x v="4"/>
    <n v="10"/>
    <s v="IBM"/>
    <s v="Sim"/>
    <s v="N/A"/>
    <m/>
    <m/>
  </r>
  <r>
    <s v="FT00014219"/>
    <x v="3"/>
    <s v="SISRAF - CO-BILLING FISCAL"/>
    <s v="IGOR REIS NEVES"/>
    <s v="Requisitos Validados"/>
    <s v="Desenvolvimento e Testes"/>
    <s v="Não"/>
    <x v="5"/>
    <n v="3"/>
    <s v="IBM"/>
    <s v="Sim"/>
    <m/>
    <s v="ME historica informada pela tatiana alves com prazo de 10 meses"/>
    <m/>
  </r>
  <r>
    <s v="FT00014220"/>
    <x v="4"/>
    <s v="TESTES e RELEASE"/>
    <s v="CARLOS HENRIQUE PIMENTEL"/>
    <s v="Requisitos Validados"/>
    <s v="Desenvolvimento"/>
    <s v="Não"/>
    <x v="6"/>
    <n v="6"/>
    <s v="LINK"/>
    <s v="N/A"/>
    <s v="N/A"/>
    <s v="30% do desenvolvimento"/>
    <m/>
  </r>
  <r>
    <s v="FT00016191"/>
    <x v="0"/>
    <s v="(OI R2) DOC1"/>
    <s v="ANTONIO FRANCISCO VIEIRA"/>
    <s v="Requisitos Validados"/>
    <s v="Desenvolvimento e Testes"/>
    <s v="Não"/>
    <x v="7"/>
    <n v="10"/>
    <s v="IBM"/>
    <s v="Não"/>
    <s v="N/A"/>
    <m/>
    <m/>
  </r>
  <r>
    <s v="FT00014223"/>
    <x v="1"/>
    <s v="ARBOR"/>
    <s v="LEANDRO MARCOS FROSSARD"/>
    <s v="Requisitos Validados"/>
    <s v="Desenvolvimento e Testes"/>
    <s v="Não"/>
    <x v="8"/>
    <n v="4"/>
    <s v="ACC"/>
    <s v="Sim"/>
    <s v="PRJ00014624"/>
    <m/>
    <s v="250 VS/DSOL - total estimado 1250"/>
  </r>
  <r>
    <s v="FT00016164"/>
    <x v="0"/>
    <s v="(OI R2) e-Billing"/>
    <s v="ANTONIO FRANCISCO VIEIRA"/>
    <s v="Requisitos Validados"/>
    <s v="Desenvolvimento e Testes"/>
    <s v="Não"/>
    <x v="9"/>
    <n v="10"/>
    <s v="IBM"/>
    <s v="Não"/>
    <s v="N/A"/>
    <m/>
    <m/>
  </r>
  <r>
    <s v="FT00014230"/>
    <x v="0"/>
    <s v="(OI R2) GENEVA - TARIFACAO E FATURAMENTO"/>
    <s v="ANTONIO FRANCISCO VIEIRA"/>
    <s v="Requisitos Validados"/>
    <s v="Desenvolvimento e Testes"/>
    <s v="Não"/>
    <x v="10"/>
    <n v="10"/>
    <s v="IBM"/>
    <s v="Sim"/>
    <s v="N/A"/>
    <s v="ME JUL/16"/>
    <m/>
  </r>
  <r>
    <s v="FT00016159"/>
    <x v="0"/>
    <s v="(OI R2) SAF"/>
    <s v="ANTONIO FRANCISCO VIEIRA"/>
    <s v="Requisitos Validados"/>
    <s v="Desenvolvimento e Testes"/>
    <s v="Não"/>
    <x v="11"/>
    <n v="10"/>
    <s v="IBM"/>
    <s v="Não"/>
    <s v="N/A"/>
    <m/>
    <m/>
  </r>
  <r>
    <s v="FT00016085"/>
    <x v="0"/>
    <s v="(OI R2) SAG"/>
    <s v="ANTONIO FRANCISCO VIEIRA"/>
    <s v="Requisitos Validados"/>
    <s v="Desenvolvimento e Testes"/>
    <s v="Não"/>
    <x v="4"/>
    <n v="10"/>
    <s v="IBM"/>
    <s v="Sim"/>
    <s v="N/A"/>
    <m/>
    <m/>
  </r>
  <r>
    <s v="FT00014228"/>
    <x v="5"/>
    <s v="MEDIACAO FIXA - MM"/>
    <s v="IGOR CRUZ PINTO CORREIA"/>
    <s v="Requisitos Validados"/>
    <s v="Desenvolvimento e Testes"/>
    <s v="Não"/>
    <x v="12"/>
    <n v="5"/>
    <s v="IBM"/>
    <s v="Sim"/>
    <s v="N/A"/>
    <s v="ME JUL/16"/>
    <m/>
  </r>
  <r>
    <s v="FT00016158"/>
    <x v="0"/>
    <s v="(OI R2) SCB"/>
    <s v="ANTONIO FRANCISCO VIEIRA"/>
    <s v="Requisitos Validados"/>
    <s v="Desenvolvimento e Testes"/>
    <s v="Não"/>
    <x v="0"/>
    <n v="10"/>
    <s v="IBM"/>
    <s v="Não"/>
    <s v="N/A"/>
    <m/>
    <m/>
  </r>
  <r>
    <s v="FT00016192"/>
    <x v="0"/>
    <s v="(OI R2) SCO"/>
    <s v="ANTONIO FRANCISCO VIEIRA"/>
    <s v="Requisitos Validados"/>
    <s v="Desenvolvimento e Testes"/>
    <s v="Não"/>
    <x v="13"/>
    <n v="10"/>
    <s v="IBM"/>
    <s v="Não"/>
    <s v="N/A"/>
    <m/>
    <m/>
  </r>
  <r>
    <s v="FT00014224"/>
    <x v="0"/>
    <s v="(OI R2) SFA"/>
    <s v="ANTONIO FRANCISCO VIEIRA"/>
    <s v="Requisitos Validados"/>
    <s v="Desenvolvimento e Testes"/>
    <s v="Não"/>
    <x v="14"/>
    <n v="10"/>
    <s v="IBM"/>
    <s v="Sim"/>
    <s v="N/A"/>
    <m/>
    <m/>
  </r>
  <r>
    <s v="FT00014232"/>
    <x v="5"/>
    <s v="102 - AXLWIN"/>
    <s v="IGOR CRUZ PINTO CORREIA"/>
    <s v="Cancelada sem desenho"/>
    <s v="N/A"/>
    <s v="Não"/>
    <x v="15"/>
    <n v="0"/>
    <s v="IBM"/>
    <s v="Sim"/>
    <s v="N/A"/>
    <m/>
    <m/>
  </r>
  <r>
    <s v="FT00015970"/>
    <x v="6"/>
    <s v="SISRAF - CADASTRO DE FATURAMENTO"/>
    <s v="GUILHERME DIAS CAMPOS"/>
    <s v="Requisitos Validados"/>
    <s v="Testes"/>
    <s v="Não"/>
    <x v="15"/>
    <n v="6"/>
    <s v="ACC"/>
    <s v="Sim"/>
    <d v="2016-07-11T00:00:00"/>
    <s v="Custo será pago por outra frente de trabalho"/>
    <m/>
  </r>
  <r>
    <s v="FT00015975"/>
    <x v="6"/>
    <s v="STC VOZ"/>
    <s v="GUILHERME DIAS CAMPOS"/>
    <s v="Requisitos Validados"/>
    <s v="Desenvolvimento e Testes"/>
    <s v="Não"/>
    <x v="16"/>
    <n v="3"/>
    <s v="ACC"/>
    <s v="Sim"/>
    <m/>
    <m/>
    <m/>
  </r>
  <r>
    <s v="FT00015976"/>
    <x v="6"/>
    <s v="(OI R2) SAC"/>
    <s v="GUILHERME DIAS CAMPOS"/>
    <s v="Requisitos Validados"/>
    <s v="Desenvolvimento e Testes"/>
    <s v="Não"/>
    <x v="17"/>
    <n v="3"/>
    <s v="ACC"/>
    <s v="Sim"/>
    <m/>
    <m/>
    <m/>
  </r>
  <r>
    <s v="FT00015977"/>
    <x v="3"/>
    <s v="PW.SATI - SOLUCOES FISCAIS"/>
    <s v="IGOR REIS NEVES"/>
    <s v="Requisitos Validados"/>
    <s v="Testes"/>
    <s v="Não"/>
    <x v="18"/>
    <n v="1"/>
    <s v="IBM"/>
    <s v="Sim"/>
    <m/>
    <s v="Informado pelo RT que a ME de testes fará parte da ME consolidada de TESTES"/>
    <m/>
  </r>
  <r>
    <s v="FT00016190"/>
    <x v="0"/>
    <s v="ANGRA"/>
    <s v="ANTONIO FRANCISCO VIEIRA"/>
    <s v="Requisitos Validados"/>
    <s v="Testes"/>
    <s v="Não"/>
    <x v="19"/>
    <n v="10"/>
    <s v="IBM"/>
    <s v="Não"/>
    <s v="N/A"/>
    <m/>
    <m/>
  </r>
  <r>
    <s v="FT00014226"/>
    <x v="0"/>
    <s v="CBILL"/>
    <s v="ANTONIO FRANCISCO VIEIRA"/>
    <s v="Requisitos Validados"/>
    <s v="Desenvolvimento e Testes"/>
    <s v="Não"/>
    <x v="5"/>
    <n v="10"/>
    <s v="IBM"/>
    <s v="Sim"/>
    <s v="N/A"/>
    <m/>
    <m/>
  </r>
  <r>
    <s v="FT00016166"/>
    <x v="0"/>
    <s v="FATBB"/>
    <s v="ANTONIO FRANCISCO VIEIRA"/>
    <s v="Cancelada sem desenho"/>
    <s v="N/A"/>
    <s v="Não"/>
    <x v="15"/>
    <n v="0"/>
    <s v="IBM"/>
    <s v="Não"/>
    <s v="N/A"/>
    <m/>
    <m/>
  </r>
  <r>
    <s v="FT00016167"/>
    <x v="0"/>
    <s v="FGC - FATURAMENTO"/>
    <s v="ANTONIO FRANCISCO VIEIRA"/>
    <s v="Requisitos Validados"/>
    <s v="Desenvolvimento e Testes"/>
    <s v="Não"/>
    <x v="5"/>
    <n v="10"/>
    <s v="IBM"/>
    <s v="Não"/>
    <s v="N/A"/>
    <m/>
    <m/>
  </r>
  <r>
    <s v="FT00013749"/>
    <x v="0"/>
    <s v="GCOB"/>
    <s v="MARLON JUNQUEIRA REIS"/>
    <s v="Requisitos Validados"/>
    <s v="Desenvolvimento e Testes"/>
    <s v="Não"/>
    <x v="20"/>
    <n v="8"/>
    <s v="TRIAD"/>
    <s v="Sim"/>
    <s v="N/A"/>
    <m/>
    <m/>
  </r>
  <r>
    <s v="FT00016077"/>
    <x v="0"/>
    <s v="GESTAO DE TARIFAÇÂO FIXA (GTF)"/>
    <s v="ANTONIO FRANCISCO VIEIRA"/>
    <s v="Requisitos Validados"/>
    <s v="Desenvolvimento e Testes"/>
    <s v="Não"/>
    <x v="21"/>
    <n v="10"/>
    <s v="IBM"/>
    <s v="Sim"/>
    <s v="N/A"/>
    <m/>
    <m/>
  </r>
  <r>
    <s v="FT00016076"/>
    <x v="0"/>
    <s v="GRIF"/>
    <s v="ANTONIO FRANCISCO VIEIRA"/>
    <s v="Requisitos Validados"/>
    <s v="Desenvolvimento e Testes"/>
    <s v="Não"/>
    <x v="21"/>
    <n v="10"/>
    <s v="IBM"/>
    <s v="Sim"/>
    <s v="N/A"/>
    <m/>
    <m/>
  </r>
  <r>
    <s v="FT00016081"/>
    <x v="3"/>
    <s v="SISRAF - FISCAL"/>
    <s v="FRANCIS VALENTE DE SOUZA"/>
    <s v="Requisitos Validados"/>
    <s v="Testes"/>
    <s v="Não"/>
    <x v="15"/>
    <n v="1"/>
    <s v="IBM"/>
    <s v="Sim"/>
    <m/>
    <m/>
    <m/>
  </r>
  <r>
    <s v="FT00016079"/>
    <x v="0"/>
    <s v="MEDIAÇÃO FIXA DE TERCEIROS (MAINFRAME)"/>
    <s v="ANTONIO FRANCISCO VIEIRA"/>
    <s v="Requisitos Validados"/>
    <s v="Desenvolvimento e Testes"/>
    <s v="Não"/>
    <x v="9"/>
    <n v="10"/>
    <s v="IBM"/>
    <s v="Sim"/>
    <s v="N/A"/>
    <m/>
    <m/>
  </r>
  <r>
    <s v="FT00016083"/>
    <x v="3"/>
    <s v="PAINEL_IN86"/>
    <s v="FRANCIS VALENTE DE SOUZA"/>
    <s v="Cancelada sem desenho"/>
    <s v="N/A"/>
    <s v="Não"/>
    <x v="15"/>
    <n v="0"/>
    <s v="-"/>
    <s v="Sim"/>
    <m/>
    <m/>
    <m/>
  </r>
  <r>
    <s v="FT00016084"/>
    <x v="3"/>
    <s v="PW.SVA - IN86"/>
    <s v="FRANCIS VALENTE DE SOUZA"/>
    <s v="Cancelada sem desenho"/>
    <s v="N/A"/>
    <s v="Não"/>
    <x v="15"/>
    <n v="0"/>
    <s v="-"/>
    <s v="Sim"/>
    <m/>
    <m/>
    <m/>
  </r>
  <r>
    <s v="FT00016168"/>
    <x v="0"/>
    <s v="PVA"/>
    <s v="ANTONIO FRANCISCO VIEIRA"/>
    <s v="Requisitos Validados"/>
    <s v="Desenvolvimento e Testes"/>
    <s v="Não"/>
    <x v="22"/>
    <n v="10"/>
    <s v="WEDO"/>
    <s v="Não"/>
    <s v="N/A"/>
    <m/>
    <m/>
  </r>
  <r>
    <s v="FT00016086"/>
    <x v="1"/>
    <s v="SUBSCRITORES"/>
    <s v="RENAN CABRAL SAISSE"/>
    <s v="Cancelada sem desenho"/>
    <s v="N/A"/>
    <s v="Não"/>
    <x v="15"/>
    <n v="0"/>
    <s v="HP"/>
    <s v="Sim"/>
    <s v="N/A"/>
    <m/>
    <m/>
  </r>
  <r>
    <s v="FT00016087"/>
    <x v="7"/>
    <s v="SIEBEL 8"/>
    <s v="KATIA GARCIA SILVA SOARES TOLEDO"/>
    <s v="Requisitos Validados"/>
    <s v="Desenvolvimento e Testes"/>
    <s v="Não"/>
    <x v="23"/>
    <n v="6"/>
    <s v="ACC"/>
    <s v="Sim"/>
    <m/>
    <m/>
    <m/>
  </r>
  <r>
    <s v="FT00016088"/>
    <x v="6"/>
    <s v="TCE"/>
    <s v="GUILHERME DIAS CAMPOS"/>
    <s v="Requisitos Validados"/>
    <s v="Desenvolvimento e Testes"/>
    <s v="Não"/>
    <x v="24"/>
    <n v="5"/>
    <s v="ACC"/>
    <s v="Sim"/>
    <d v="2016-07-11T00:00:00"/>
    <m/>
    <m/>
  </r>
  <r>
    <s v="FT00016089"/>
    <x v="6"/>
    <s v="CADOP"/>
    <s v="GUILHERME DIAS CAMPOS"/>
    <s v="Requisitos Validados"/>
    <s v="Desenvolvimento e Testes"/>
    <s v="Não"/>
    <x v="25"/>
    <n v="5"/>
    <s v="ACC"/>
    <s v="Sim"/>
    <d v="2016-07-11T00:00:00"/>
    <m/>
    <m/>
  </r>
  <r>
    <s v="FT00016090"/>
    <x v="8"/>
    <s v="SINNWEB"/>
    <s v="WELLYSSON GOMES GODINHO"/>
    <s v="Cancelada sem desenho"/>
    <s v="N/A"/>
    <s v="Não"/>
    <x v="15"/>
    <n v="0"/>
    <s v="OBJECTIVE"/>
    <s v="Sim"/>
    <s v="N/A"/>
    <m/>
    <m/>
  </r>
  <r>
    <s v="FT00016091"/>
    <x v="8"/>
    <s v="SINN DTH"/>
    <s v="WELLYSSON GOMES GODINHO"/>
    <s v="Requisitos Validados"/>
    <s v="Desenvolvimento e Testes"/>
    <s v="Não"/>
    <x v="26"/>
    <n v="3"/>
    <s v="OBJECTIVE"/>
    <s v="Sim"/>
    <s v="N/A"/>
    <n v="152883"/>
    <s v="Me historica informada pelo mauricio santos, prazo de 6 meses 18 interfaces internas e 2 externas"/>
  </r>
  <r>
    <s v="FT00016092"/>
    <x v="7"/>
    <s v="SIEBEL"/>
    <s v="KATIA GARCIA SILVA SOARES TOLEDO"/>
    <s v="Requisitos Validados"/>
    <s v="Desenvolvimento e Testes"/>
    <s v="Não"/>
    <x v="0"/>
    <n v="3"/>
    <s v="ACC"/>
    <s v="Sim"/>
    <m/>
    <m/>
    <m/>
  </r>
  <r>
    <s v="FT00016093"/>
    <x v="9"/>
    <s v="ALSB - ORACLE ENTERPRISE SERVICE BUS"/>
    <s v="DAVID SODRE"/>
    <s v="Requisitos Validados"/>
    <s v="Testes"/>
    <s v="Não"/>
    <x v="15"/>
    <n v="2"/>
    <m/>
    <s v="Sim"/>
    <m/>
    <m/>
    <m/>
  </r>
  <r>
    <s v="FT00016137"/>
    <x v="1"/>
    <s v="ROAMBROKER"/>
    <s v="RENAN CABRAL SAISSE"/>
    <s v="Cancelada sem desenho"/>
    <s v="N/A"/>
    <s v="Não"/>
    <x v="15"/>
    <n v="0"/>
    <s v="WEDO"/>
    <s v="Não"/>
    <s v="N/A"/>
    <m/>
    <m/>
  </r>
  <r>
    <s v="FT00016075"/>
    <x v="0"/>
    <s v="RATV"/>
    <s v="ANTONIO FRANCISCO VIEIRA"/>
    <s v="Requisitos Validados"/>
    <s v="Desenvolvimento e Testes"/>
    <s v="Não"/>
    <x v="22"/>
    <n v="10"/>
    <s v="IBM"/>
    <s v="Sim"/>
    <s v="N/A"/>
    <m/>
    <m/>
  </r>
  <r>
    <s v="FT00016157"/>
    <x v="0"/>
    <s v="SCA - Sistema de Conciliação da Arrecadação"/>
    <s v="ANTONIO FRANCISCO VIEIRA"/>
    <s v="Requisitos Validados"/>
    <s v="Desenvolvimento e Testes"/>
    <s v="Não"/>
    <x v="27"/>
    <n v="10"/>
    <s v="IBM"/>
    <s v="Não"/>
    <s v="N/A"/>
    <m/>
    <m/>
  </r>
  <r>
    <s v="FT00014231"/>
    <x v="0"/>
    <s v="SCF1"/>
    <s v="ANTONIO FRANCISCO VIEIRA"/>
    <s v="Requisitos Validados"/>
    <s v="Desenvolvimento e Testes"/>
    <s v="Não"/>
    <x v="28"/>
    <n v="10"/>
    <s v="IBM"/>
    <s v="Sim"/>
    <s v="N/A"/>
    <m/>
    <m/>
  </r>
  <r>
    <s v="FT00016160"/>
    <x v="9"/>
    <s v="GATEWAY DE PORTABILIDADE"/>
    <s v="DAVID SODRE"/>
    <s v="Requisitos Validados"/>
    <s v="Testes"/>
    <s v="Não"/>
    <x v="29"/>
    <n v="2"/>
    <m/>
    <s v="Não"/>
    <m/>
    <m/>
    <m/>
  </r>
  <r>
    <s v="FT00016162"/>
    <x v="9"/>
    <s v="VITRIA"/>
    <s v="DAVID SODRE"/>
    <s v="Requisitos Validados"/>
    <s v="Testes"/>
    <s v="Não"/>
    <x v="15"/>
    <n v="2"/>
    <m/>
    <s v="Não"/>
    <m/>
    <m/>
    <m/>
  </r>
  <r>
    <s v="FT00016163"/>
    <x v="9"/>
    <s v="INFORMÁTICA - INTEGRAÇÃO"/>
    <s v="DAVID SODRE"/>
    <s v="Requisitos Validados"/>
    <s v="Desenvolvimento e Testes"/>
    <s v="Não"/>
    <x v="30"/>
    <n v="2"/>
    <s v="IBM"/>
    <s v="Não"/>
    <m/>
    <m/>
    <m/>
  </r>
  <r>
    <s v="FT00014227"/>
    <x v="0"/>
    <s v="SISRAF - APROPRIACAO"/>
    <s v="ANTONIO FRANCISCO VIEIRA"/>
    <s v="Requisitos Validados"/>
    <s v="Desenvolvimento e Testes"/>
    <s v="Não"/>
    <x v="22"/>
    <n v="10"/>
    <s v="IBM"/>
    <s v="Sim"/>
    <s v="N/A"/>
    <m/>
    <m/>
  </r>
  <r>
    <s v="FT00016078"/>
    <x v="0"/>
    <s v="SISRAF - ARRECADACAO"/>
    <s v="ANTONIO FRANCISCO VIEIRA"/>
    <s v="Requisitos Validados"/>
    <s v="Desenvolvimento e Testes"/>
    <s v="Não"/>
    <x v="31"/>
    <n v="10"/>
    <s v="IBM"/>
    <s v="Sim"/>
    <s v="N/A"/>
    <m/>
    <m/>
  </r>
  <r>
    <s v="FT00016193"/>
    <x v="0"/>
    <s v="SISRAF - COBRANCA"/>
    <s v="ANTONIO FRANCISCO VIEIRA"/>
    <s v="Requisitos Validados"/>
    <s v="Desenvolvimento e Testes"/>
    <s v="Não"/>
    <x v="32"/>
    <n v="10"/>
    <s v="IBM"/>
    <s v="Não"/>
    <s v="N/A"/>
    <m/>
    <m/>
  </r>
  <r>
    <s v="FT00016080"/>
    <x v="0"/>
    <s v="SISRAF - CONTESTACAO"/>
    <s v="ANTONIO FRANCISCO VIEIRA"/>
    <s v="Requisitos Validados"/>
    <s v="Desenvolvimento e Testes"/>
    <s v="Não"/>
    <x v="19"/>
    <n v="10"/>
    <s v="IBM"/>
    <s v="Sim"/>
    <s v="N/A"/>
    <m/>
    <m/>
  </r>
  <r>
    <s v="FT00016169"/>
    <x v="10"/>
    <s v="DW CADASTRO"/>
    <s v="ALEXANDRE PINTO"/>
    <s v="Requisitos Validados"/>
    <s v="Desenvolvimento e Testes"/>
    <s v="Não"/>
    <x v="33"/>
    <n v="4"/>
    <s v="IBM"/>
    <s v="Não"/>
    <m/>
    <s v="Me considerando todo o impacto no DW 6.615 horas"/>
    <m/>
  </r>
  <r>
    <s v="FT00016170"/>
    <x v="10"/>
    <s v="DW TRAFEGO"/>
    <s v="ALEXANDRE PINTO"/>
    <s v="Requisitos Validados"/>
    <s v="N/A"/>
    <s v="Não"/>
    <x v="15"/>
    <n v="4"/>
    <s v="IBM"/>
    <s v="Não"/>
    <m/>
    <s v="O custo já está sendo coberto pela frente do DW Cadastro"/>
    <m/>
  </r>
  <r>
    <s v="FT00016175"/>
    <x v="10"/>
    <s v="DW FINANCEIRO"/>
    <s v="ALEXANDRE PINTO"/>
    <s v="Requisitos Validados"/>
    <s v="N/A"/>
    <s v="Não"/>
    <x v="15"/>
    <n v="4"/>
    <s v="IBM"/>
    <s v="Não"/>
    <m/>
    <s v="O custo já está sendo coberto pela frente do DW Cadastro"/>
    <m/>
  </r>
  <r>
    <s v="FT00014218"/>
    <x v="0"/>
    <s v="SISRAF - FATURAMENTO"/>
    <s v="ANTONIO FRANCISCO VIEIRA"/>
    <s v="Requisitos Validados"/>
    <s v="Desenvolvimento e Testes"/>
    <s v="Não"/>
    <x v="34"/>
    <n v="10"/>
    <s v="IBM"/>
    <s v="Sim"/>
    <s v="N/A"/>
    <m/>
    <m/>
  </r>
  <r>
    <s v="FT00014221"/>
    <x v="0"/>
    <s v="SISRAF - MPN"/>
    <s v="ANTONIO FRANCISCO VIEIRA"/>
    <s v="Requisitos Validados"/>
    <s v="Desenvolvimento e Testes"/>
    <s v="Não"/>
    <x v="10"/>
    <n v="10"/>
    <s v="IBM"/>
    <s v="Sim"/>
    <s v="N/A"/>
    <m/>
    <m/>
  </r>
  <r>
    <s v="FT00016082"/>
    <x v="0"/>
    <s v="SISRAF - SISRED"/>
    <s v="ANTONIO FRANCISCO VIEIRA"/>
    <s v="Requisitos Validados"/>
    <s v="Desenvolvimento e Testes"/>
    <s v="Não"/>
    <x v="22"/>
    <n v="10"/>
    <s v="IBM"/>
    <s v="Sim"/>
    <s v="N/A"/>
    <m/>
    <m/>
  </r>
  <r>
    <s v="FT00016194"/>
    <x v="0"/>
    <s v="TARIFACAO REDE INTELIGENTE"/>
    <s v="ANTONIO FRANCISCO VIEIRA"/>
    <s v="Requisitos Validados"/>
    <s v="Desenvolvimento e Testes"/>
    <s v="Não"/>
    <x v="21"/>
    <n v="10"/>
    <s v="IBM"/>
    <s v="Não"/>
    <s v="N/A"/>
    <m/>
    <m/>
  </r>
  <r>
    <s v="FT00014225"/>
    <x v="0"/>
    <s v="TVAS"/>
    <s v="MARLON JUNQUEIRA REIS"/>
    <s v="Requisitos Validados"/>
    <s v="Desenvolvimento e Testes"/>
    <s v="Não"/>
    <x v="35"/>
    <n v="8"/>
    <s v="TRIAD"/>
    <s v="Sim"/>
    <s v="N/A"/>
    <m/>
    <m/>
  </r>
  <r>
    <s v="FT00016715"/>
    <x v="6"/>
    <s v="ABC / ABD"/>
    <s v="GUILHERME DIAS CAMPOS"/>
    <s v="Requisitos Validados"/>
    <s v="Desenvolvimento e Testes"/>
    <s v="Não"/>
    <x v="36"/>
    <n v="5"/>
    <s v="ACC"/>
    <s v="Sim"/>
    <d v="2016-07-11T00:00:00"/>
    <m/>
    <m/>
  </r>
  <r>
    <m/>
    <x v="11"/>
    <m/>
    <m/>
    <m/>
    <m/>
    <m/>
    <x v="37"/>
    <m/>
    <m/>
    <m/>
    <m/>
    <m/>
    <m/>
  </r>
  <r>
    <m/>
    <x v="11"/>
    <m/>
    <m/>
    <m/>
    <m/>
    <m/>
    <x v="3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4">
  <location ref="A1:M5" firstHeaderRow="1" firstDataRow="2" firstDataCol="1"/>
  <pivotFields count="11">
    <pivotField showAll="0"/>
    <pivotField axis="axisCol" showAll="0">
      <items count="14">
        <item x="5"/>
        <item m="1" x="12"/>
        <item x="7"/>
        <item x="6"/>
        <item x="10"/>
        <item x="1"/>
        <item x="0"/>
        <item x="9"/>
        <item x="8"/>
        <item x="2"/>
        <item x="3"/>
        <item x="4"/>
        <item h="1" x="11"/>
        <item t="default"/>
      </items>
    </pivotField>
    <pivotField dataField="1" showAll="0"/>
    <pivotField showAll="0"/>
    <pivotField axis="axisRow" showAll="0">
      <items count="6">
        <item x="1"/>
        <item m="1" x="4"/>
        <item m="1" x="3"/>
        <item x="0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</pivotFields>
  <rowFields count="1">
    <field x="4"/>
  </rowFields>
  <rowItems count="3">
    <i>
      <x/>
    </i>
    <i>
      <x v="3"/>
    </i>
    <i t="grand">
      <x/>
    </i>
  </rowItems>
  <colFields count="1">
    <field x="1"/>
  </colFields>
  <col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agem de Frente de Trabalho _x000a_Sistema" fld="2" subtotal="count" baseField="0" baseItem="0"/>
  </dataFields>
  <chartFormats count="18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 rowHeaderCaption="AREA">
  <location ref="A1:B13" firstHeaderRow="1" firstDataRow="1" firstDataCol="1"/>
  <pivotFields count="14">
    <pivotField showAll="0"/>
    <pivotField axis="axisRow" showAll="0">
      <items count="13">
        <item x="5"/>
        <item x="7"/>
        <item x="6"/>
        <item x="10"/>
        <item x="1"/>
        <item x="0"/>
        <item x="9"/>
        <item x="8"/>
        <item x="2"/>
        <item x="3"/>
        <item x="4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9">
        <item x="15"/>
        <item x="2"/>
        <item x="29"/>
        <item x="26"/>
        <item x="19"/>
        <item x="18"/>
        <item x="27"/>
        <item x="32"/>
        <item x="30"/>
        <item x="35"/>
        <item x="9"/>
        <item x="5"/>
        <item x="28"/>
        <item x="3"/>
        <item x="22"/>
        <item x="17"/>
        <item x="8"/>
        <item x="7"/>
        <item x="16"/>
        <item x="21"/>
        <item x="1"/>
        <item x="13"/>
        <item x="0"/>
        <item x="20"/>
        <item x="11"/>
        <item x="25"/>
        <item x="36"/>
        <item x="10"/>
        <item x="24"/>
        <item x="33"/>
        <item x="4"/>
        <item x="23"/>
        <item x="31"/>
        <item x="34"/>
        <item x="12"/>
        <item x="14"/>
        <item x="6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ME" fld="7" baseField="1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80" zoomScaleNormal="80" workbookViewId="0">
      <selection activeCell="A4" sqref="A4"/>
    </sheetView>
  </sheetViews>
  <sheetFormatPr defaultRowHeight="15" x14ac:dyDescent="0.25"/>
  <cols>
    <col min="1" max="1" width="39.85546875" customWidth="1"/>
    <col min="2" max="2" width="22.7109375" customWidth="1"/>
    <col min="3" max="3" width="19.85546875" bestFit="1" customWidth="1"/>
    <col min="4" max="4" width="10" bestFit="1" customWidth="1"/>
    <col min="5" max="5" width="18.42578125" bestFit="1" customWidth="1"/>
    <col min="6" max="6" width="30.140625" bestFit="1" customWidth="1"/>
    <col min="7" max="7" width="20.28515625" bestFit="1" customWidth="1"/>
    <col min="8" max="8" width="24.42578125" bestFit="1" customWidth="1"/>
    <col min="9" max="9" width="6" bestFit="1" customWidth="1"/>
    <col min="10" max="10" width="53.42578125" bestFit="1" customWidth="1"/>
    <col min="11" max="11" width="25.140625" bestFit="1" customWidth="1"/>
    <col min="12" max="12" width="17.7109375" bestFit="1" customWidth="1"/>
    <col min="13" max="13" width="11" bestFit="1" customWidth="1"/>
    <col min="14" max="15" width="11" customWidth="1"/>
    <col min="16" max="16" width="32.42578125" bestFit="1" customWidth="1"/>
    <col min="17" max="17" width="22.42578125" bestFit="1" customWidth="1"/>
    <col min="18" max="18" width="40.7109375" bestFit="1" customWidth="1"/>
    <col min="19" max="19" width="19.5703125" bestFit="1" customWidth="1"/>
    <col min="20" max="20" width="16.42578125" bestFit="1" customWidth="1"/>
    <col min="21" max="21" width="24.7109375" bestFit="1" customWidth="1"/>
    <col min="22" max="22" width="8.85546875" customWidth="1"/>
    <col min="23" max="23" width="11.85546875" bestFit="1" customWidth="1"/>
    <col min="24" max="24" width="10.7109375" bestFit="1" customWidth="1"/>
  </cols>
  <sheetData>
    <row r="1" spans="1:13" x14ac:dyDescent="0.25">
      <c r="A1" s="11" t="s">
        <v>164</v>
      </c>
      <c r="B1" s="11" t="s">
        <v>163</v>
      </c>
    </row>
    <row r="2" spans="1:13" x14ac:dyDescent="0.25">
      <c r="A2" s="11" t="s">
        <v>161</v>
      </c>
      <c r="B2" t="s">
        <v>62</v>
      </c>
      <c r="C2" t="s">
        <v>102</v>
      </c>
      <c r="D2" t="s">
        <v>10</v>
      </c>
      <c r="E2" t="s">
        <v>129</v>
      </c>
      <c r="F2" t="s">
        <v>47</v>
      </c>
      <c r="G2" t="s">
        <v>36</v>
      </c>
      <c r="H2" t="s">
        <v>116</v>
      </c>
      <c r="I2" t="s">
        <v>109</v>
      </c>
      <c r="J2" t="s">
        <v>23</v>
      </c>
      <c r="K2" t="s">
        <v>39</v>
      </c>
      <c r="L2" t="s">
        <v>42</v>
      </c>
      <c r="M2" t="s">
        <v>162</v>
      </c>
    </row>
    <row r="3" spans="1:13" x14ac:dyDescent="0.25">
      <c r="A3" s="12" t="s">
        <v>160</v>
      </c>
      <c r="B3" s="13">
        <v>1</v>
      </c>
      <c r="C3" s="13"/>
      <c r="D3" s="13"/>
      <c r="E3" s="13"/>
      <c r="F3" s="13">
        <v>2</v>
      </c>
      <c r="G3" s="13">
        <v>1</v>
      </c>
      <c r="H3" s="13"/>
      <c r="I3" s="13">
        <v>1</v>
      </c>
      <c r="J3" s="13"/>
      <c r="K3" s="13">
        <v>2</v>
      </c>
      <c r="L3" s="13"/>
      <c r="M3" s="13">
        <v>7</v>
      </c>
    </row>
    <row r="4" spans="1:13" x14ac:dyDescent="0.25">
      <c r="A4" s="12" t="s">
        <v>44</v>
      </c>
      <c r="B4" s="13">
        <v>1</v>
      </c>
      <c r="C4" s="13">
        <v>2</v>
      </c>
      <c r="D4" s="13">
        <v>6</v>
      </c>
      <c r="E4" s="13">
        <v>3</v>
      </c>
      <c r="F4" s="13">
        <v>3</v>
      </c>
      <c r="G4" s="13">
        <v>30</v>
      </c>
      <c r="H4" s="13">
        <v>4</v>
      </c>
      <c r="I4" s="13">
        <v>1</v>
      </c>
      <c r="J4" s="13">
        <v>1</v>
      </c>
      <c r="K4" s="13">
        <v>3</v>
      </c>
      <c r="L4" s="13">
        <v>1</v>
      </c>
      <c r="M4" s="13">
        <v>55</v>
      </c>
    </row>
    <row r="5" spans="1:13" x14ac:dyDescent="0.25">
      <c r="A5" s="12" t="s">
        <v>162</v>
      </c>
      <c r="B5" s="13">
        <v>2</v>
      </c>
      <c r="C5" s="13">
        <v>2</v>
      </c>
      <c r="D5" s="13">
        <v>6</v>
      </c>
      <c r="E5" s="13">
        <v>3</v>
      </c>
      <c r="F5" s="13">
        <v>5</v>
      </c>
      <c r="G5" s="13">
        <v>31</v>
      </c>
      <c r="H5" s="13">
        <v>4</v>
      </c>
      <c r="I5" s="13">
        <v>2</v>
      </c>
      <c r="J5" s="13">
        <v>1</v>
      </c>
      <c r="K5" s="13">
        <v>5</v>
      </c>
      <c r="L5" s="13">
        <v>1</v>
      </c>
      <c r="M5" s="13">
        <v>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5" x14ac:dyDescent="0.25"/>
  <cols>
    <col min="1" max="1" width="50.5703125" customWidth="1"/>
    <col min="2" max="2" width="12.7109375" customWidth="1"/>
  </cols>
  <sheetData>
    <row r="1" spans="1:2" x14ac:dyDescent="0.25">
      <c r="A1" s="11" t="s">
        <v>194</v>
      </c>
      <c r="B1" t="s">
        <v>193</v>
      </c>
    </row>
    <row r="2" spans="1:2" x14ac:dyDescent="0.25">
      <c r="A2" s="12" t="s">
        <v>62</v>
      </c>
      <c r="B2" s="29">
        <v>1000000</v>
      </c>
    </row>
    <row r="3" spans="1:2" x14ac:dyDescent="0.25">
      <c r="A3" s="12" t="s">
        <v>102</v>
      </c>
      <c r="B3" s="29">
        <v>1100000</v>
      </c>
    </row>
    <row r="4" spans="1:2" x14ac:dyDescent="0.25">
      <c r="A4" s="12" t="s">
        <v>10</v>
      </c>
      <c r="B4" s="29">
        <v>1838000</v>
      </c>
    </row>
    <row r="5" spans="1:2" x14ac:dyDescent="0.25">
      <c r="A5" s="12" t="s">
        <v>129</v>
      </c>
      <c r="B5" s="29">
        <v>688662</v>
      </c>
    </row>
    <row r="6" spans="1:2" x14ac:dyDescent="0.25">
      <c r="A6" s="12" t="s">
        <v>47</v>
      </c>
      <c r="B6" s="29">
        <v>592755.5</v>
      </c>
    </row>
    <row r="7" spans="1:2" x14ac:dyDescent="0.25">
      <c r="A7" s="12" t="s">
        <v>36</v>
      </c>
      <c r="B7" s="29">
        <v>9535000</v>
      </c>
    </row>
    <row r="8" spans="1:2" x14ac:dyDescent="0.25">
      <c r="A8" s="12" t="s">
        <v>116</v>
      </c>
      <c r="B8" s="29">
        <v>63914</v>
      </c>
    </row>
    <row r="9" spans="1:2" x14ac:dyDescent="0.25">
      <c r="A9" s="12" t="s">
        <v>109</v>
      </c>
      <c r="B9" s="29">
        <v>19560</v>
      </c>
    </row>
    <row r="10" spans="1:2" x14ac:dyDescent="0.25">
      <c r="A10" s="12" t="s">
        <v>23</v>
      </c>
      <c r="B10" s="29">
        <v>2100</v>
      </c>
    </row>
    <row r="11" spans="1:2" x14ac:dyDescent="0.25">
      <c r="A11" s="12" t="s">
        <v>39</v>
      </c>
      <c r="B11" s="29">
        <v>120292</v>
      </c>
    </row>
    <row r="12" spans="1:2" x14ac:dyDescent="0.25">
      <c r="A12" s="12" t="s">
        <v>42</v>
      </c>
      <c r="B12" s="29">
        <v>4488085</v>
      </c>
    </row>
    <row r="13" spans="1:2" x14ac:dyDescent="0.25">
      <c r="A13" s="12" t="s">
        <v>162</v>
      </c>
      <c r="B13" s="29">
        <v>19448368.5</v>
      </c>
    </row>
    <row r="16" spans="1:2" x14ac:dyDescent="0.25">
      <c r="A16" s="22">
        <f>GETPIVOTDATA("ME",$A$1)</f>
        <v>19448368.5</v>
      </c>
    </row>
    <row r="17" spans="1:1" x14ac:dyDescent="0.25">
      <c r="A17" s="22">
        <f>GETPIVOTDATA("ME",$A$1)-GETPIVOTDATA("ME",$A$1,"Area ","TESTES e RELEASE")</f>
        <v>14960283.5</v>
      </c>
    </row>
    <row r="18" spans="1:1" x14ac:dyDescent="0.25">
      <c r="A18" s="30">
        <f>A17*0.3</f>
        <v>4488085.05</v>
      </c>
    </row>
    <row r="20" spans="1:1" x14ac:dyDescent="0.25">
      <c r="A20" t="s">
        <v>195</v>
      </c>
    </row>
    <row r="21" spans="1:1" x14ac:dyDescent="0.25">
      <c r="A21" s="29">
        <f>SUM(B6,B7,B9)</f>
        <v>10147315.5</v>
      </c>
    </row>
    <row r="22" spans="1:1" x14ac:dyDescent="0.25">
      <c r="A22" s="31">
        <f>A21/A17</f>
        <v>0.67828363680407522</v>
      </c>
    </row>
    <row r="23" spans="1:1" x14ac:dyDescent="0.25">
      <c r="A23" s="31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B1" sqref="B1:F1048576"/>
    </sheetView>
  </sheetViews>
  <sheetFormatPr defaultRowHeight="15" x14ac:dyDescent="0.25"/>
  <cols>
    <col min="1" max="1" width="11" bestFit="1" customWidth="1"/>
    <col min="2" max="2" width="50.5703125" customWidth="1"/>
    <col min="3" max="3" width="29" customWidth="1"/>
    <col min="4" max="4" width="27.85546875" bestFit="1" customWidth="1"/>
    <col min="5" max="5" width="25.5703125" hidden="1" customWidth="1"/>
    <col min="6" max="6" width="26.5703125" customWidth="1"/>
    <col min="8" max="8" width="15.5703125" customWidth="1"/>
    <col min="9" max="9" width="15" bestFit="1" customWidth="1"/>
    <col min="10" max="10" width="10.28515625" bestFit="1" customWidth="1"/>
    <col min="12" max="12" width="14" style="15" customWidth="1"/>
    <col min="13" max="13" width="14.28515625" bestFit="1" customWidth="1"/>
    <col min="14" max="14" width="32.42578125" customWidth="1"/>
  </cols>
  <sheetData>
    <row r="1" spans="1:15" ht="30" x14ac:dyDescent="0.45">
      <c r="A1" s="4" t="s">
        <v>1</v>
      </c>
      <c r="B1" s="5" t="s">
        <v>2</v>
      </c>
      <c r="C1" s="5" t="s">
        <v>6</v>
      </c>
      <c r="D1" s="5" t="s">
        <v>0</v>
      </c>
      <c r="E1" s="4" t="s">
        <v>3</v>
      </c>
      <c r="F1" s="5" t="s">
        <v>4</v>
      </c>
      <c r="G1" s="4" t="s">
        <v>5</v>
      </c>
      <c r="H1" s="4" t="s">
        <v>12</v>
      </c>
      <c r="I1" s="4" t="s">
        <v>190</v>
      </c>
      <c r="J1" s="4" t="s">
        <v>165</v>
      </c>
      <c r="K1" s="4" t="s">
        <v>71</v>
      </c>
      <c r="L1" s="4" t="s">
        <v>73</v>
      </c>
      <c r="M1" s="4" t="s">
        <v>178</v>
      </c>
      <c r="N1" s="17">
        <f>SUM(H2:H63)</f>
        <v>19448368.5</v>
      </c>
    </row>
    <row r="2" spans="1:15" x14ac:dyDescent="0.25">
      <c r="A2" t="s">
        <v>75</v>
      </c>
      <c r="B2" s="7" t="s">
        <v>36</v>
      </c>
      <c r="C2" s="3" t="s">
        <v>76</v>
      </c>
      <c r="D2" s="6" t="s">
        <v>38</v>
      </c>
      <c r="E2" s="6" t="s">
        <v>44</v>
      </c>
      <c r="F2" s="1" t="s">
        <v>41</v>
      </c>
      <c r="G2" s="27" t="s">
        <v>14</v>
      </c>
      <c r="H2" s="23">
        <v>300000</v>
      </c>
      <c r="I2" s="25">
        <v>10</v>
      </c>
      <c r="J2" s="9" t="s">
        <v>171</v>
      </c>
      <c r="K2" s="9" t="s">
        <v>72</v>
      </c>
      <c r="L2" s="9" t="s">
        <v>59</v>
      </c>
      <c r="M2" s="10" t="s">
        <v>177</v>
      </c>
    </row>
    <row r="3" spans="1:15" x14ac:dyDescent="0.25">
      <c r="A3" t="s">
        <v>19</v>
      </c>
      <c r="B3" s="7" t="s">
        <v>47</v>
      </c>
      <c r="C3" s="2" t="s">
        <v>20</v>
      </c>
      <c r="D3" s="6" t="s">
        <v>21</v>
      </c>
      <c r="E3" s="6" t="s">
        <v>44</v>
      </c>
      <c r="F3" s="1" t="s">
        <v>41</v>
      </c>
      <c r="G3" s="10" t="s">
        <v>14</v>
      </c>
      <c r="H3" s="14">
        <v>275000</v>
      </c>
      <c r="I3" s="25">
        <v>4</v>
      </c>
      <c r="J3" s="9" t="s">
        <v>172</v>
      </c>
      <c r="K3" s="9" t="s">
        <v>72</v>
      </c>
      <c r="L3" s="15" t="s">
        <v>59</v>
      </c>
      <c r="M3" s="10" t="s">
        <v>177</v>
      </c>
      <c r="N3" s="10" t="s">
        <v>185</v>
      </c>
    </row>
    <row r="4" spans="1:15" x14ac:dyDescent="0.25">
      <c r="A4" t="s">
        <v>22</v>
      </c>
      <c r="B4" t="s">
        <v>23</v>
      </c>
      <c r="C4" t="s">
        <v>24</v>
      </c>
      <c r="D4" t="s">
        <v>149</v>
      </c>
      <c r="E4" t="s">
        <v>44</v>
      </c>
      <c r="F4" t="s">
        <v>13</v>
      </c>
      <c r="G4" s="9" t="s">
        <v>14</v>
      </c>
      <c r="H4" s="20">
        <v>2100</v>
      </c>
      <c r="I4" s="25">
        <v>1</v>
      </c>
      <c r="J4" s="9" t="s">
        <v>171</v>
      </c>
      <c r="K4" s="9" t="s">
        <v>72</v>
      </c>
      <c r="L4" s="9" t="s">
        <v>59</v>
      </c>
    </row>
    <row r="5" spans="1:15" x14ac:dyDescent="0.25">
      <c r="A5" t="s">
        <v>25</v>
      </c>
      <c r="B5" s="7" t="s">
        <v>47</v>
      </c>
      <c r="C5" s="2" t="s">
        <v>26</v>
      </c>
      <c r="D5" s="6" t="s">
        <v>21</v>
      </c>
      <c r="E5" s="6" t="s">
        <v>44</v>
      </c>
      <c r="F5" s="1" t="s">
        <v>41</v>
      </c>
      <c r="G5" s="10" t="s">
        <v>14</v>
      </c>
      <c r="H5" s="14">
        <f>866*141.75+150*141.75</f>
        <v>144018</v>
      </c>
      <c r="I5" s="25">
        <v>3</v>
      </c>
      <c r="J5" s="9" t="s">
        <v>170</v>
      </c>
      <c r="K5" s="9" t="s">
        <v>72</v>
      </c>
      <c r="M5" s="10" t="s">
        <v>177</v>
      </c>
    </row>
    <row r="6" spans="1:15" ht="15" customHeight="1" x14ac:dyDescent="0.25">
      <c r="A6" t="s">
        <v>53</v>
      </c>
      <c r="B6" s="7" t="s">
        <v>36</v>
      </c>
      <c r="C6" t="s">
        <v>65</v>
      </c>
      <c r="D6" s="7" t="s">
        <v>38</v>
      </c>
      <c r="E6" s="7" t="s">
        <v>44</v>
      </c>
      <c r="F6" s="1" t="s">
        <v>41</v>
      </c>
      <c r="G6" s="10" t="s">
        <v>14</v>
      </c>
      <c r="H6" s="23">
        <v>700000</v>
      </c>
      <c r="I6" s="25">
        <v>10</v>
      </c>
      <c r="J6" s="9" t="s">
        <v>171</v>
      </c>
      <c r="K6" s="9" t="s">
        <v>72</v>
      </c>
      <c r="L6" s="9" t="s">
        <v>59</v>
      </c>
    </row>
    <row r="7" spans="1:15" x14ac:dyDescent="0.25">
      <c r="A7" t="s">
        <v>29</v>
      </c>
      <c r="B7" s="7" t="s">
        <v>39</v>
      </c>
      <c r="C7" s="7" t="s">
        <v>40</v>
      </c>
      <c r="D7" t="s">
        <v>183</v>
      </c>
      <c r="E7" s="7" t="s">
        <v>44</v>
      </c>
      <c r="F7" s="1" t="s">
        <v>41</v>
      </c>
      <c r="G7" s="10" t="s">
        <v>14</v>
      </c>
      <c r="H7" s="23">
        <v>100000</v>
      </c>
      <c r="I7" s="25">
        <v>3</v>
      </c>
      <c r="J7" s="9" t="s">
        <v>171</v>
      </c>
      <c r="K7" s="9" t="s">
        <v>72</v>
      </c>
      <c r="M7" t="s">
        <v>176</v>
      </c>
      <c r="O7" s="2"/>
    </row>
    <row r="8" spans="1:15" x14ac:dyDescent="0.25">
      <c r="A8" t="s">
        <v>30</v>
      </c>
      <c r="B8" s="7" t="s">
        <v>42</v>
      </c>
      <c r="C8" s="7" t="s">
        <v>42</v>
      </c>
      <c r="D8" s="7" t="s">
        <v>43</v>
      </c>
      <c r="E8" s="7" t="s">
        <v>44</v>
      </c>
      <c r="F8" s="8" t="s">
        <v>45</v>
      </c>
      <c r="G8" s="10" t="s">
        <v>14</v>
      </c>
      <c r="H8" s="20">
        <v>4488085</v>
      </c>
      <c r="I8" s="25">
        <v>6</v>
      </c>
      <c r="J8" s="9" t="s">
        <v>191</v>
      </c>
      <c r="K8" s="9" t="s">
        <v>59</v>
      </c>
      <c r="L8" s="9" t="s">
        <v>59</v>
      </c>
      <c r="M8" s="9" t="s">
        <v>192</v>
      </c>
    </row>
    <row r="9" spans="1:15" ht="15.75" customHeight="1" x14ac:dyDescent="0.25">
      <c r="A9" t="s">
        <v>152</v>
      </c>
      <c r="B9" s="7" t="s">
        <v>36</v>
      </c>
      <c r="C9" t="s">
        <v>153</v>
      </c>
      <c r="D9" s="7" t="s">
        <v>38</v>
      </c>
      <c r="E9" s="7" t="s">
        <v>44</v>
      </c>
      <c r="F9" s="7" t="s">
        <v>41</v>
      </c>
      <c r="G9" s="10" t="s">
        <v>14</v>
      </c>
      <c r="H9" s="23">
        <v>175000</v>
      </c>
      <c r="I9" s="25">
        <v>10</v>
      </c>
      <c r="J9" s="9" t="s">
        <v>171</v>
      </c>
      <c r="K9" s="9" t="s">
        <v>14</v>
      </c>
      <c r="L9" s="9" t="s">
        <v>59</v>
      </c>
      <c r="M9" s="19"/>
    </row>
    <row r="10" spans="1:15" ht="15" customHeight="1" x14ac:dyDescent="0.25">
      <c r="A10" t="s">
        <v>32</v>
      </c>
      <c r="B10" s="7" t="s">
        <v>47</v>
      </c>
      <c r="C10" t="s">
        <v>48</v>
      </c>
      <c r="D10" s="2" t="s">
        <v>21</v>
      </c>
      <c r="E10" s="7" t="s">
        <v>44</v>
      </c>
      <c r="F10" s="8" t="s">
        <v>41</v>
      </c>
      <c r="G10" s="10" t="s">
        <v>14</v>
      </c>
      <c r="H10" s="14">
        <f>1250*138.99</f>
        <v>173737.5</v>
      </c>
      <c r="I10" s="25">
        <v>4</v>
      </c>
      <c r="J10" s="9" t="s">
        <v>181</v>
      </c>
      <c r="K10" s="9" t="s">
        <v>72</v>
      </c>
      <c r="L10" s="15" t="s">
        <v>74</v>
      </c>
      <c r="N10" t="s">
        <v>184</v>
      </c>
    </row>
    <row r="11" spans="1:15" ht="14.25" customHeight="1" x14ac:dyDescent="0.25">
      <c r="A11" t="s">
        <v>140</v>
      </c>
      <c r="B11" s="7" t="s">
        <v>36</v>
      </c>
      <c r="C11" t="s">
        <v>122</v>
      </c>
      <c r="D11" s="7" t="s">
        <v>38</v>
      </c>
      <c r="E11" s="7" t="s">
        <v>44</v>
      </c>
      <c r="F11" s="7" t="s">
        <v>41</v>
      </c>
      <c r="G11" s="10" t="s">
        <v>14</v>
      </c>
      <c r="H11" s="23">
        <v>75000</v>
      </c>
      <c r="I11" s="25">
        <v>10</v>
      </c>
      <c r="J11" s="9" t="s">
        <v>171</v>
      </c>
      <c r="K11" s="9" t="s">
        <v>14</v>
      </c>
      <c r="L11" s="9" t="s">
        <v>59</v>
      </c>
      <c r="M11" s="19"/>
    </row>
    <row r="12" spans="1:15" x14ac:dyDescent="0.25">
      <c r="A12" t="s">
        <v>54</v>
      </c>
      <c r="B12" s="7" t="s">
        <v>36</v>
      </c>
      <c r="C12" t="s">
        <v>66</v>
      </c>
      <c r="D12" s="7" t="s">
        <v>38</v>
      </c>
      <c r="E12" s="7" t="s">
        <v>44</v>
      </c>
      <c r="F12" s="1" t="s">
        <v>41</v>
      </c>
      <c r="G12" s="10" t="s">
        <v>14</v>
      </c>
      <c r="H12" s="23">
        <v>500000</v>
      </c>
      <c r="I12" s="25">
        <v>10</v>
      </c>
      <c r="J12" s="9" t="s">
        <v>171</v>
      </c>
      <c r="K12" s="9" t="s">
        <v>72</v>
      </c>
      <c r="L12" s="9" t="s">
        <v>59</v>
      </c>
      <c r="M12" s="10" t="s">
        <v>177</v>
      </c>
    </row>
    <row r="13" spans="1:15" ht="14.25" customHeight="1" x14ac:dyDescent="0.25">
      <c r="A13" t="s">
        <v>134</v>
      </c>
      <c r="B13" s="7" t="s">
        <v>36</v>
      </c>
      <c r="C13" t="s">
        <v>119</v>
      </c>
      <c r="D13" s="7" t="s">
        <v>38</v>
      </c>
      <c r="E13" s="7" t="s">
        <v>44</v>
      </c>
      <c r="F13" s="7" t="s">
        <v>41</v>
      </c>
      <c r="G13" s="10" t="s">
        <v>14</v>
      </c>
      <c r="H13" s="23">
        <v>450000</v>
      </c>
      <c r="I13" s="25">
        <v>10</v>
      </c>
      <c r="J13" s="9" t="s">
        <v>171</v>
      </c>
      <c r="K13" s="9" t="s">
        <v>14</v>
      </c>
      <c r="L13" s="9" t="s">
        <v>59</v>
      </c>
      <c r="M13" s="19"/>
    </row>
    <row r="14" spans="1:15" x14ac:dyDescent="0.25">
      <c r="A14" t="s">
        <v>98</v>
      </c>
      <c r="B14" s="7" t="s">
        <v>36</v>
      </c>
      <c r="C14" t="s">
        <v>97</v>
      </c>
      <c r="D14" s="7" t="s">
        <v>38</v>
      </c>
      <c r="E14" s="7" t="s">
        <v>44</v>
      </c>
      <c r="F14" s="7" t="s">
        <v>41</v>
      </c>
      <c r="G14" s="10" t="s">
        <v>14</v>
      </c>
      <c r="H14" s="23">
        <v>700000</v>
      </c>
      <c r="I14" s="25">
        <v>10</v>
      </c>
      <c r="J14" s="9" t="s">
        <v>171</v>
      </c>
      <c r="K14" s="9" t="s">
        <v>72</v>
      </c>
      <c r="L14" s="9" t="s">
        <v>59</v>
      </c>
      <c r="M14" s="19"/>
    </row>
    <row r="15" spans="1:15" x14ac:dyDescent="0.25">
      <c r="A15" t="s">
        <v>52</v>
      </c>
      <c r="B15" s="7" t="s">
        <v>62</v>
      </c>
      <c r="C15" t="s">
        <v>63</v>
      </c>
      <c r="D15" s="7" t="s">
        <v>64</v>
      </c>
      <c r="E15" s="7" t="s">
        <v>44</v>
      </c>
      <c r="F15" s="1" t="s">
        <v>41</v>
      </c>
      <c r="G15" s="10" t="s">
        <v>14</v>
      </c>
      <c r="H15" s="14">
        <v>1000000</v>
      </c>
      <c r="I15" s="25">
        <v>5</v>
      </c>
      <c r="J15" s="9" t="s">
        <v>171</v>
      </c>
      <c r="K15" s="9" t="s">
        <v>72</v>
      </c>
      <c r="L15" s="9" t="s">
        <v>59</v>
      </c>
      <c r="M15" s="10" t="s">
        <v>177</v>
      </c>
    </row>
    <row r="16" spans="1:15" x14ac:dyDescent="0.25">
      <c r="A16" t="s">
        <v>133</v>
      </c>
      <c r="B16" s="7" t="s">
        <v>36</v>
      </c>
      <c r="C16" t="s">
        <v>120</v>
      </c>
      <c r="D16" s="7" t="s">
        <v>38</v>
      </c>
      <c r="E16" s="7" t="s">
        <v>44</v>
      </c>
      <c r="F16" s="7" t="s">
        <v>41</v>
      </c>
      <c r="G16" s="10" t="s">
        <v>14</v>
      </c>
      <c r="H16" s="23">
        <v>300000</v>
      </c>
      <c r="I16" s="25">
        <v>10</v>
      </c>
      <c r="J16" s="9" t="s">
        <v>171</v>
      </c>
      <c r="K16" s="9" t="s">
        <v>14</v>
      </c>
      <c r="L16" s="9" t="s">
        <v>59</v>
      </c>
      <c r="M16" s="19"/>
    </row>
    <row r="17" spans="1:13" x14ac:dyDescent="0.25">
      <c r="A17" t="s">
        <v>154</v>
      </c>
      <c r="B17" s="7" t="s">
        <v>36</v>
      </c>
      <c r="C17" t="s">
        <v>155</v>
      </c>
      <c r="D17" s="7" t="s">
        <v>38</v>
      </c>
      <c r="E17" s="7" t="s">
        <v>44</v>
      </c>
      <c r="F17" s="7" t="s">
        <v>41</v>
      </c>
      <c r="G17" s="10" t="s">
        <v>14</v>
      </c>
      <c r="H17" s="23">
        <v>280000</v>
      </c>
      <c r="I17" s="25">
        <v>10</v>
      </c>
      <c r="J17" s="9" t="s">
        <v>171</v>
      </c>
      <c r="K17" s="9" t="s">
        <v>14</v>
      </c>
      <c r="L17" s="9" t="s">
        <v>59</v>
      </c>
      <c r="M17" s="19"/>
    </row>
    <row r="18" spans="1:13" x14ac:dyDescent="0.25">
      <c r="A18" t="s">
        <v>33</v>
      </c>
      <c r="B18" s="7" t="s">
        <v>36</v>
      </c>
      <c r="C18" t="s">
        <v>49</v>
      </c>
      <c r="D18" s="7" t="s">
        <v>38</v>
      </c>
      <c r="E18" s="7" t="s">
        <v>44</v>
      </c>
      <c r="F18" s="1" t="s">
        <v>41</v>
      </c>
      <c r="G18" s="10" t="s">
        <v>14</v>
      </c>
      <c r="H18" s="23">
        <v>1500000</v>
      </c>
      <c r="I18" s="25">
        <v>10</v>
      </c>
      <c r="J18" s="9" t="s">
        <v>171</v>
      </c>
      <c r="K18" s="9" t="s">
        <v>72</v>
      </c>
      <c r="L18" s="9" t="s">
        <v>59</v>
      </c>
      <c r="M18" s="19"/>
    </row>
    <row r="19" spans="1:13" x14ac:dyDescent="0.25">
      <c r="A19" t="s">
        <v>56</v>
      </c>
      <c r="B19" s="7" t="s">
        <v>62</v>
      </c>
      <c r="C19" t="s">
        <v>68</v>
      </c>
      <c r="D19" s="7" t="s">
        <v>64</v>
      </c>
      <c r="E19" s="7" t="s">
        <v>160</v>
      </c>
      <c r="F19" s="1" t="s">
        <v>59</v>
      </c>
      <c r="G19" s="10" t="s">
        <v>14</v>
      </c>
      <c r="H19" s="20">
        <v>0</v>
      </c>
      <c r="I19" s="25">
        <v>0</v>
      </c>
      <c r="J19" s="9" t="s">
        <v>171</v>
      </c>
      <c r="K19" s="9" t="s">
        <v>72</v>
      </c>
      <c r="L19" s="15" t="s">
        <v>59</v>
      </c>
    </row>
    <row r="20" spans="1:13" x14ac:dyDescent="0.25">
      <c r="A20" t="s">
        <v>57</v>
      </c>
      <c r="B20" s="7" t="s">
        <v>10</v>
      </c>
      <c r="C20" t="s">
        <v>69</v>
      </c>
      <c r="D20" t="s">
        <v>168</v>
      </c>
      <c r="E20" t="s">
        <v>44</v>
      </c>
      <c r="F20" s="1" t="s">
        <v>13</v>
      </c>
      <c r="G20" s="10" t="s">
        <v>14</v>
      </c>
      <c r="H20" s="23">
        <v>0</v>
      </c>
      <c r="I20" s="25">
        <v>6</v>
      </c>
      <c r="J20" s="9" t="s">
        <v>181</v>
      </c>
      <c r="K20" s="9" t="s">
        <v>72</v>
      </c>
      <c r="L20" s="16">
        <v>42562</v>
      </c>
      <c r="M20" s="18" t="s">
        <v>182</v>
      </c>
    </row>
    <row r="21" spans="1:13" x14ac:dyDescent="0.25">
      <c r="A21" t="s">
        <v>58</v>
      </c>
      <c r="B21" s="7" t="s">
        <v>10</v>
      </c>
      <c r="C21" t="s">
        <v>70</v>
      </c>
      <c r="D21" t="s">
        <v>168</v>
      </c>
      <c r="E21" t="s">
        <v>44</v>
      </c>
      <c r="F21" s="1" t="s">
        <v>41</v>
      </c>
      <c r="G21" s="10" t="s">
        <v>14</v>
      </c>
      <c r="H21" s="23">
        <v>182000</v>
      </c>
      <c r="I21" s="25">
        <v>3</v>
      </c>
      <c r="J21" s="9" t="s">
        <v>181</v>
      </c>
      <c r="K21" s="9" t="s">
        <v>72</v>
      </c>
      <c r="L21" s="16"/>
      <c r="M21" s="18"/>
    </row>
    <row r="22" spans="1:13" x14ac:dyDescent="0.25">
      <c r="A22" t="s">
        <v>9</v>
      </c>
      <c r="B22" t="s">
        <v>10</v>
      </c>
      <c r="C22" t="s">
        <v>15</v>
      </c>
      <c r="D22" t="s">
        <v>168</v>
      </c>
      <c r="E22" t="s">
        <v>44</v>
      </c>
      <c r="F22" s="1" t="s">
        <v>41</v>
      </c>
      <c r="G22" s="10" t="s">
        <v>14</v>
      </c>
      <c r="H22" s="23">
        <v>173000</v>
      </c>
      <c r="I22" s="25">
        <v>3</v>
      </c>
      <c r="J22" s="9" t="s">
        <v>181</v>
      </c>
      <c r="K22" s="9" t="s">
        <v>72</v>
      </c>
      <c r="L22" s="16"/>
    </row>
    <row r="23" spans="1:13" x14ac:dyDescent="0.25">
      <c r="A23" t="s">
        <v>7</v>
      </c>
      <c r="B23" t="s">
        <v>8</v>
      </c>
      <c r="C23" t="s">
        <v>11</v>
      </c>
      <c r="D23" t="s">
        <v>183</v>
      </c>
      <c r="E23" t="s">
        <v>44</v>
      </c>
      <c r="F23" t="s">
        <v>13</v>
      </c>
      <c r="G23" s="9" t="s">
        <v>14</v>
      </c>
      <c r="H23" s="23">
        <v>20292</v>
      </c>
      <c r="I23" s="25">
        <v>1</v>
      </c>
      <c r="J23" s="9" t="s">
        <v>171</v>
      </c>
      <c r="K23" s="9" t="s">
        <v>72</v>
      </c>
      <c r="M23" t="s">
        <v>188</v>
      </c>
    </row>
    <row r="24" spans="1:13" x14ac:dyDescent="0.25">
      <c r="A24" t="s">
        <v>150</v>
      </c>
      <c r="B24" s="7" t="s">
        <v>36</v>
      </c>
      <c r="C24" t="s">
        <v>151</v>
      </c>
      <c r="D24" s="7" t="s">
        <v>38</v>
      </c>
      <c r="E24" s="7" t="s">
        <v>44</v>
      </c>
      <c r="F24" s="7" t="s">
        <v>13</v>
      </c>
      <c r="G24" s="10" t="s">
        <v>14</v>
      </c>
      <c r="H24" s="23">
        <v>20000</v>
      </c>
      <c r="I24" s="25">
        <v>10</v>
      </c>
      <c r="J24" s="9" t="s">
        <v>171</v>
      </c>
      <c r="K24" s="9" t="s">
        <v>14</v>
      </c>
      <c r="L24" s="9" t="s">
        <v>59</v>
      </c>
      <c r="M24" s="19"/>
    </row>
    <row r="25" spans="1:13" x14ac:dyDescent="0.25">
      <c r="A25" t="s">
        <v>50</v>
      </c>
      <c r="B25" s="7" t="s">
        <v>36</v>
      </c>
      <c r="C25" t="s">
        <v>60</v>
      </c>
      <c r="D25" s="7" t="s">
        <v>38</v>
      </c>
      <c r="E25" s="7" t="s">
        <v>44</v>
      </c>
      <c r="F25" s="1" t="s">
        <v>41</v>
      </c>
      <c r="G25" s="10" t="s">
        <v>14</v>
      </c>
      <c r="H25" s="23">
        <v>100000</v>
      </c>
      <c r="I25" s="25">
        <v>10</v>
      </c>
      <c r="J25" s="9" t="s">
        <v>171</v>
      </c>
      <c r="K25" s="9" t="s">
        <v>72</v>
      </c>
      <c r="L25" s="9" t="s">
        <v>59</v>
      </c>
      <c r="M25" s="19"/>
    </row>
    <row r="26" spans="1:13" x14ac:dyDescent="0.25">
      <c r="A26" t="s">
        <v>141</v>
      </c>
      <c r="B26" s="7" t="s">
        <v>36</v>
      </c>
      <c r="C26" t="s">
        <v>123</v>
      </c>
      <c r="D26" s="7" t="s">
        <v>38</v>
      </c>
      <c r="E26" s="7" t="s">
        <v>160</v>
      </c>
      <c r="F26" s="1" t="s">
        <v>59</v>
      </c>
      <c r="G26" s="10" t="s">
        <v>14</v>
      </c>
      <c r="H26" s="24">
        <v>0</v>
      </c>
      <c r="I26" s="25">
        <v>0</v>
      </c>
      <c r="J26" s="15" t="s">
        <v>171</v>
      </c>
      <c r="K26" s="9" t="s">
        <v>14</v>
      </c>
      <c r="L26" s="15" t="s">
        <v>59</v>
      </c>
      <c r="M26" s="19"/>
    </row>
    <row r="27" spans="1:13" x14ac:dyDescent="0.25">
      <c r="A27" t="s">
        <v>142</v>
      </c>
      <c r="B27" s="7" t="s">
        <v>36</v>
      </c>
      <c r="C27" t="s">
        <v>124</v>
      </c>
      <c r="D27" s="7" t="s">
        <v>38</v>
      </c>
      <c r="E27" s="7" t="s">
        <v>44</v>
      </c>
      <c r="F27" s="7" t="s">
        <v>41</v>
      </c>
      <c r="G27" s="10" t="s">
        <v>14</v>
      </c>
      <c r="H27" s="23">
        <v>100000</v>
      </c>
      <c r="I27" s="25">
        <v>10</v>
      </c>
      <c r="J27" s="9" t="s">
        <v>171</v>
      </c>
      <c r="K27" s="9" t="s">
        <v>14</v>
      </c>
      <c r="L27" s="9" t="s">
        <v>59</v>
      </c>
      <c r="M27" s="19"/>
    </row>
    <row r="28" spans="1:13" x14ac:dyDescent="0.25">
      <c r="A28" t="s">
        <v>16</v>
      </c>
      <c r="B28" s="7" t="s">
        <v>36</v>
      </c>
      <c r="C28" s="26" t="s">
        <v>17</v>
      </c>
      <c r="D28" s="7" t="s">
        <v>18</v>
      </c>
      <c r="E28" s="26" t="s">
        <v>44</v>
      </c>
      <c r="F28" s="1" t="s">
        <v>41</v>
      </c>
      <c r="G28" s="28" t="s">
        <v>14</v>
      </c>
      <c r="H28" s="14">
        <v>428000</v>
      </c>
      <c r="I28" s="25">
        <v>8</v>
      </c>
      <c r="J28" s="9" t="s">
        <v>174</v>
      </c>
      <c r="K28" s="9" t="s">
        <v>72</v>
      </c>
      <c r="L28" s="10" t="s">
        <v>59</v>
      </c>
      <c r="M28" s="19"/>
    </row>
    <row r="29" spans="1:13" x14ac:dyDescent="0.25">
      <c r="A29" t="s">
        <v>82</v>
      </c>
      <c r="B29" s="7" t="s">
        <v>36</v>
      </c>
      <c r="C29" t="s">
        <v>81</v>
      </c>
      <c r="D29" s="7" t="s">
        <v>38</v>
      </c>
      <c r="E29" s="7" t="s">
        <v>44</v>
      </c>
      <c r="F29" s="1" t="s">
        <v>41</v>
      </c>
      <c r="G29" s="10" t="s">
        <v>14</v>
      </c>
      <c r="H29" s="23">
        <v>200000</v>
      </c>
      <c r="I29" s="25">
        <v>10</v>
      </c>
      <c r="J29" s="9" t="s">
        <v>171</v>
      </c>
      <c r="K29" s="9" t="s">
        <v>72</v>
      </c>
      <c r="L29" s="9" t="s">
        <v>59</v>
      </c>
      <c r="M29" s="19"/>
    </row>
    <row r="30" spans="1:13" x14ac:dyDescent="0.25">
      <c r="A30" t="s">
        <v>80</v>
      </c>
      <c r="B30" s="7" t="s">
        <v>36</v>
      </c>
      <c r="C30" t="s">
        <v>79</v>
      </c>
      <c r="D30" s="7" t="s">
        <v>38</v>
      </c>
      <c r="E30" s="7" t="s">
        <v>44</v>
      </c>
      <c r="F30" s="1" t="s">
        <v>41</v>
      </c>
      <c r="G30" s="10" t="s">
        <v>14</v>
      </c>
      <c r="H30" s="23">
        <v>200000</v>
      </c>
      <c r="I30" s="25">
        <v>10</v>
      </c>
      <c r="J30" s="9" t="s">
        <v>171</v>
      </c>
      <c r="K30" s="9" t="s">
        <v>72</v>
      </c>
      <c r="L30" s="9" t="s">
        <v>59</v>
      </c>
    </row>
    <row r="31" spans="1:13" x14ac:dyDescent="0.25">
      <c r="A31" t="s">
        <v>89</v>
      </c>
      <c r="B31" t="s">
        <v>8</v>
      </c>
      <c r="C31" t="s">
        <v>90</v>
      </c>
      <c r="D31" t="s">
        <v>148</v>
      </c>
      <c r="E31" s="7" t="s">
        <v>44</v>
      </c>
      <c r="F31" s="7" t="s">
        <v>13</v>
      </c>
      <c r="G31" s="9" t="s">
        <v>14</v>
      </c>
      <c r="H31" s="20">
        <v>0</v>
      </c>
      <c r="I31" s="25">
        <v>1</v>
      </c>
      <c r="J31" s="9" t="s">
        <v>171</v>
      </c>
      <c r="K31" s="9" t="s">
        <v>72</v>
      </c>
    </row>
    <row r="32" spans="1:13" x14ac:dyDescent="0.25">
      <c r="A32" t="s">
        <v>85</v>
      </c>
      <c r="B32" s="7" t="s">
        <v>36</v>
      </c>
      <c r="C32" t="s">
        <v>86</v>
      </c>
      <c r="D32" s="7" t="s">
        <v>38</v>
      </c>
      <c r="E32" s="7" t="s">
        <v>44</v>
      </c>
      <c r="F32" s="1" t="s">
        <v>41</v>
      </c>
      <c r="G32" s="10" t="s">
        <v>14</v>
      </c>
      <c r="H32" s="23">
        <v>75000</v>
      </c>
      <c r="I32" s="25">
        <v>10</v>
      </c>
      <c r="J32" s="9" t="s">
        <v>171</v>
      </c>
      <c r="K32" s="9" t="s">
        <v>72</v>
      </c>
      <c r="L32" s="9" t="s">
        <v>59</v>
      </c>
    </row>
    <row r="33" spans="1:14" x14ac:dyDescent="0.25">
      <c r="A33" t="s">
        <v>93</v>
      </c>
      <c r="B33" t="s">
        <v>8</v>
      </c>
      <c r="C33" t="s">
        <v>94</v>
      </c>
      <c r="D33" t="s">
        <v>148</v>
      </c>
      <c r="E33" s="7" t="s">
        <v>160</v>
      </c>
      <c r="F33" s="7" t="s">
        <v>59</v>
      </c>
      <c r="G33" s="9" t="s">
        <v>14</v>
      </c>
      <c r="H33" s="20">
        <v>0</v>
      </c>
      <c r="I33" s="25">
        <v>0</v>
      </c>
      <c r="J33" s="9" t="s">
        <v>189</v>
      </c>
      <c r="K33" s="9" t="s">
        <v>72</v>
      </c>
    </row>
    <row r="34" spans="1:14" x14ac:dyDescent="0.25">
      <c r="A34" t="s">
        <v>95</v>
      </c>
      <c r="B34" t="s">
        <v>8</v>
      </c>
      <c r="C34" t="s">
        <v>96</v>
      </c>
      <c r="D34" t="s">
        <v>148</v>
      </c>
      <c r="E34" s="7" t="s">
        <v>160</v>
      </c>
      <c r="F34" s="7" t="s">
        <v>59</v>
      </c>
      <c r="G34" s="9" t="s">
        <v>14</v>
      </c>
      <c r="H34" s="20">
        <v>0</v>
      </c>
      <c r="I34" s="25">
        <v>0</v>
      </c>
      <c r="J34" s="9" t="s">
        <v>189</v>
      </c>
      <c r="K34" s="9" t="s">
        <v>72</v>
      </c>
    </row>
    <row r="35" spans="1:14" x14ac:dyDescent="0.25">
      <c r="A35" t="s">
        <v>143</v>
      </c>
      <c r="B35" s="7" t="s">
        <v>36</v>
      </c>
      <c r="C35" t="s">
        <v>125</v>
      </c>
      <c r="D35" s="7" t="s">
        <v>38</v>
      </c>
      <c r="E35" s="7" t="s">
        <v>44</v>
      </c>
      <c r="F35" s="7" t="s">
        <v>41</v>
      </c>
      <c r="G35" s="10" t="s">
        <v>14</v>
      </c>
      <c r="H35" s="23">
        <v>150000</v>
      </c>
      <c r="I35" s="25">
        <v>10</v>
      </c>
      <c r="J35" s="10" t="s">
        <v>170</v>
      </c>
      <c r="K35" s="9" t="s">
        <v>14</v>
      </c>
      <c r="L35" s="9" t="s">
        <v>59</v>
      </c>
      <c r="M35" s="19"/>
    </row>
    <row r="36" spans="1:14" x14ac:dyDescent="0.25">
      <c r="A36" t="s">
        <v>99</v>
      </c>
      <c r="B36" s="7" t="s">
        <v>47</v>
      </c>
      <c r="C36" t="s">
        <v>100</v>
      </c>
      <c r="D36" t="s">
        <v>27</v>
      </c>
      <c r="E36" s="7" t="s">
        <v>160</v>
      </c>
      <c r="F36" s="1" t="s">
        <v>59</v>
      </c>
      <c r="G36" s="9" t="s">
        <v>14</v>
      </c>
      <c r="H36" s="20">
        <v>0</v>
      </c>
      <c r="I36" s="25">
        <v>0</v>
      </c>
      <c r="J36" s="9" t="s">
        <v>172</v>
      </c>
      <c r="K36" s="9" t="s">
        <v>72</v>
      </c>
      <c r="L36" s="9" t="s">
        <v>59</v>
      </c>
    </row>
    <row r="37" spans="1:14" x14ac:dyDescent="0.25">
      <c r="A37" t="s">
        <v>103</v>
      </c>
      <c r="B37" s="7" t="s">
        <v>102</v>
      </c>
      <c r="C37" t="s">
        <v>101</v>
      </c>
      <c r="D37" t="s">
        <v>169</v>
      </c>
      <c r="E37" t="s">
        <v>44</v>
      </c>
      <c r="F37" s="1" t="s">
        <v>41</v>
      </c>
      <c r="G37" s="10" t="s">
        <v>14</v>
      </c>
      <c r="H37" s="23">
        <v>800000</v>
      </c>
      <c r="I37" s="25">
        <v>6</v>
      </c>
      <c r="J37" s="9" t="s">
        <v>181</v>
      </c>
      <c r="K37" s="9" t="s">
        <v>72</v>
      </c>
      <c r="M37" s="18"/>
    </row>
    <row r="38" spans="1:14" x14ac:dyDescent="0.25">
      <c r="A38" t="s">
        <v>104</v>
      </c>
      <c r="B38" t="s">
        <v>10</v>
      </c>
      <c r="C38" t="s">
        <v>105</v>
      </c>
      <c r="D38" t="s">
        <v>168</v>
      </c>
      <c r="E38" t="s">
        <v>44</v>
      </c>
      <c r="F38" s="1" t="s">
        <v>41</v>
      </c>
      <c r="G38" s="10" t="s">
        <v>14</v>
      </c>
      <c r="H38" s="23">
        <v>533000</v>
      </c>
      <c r="I38" s="25">
        <v>5</v>
      </c>
      <c r="J38" s="9" t="s">
        <v>181</v>
      </c>
      <c r="K38" s="9" t="s">
        <v>72</v>
      </c>
      <c r="L38" s="16">
        <v>42562</v>
      </c>
      <c r="M38" s="18"/>
    </row>
    <row r="39" spans="1:14" x14ac:dyDescent="0.25">
      <c r="A39" t="s">
        <v>106</v>
      </c>
      <c r="B39" t="s">
        <v>10</v>
      </c>
      <c r="C39" t="s">
        <v>107</v>
      </c>
      <c r="D39" t="s">
        <v>168</v>
      </c>
      <c r="E39" t="s">
        <v>44</v>
      </c>
      <c r="F39" s="1" t="s">
        <v>41</v>
      </c>
      <c r="G39" s="10" t="s">
        <v>14</v>
      </c>
      <c r="H39" s="23">
        <v>470000</v>
      </c>
      <c r="I39" s="25">
        <v>5</v>
      </c>
      <c r="J39" s="9" t="s">
        <v>181</v>
      </c>
      <c r="K39" s="9" t="s">
        <v>72</v>
      </c>
      <c r="L39" s="16">
        <v>42562</v>
      </c>
      <c r="M39" s="18"/>
    </row>
    <row r="40" spans="1:14" x14ac:dyDescent="0.25">
      <c r="A40" t="s">
        <v>108</v>
      </c>
      <c r="B40" t="s">
        <v>109</v>
      </c>
      <c r="C40" t="s">
        <v>110</v>
      </c>
      <c r="D40" t="s">
        <v>173</v>
      </c>
      <c r="E40" t="s">
        <v>160</v>
      </c>
      <c r="F40" s="1" t="s">
        <v>59</v>
      </c>
      <c r="G40" s="9" t="s">
        <v>14</v>
      </c>
      <c r="H40" s="20">
        <v>0</v>
      </c>
      <c r="I40" s="25">
        <v>0</v>
      </c>
      <c r="J40" s="9" t="s">
        <v>166</v>
      </c>
      <c r="K40" s="9" t="s">
        <v>72</v>
      </c>
      <c r="L40" s="15" t="s">
        <v>59</v>
      </c>
    </row>
    <row r="41" spans="1:14" x14ac:dyDescent="0.25">
      <c r="A41" t="s">
        <v>111</v>
      </c>
      <c r="B41" t="s">
        <v>109</v>
      </c>
      <c r="C41" t="s">
        <v>112</v>
      </c>
      <c r="D41" t="s">
        <v>173</v>
      </c>
      <c r="E41" t="s">
        <v>44</v>
      </c>
      <c r="F41" s="1" t="s">
        <v>41</v>
      </c>
      <c r="G41" s="9" t="s">
        <v>14</v>
      </c>
      <c r="H41" s="21">
        <f>163*120</f>
        <v>19560</v>
      </c>
      <c r="I41" s="25">
        <v>3</v>
      </c>
      <c r="J41" s="9" t="s">
        <v>166</v>
      </c>
      <c r="K41" s="9" t="s">
        <v>72</v>
      </c>
      <c r="L41" s="15" t="s">
        <v>59</v>
      </c>
      <c r="M41" s="22">
        <v>152883</v>
      </c>
      <c r="N41" t="s">
        <v>175</v>
      </c>
    </row>
    <row r="42" spans="1:14" x14ac:dyDescent="0.25">
      <c r="A42" t="s">
        <v>113</v>
      </c>
      <c r="B42" s="7" t="s">
        <v>102</v>
      </c>
      <c r="C42" t="s">
        <v>114</v>
      </c>
      <c r="D42" t="s">
        <v>169</v>
      </c>
      <c r="E42" t="s">
        <v>44</v>
      </c>
      <c r="F42" s="1" t="s">
        <v>41</v>
      </c>
      <c r="G42" s="10" t="s">
        <v>14</v>
      </c>
      <c r="H42" s="23">
        <v>300000</v>
      </c>
      <c r="I42" s="25">
        <v>3</v>
      </c>
      <c r="J42" s="9" t="s">
        <v>181</v>
      </c>
      <c r="K42" s="9" t="s">
        <v>72</v>
      </c>
      <c r="M42" s="18"/>
    </row>
    <row r="43" spans="1:14" x14ac:dyDescent="0.25">
      <c r="A43" t="s">
        <v>115</v>
      </c>
      <c r="B43" s="7" t="s">
        <v>116</v>
      </c>
      <c r="C43" t="s">
        <v>117</v>
      </c>
      <c r="D43" t="s">
        <v>147</v>
      </c>
      <c r="E43" t="s">
        <v>44</v>
      </c>
      <c r="F43" s="1" t="s">
        <v>13</v>
      </c>
      <c r="G43" s="9" t="s">
        <v>14</v>
      </c>
      <c r="H43" s="23">
        <v>0</v>
      </c>
      <c r="I43" s="25">
        <v>2</v>
      </c>
      <c r="J43" s="9"/>
      <c r="K43" s="9" t="s">
        <v>72</v>
      </c>
      <c r="M43" s="18"/>
    </row>
    <row r="44" spans="1:14" x14ac:dyDescent="0.25">
      <c r="A44" t="s">
        <v>130</v>
      </c>
      <c r="B44" s="7" t="s">
        <v>47</v>
      </c>
      <c r="C44" t="s">
        <v>131</v>
      </c>
      <c r="D44" t="s">
        <v>27</v>
      </c>
      <c r="E44" t="s">
        <v>160</v>
      </c>
      <c r="F44" s="1" t="s">
        <v>59</v>
      </c>
      <c r="G44" s="9" t="s">
        <v>14</v>
      </c>
      <c r="H44" s="20">
        <v>0</v>
      </c>
      <c r="I44" s="25">
        <v>0</v>
      </c>
      <c r="J44" s="15" t="s">
        <v>170</v>
      </c>
      <c r="K44" s="9" t="s">
        <v>14</v>
      </c>
      <c r="L44" s="15" t="s">
        <v>59</v>
      </c>
    </row>
    <row r="45" spans="1:14" x14ac:dyDescent="0.25">
      <c r="A45" t="s">
        <v>77</v>
      </c>
      <c r="B45" s="7" t="s">
        <v>36</v>
      </c>
      <c r="C45" t="s">
        <v>78</v>
      </c>
      <c r="D45" s="7" t="s">
        <v>38</v>
      </c>
      <c r="E45" s="7" t="s">
        <v>44</v>
      </c>
      <c r="F45" s="1" t="s">
        <v>41</v>
      </c>
      <c r="G45" s="10" t="s">
        <v>14</v>
      </c>
      <c r="H45" s="23">
        <v>150000</v>
      </c>
      <c r="I45" s="25">
        <v>10</v>
      </c>
      <c r="J45" s="9" t="s">
        <v>171</v>
      </c>
      <c r="K45" s="9" t="s">
        <v>72</v>
      </c>
      <c r="L45" s="9" t="s">
        <v>59</v>
      </c>
      <c r="M45" s="19"/>
    </row>
    <row r="46" spans="1:14" x14ac:dyDescent="0.25">
      <c r="A46" t="s">
        <v>132</v>
      </c>
      <c r="B46" s="7" t="s">
        <v>36</v>
      </c>
      <c r="C46" t="s">
        <v>118</v>
      </c>
      <c r="D46" s="7" t="s">
        <v>38</v>
      </c>
      <c r="E46" s="7" t="s">
        <v>44</v>
      </c>
      <c r="F46" s="7" t="s">
        <v>41</v>
      </c>
      <c r="G46" s="10" t="s">
        <v>14</v>
      </c>
      <c r="H46" s="23">
        <v>30000</v>
      </c>
      <c r="I46" s="25">
        <v>10</v>
      </c>
      <c r="J46" s="9" t="s">
        <v>171</v>
      </c>
      <c r="K46" s="9" t="s">
        <v>14</v>
      </c>
      <c r="L46" s="9" t="s">
        <v>59</v>
      </c>
      <c r="M46" s="19"/>
    </row>
    <row r="47" spans="1:14" x14ac:dyDescent="0.25">
      <c r="A47" t="s">
        <v>55</v>
      </c>
      <c r="B47" s="7" t="s">
        <v>36</v>
      </c>
      <c r="C47" t="s">
        <v>67</v>
      </c>
      <c r="D47" s="7" t="s">
        <v>38</v>
      </c>
      <c r="E47" s="7" t="s">
        <v>44</v>
      </c>
      <c r="F47" s="1" t="s">
        <v>41</v>
      </c>
      <c r="G47" s="10" t="s">
        <v>14</v>
      </c>
      <c r="H47" s="23">
        <v>125000</v>
      </c>
      <c r="I47" s="25">
        <v>10</v>
      </c>
      <c r="J47" s="9" t="s">
        <v>171</v>
      </c>
      <c r="K47" s="9" t="s">
        <v>72</v>
      </c>
      <c r="L47" s="9" t="s">
        <v>59</v>
      </c>
      <c r="M47" s="19"/>
    </row>
    <row r="48" spans="1:14" x14ac:dyDescent="0.25">
      <c r="A48" t="s">
        <v>135</v>
      </c>
      <c r="B48" s="7" t="s">
        <v>116</v>
      </c>
      <c r="C48" t="s">
        <v>137</v>
      </c>
      <c r="D48" t="s">
        <v>147</v>
      </c>
      <c r="E48" t="s">
        <v>44</v>
      </c>
      <c r="F48" s="1" t="s">
        <v>13</v>
      </c>
      <c r="G48" s="9" t="s">
        <v>14</v>
      </c>
      <c r="H48" s="23">
        <v>7700</v>
      </c>
      <c r="I48" s="25">
        <v>2</v>
      </c>
      <c r="K48" s="9" t="s">
        <v>14</v>
      </c>
      <c r="M48" s="18"/>
    </row>
    <row r="49" spans="1:13" x14ac:dyDescent="0.25">
      <c r="A49" t="s">
        <v>136</v>
      </c>
      <c r="B49" s="7" t="s">
        <v>116</v>
      </c>
      <c r="C49" t="s">
        <v>121</v>
      </c>
      <c r="D49" t="s">
        <v>147</v>
      </c>
      <c r="E49" t="s">
        <v>44</v>
      </c>
      <c r="F49" s="1" t="s">
        <v>13</v>
      </c>
      <c r="G49" s="9" t="s">
        <v>14</v>
      </c>
      <c r="H49" s="23">
        <v>0</v>
      </c>
      <c r="I49" s="25">
        <v>2</v>
      </c>
      <c r="J49" s="9"/>
      <c r="K49" s="9" t="s">
        <v>14</v>
      </c>
      <c r="M49" s="18"/>
    </row>
    <row r="50" spans="1:13" x14ac:dyDescent="0.25">
      <c r="A50" t="s">
        <v>139</v>
      </c>
      <c r="B50" s="7" t="s">
        <v>116</v>
      </c>
      <c r="C50" t="s">
        <v>138</v>
      </c>
      <c r="D50" t="s">
        <v>147</v>
      </c>
      <c r="E50" t="s">
        <v>44</v>
      </c>
      <c r="F50" s="1" t="s">
        <v>41</v>
      </c>
      <c r="G50" s="9" t="s">
        <v>14</v>
      </c>
      <c r="H50" s="23">
        <v>56214</v>
      </c>
      <c r="I50" s="25">
        <v>2</v>
      </c>
      <c r="J50" s="9" t="s">
        <v>171</v>
      </c>
      <c r="K50" s="9" t="s">
        <v>14</v>
      </c>
      <c r="M50" s="18"/>
    </row>
    <row r="51" spans="1:13" x14ac:dyDescent="0.25">
      <c r="A51" t="s">
        <v>51</v>
      </c>
      <c r="B51" s="7" t="s">
        <v>36</v>
      </c>
      <c r="C51" t="s">
        <v>61</v>
      </c>
      <c r="D51" s="7" t="s">
        <v>38</v>
      </c>
      <c r="E51" s="7" t="s">
        <v>44</v>
      </c>
      <c r="F51" s="1" t="s">
        <v>41</v>
      </c>
      <c r="G51" s="10" t="s">
        <v>14</v>
      </c>
      <c r="H51" s="23">
        <v>150000</v>
      </c>
      <c r="I51" s="25">
        <v>10</v>
      </c>
      <c r="J51" s="9" t="s">
        <v>171</v>
      </c>
      <c r="K51" s="9" t="s">
        <v>72</v>
      </c>
      <c r="L51" s="9" t="s">
        <v>59</v>
      </c>
      <c r="M51" s="19"/>
    </row>
    <row r="52" spans="1:13" x14ac:dyDescent="0.25">
      <c r="A52" t="s">
        <v>83</v>
      </c>
      <c r="B52" s="7" t="s">
        <v>36</v>
      </c>
      <c r="C52" t="s">
        <v>84</v>
      </c>
      <c r="D52" s="7" t="s">
        <v>38</v>
      </c>
      <c r="E52" s="7" t="s">
        <v>44</v>
      </c>
      <c r="F52" s="1" t="s">
        <v>41</v>
      </c>
      <c r="G52" s="10" t="s">
        <v>14</v>
      </c>
      <c r="H52" s="23">
        <v>900000</v>
      </c>
      <c r="I52" s="25">
        <v>10</v>
      </c>
      <c r="J52" s="9" t="s">
        <v>171</v>
      </c>
      <c r="K52" s="9" t="s">
        <v>72</v>
      </c>
      <c r="L52" s="9" t="s">
        <v>59</v>
      </c>
    </row>
    <row r="53" spans="1:13" x14ac:dyDescent="0.25">
      <c r="A53" t="s">
        <v>157</v>
      </c>
      <c r="B53" s="7" t="s">
        <v>36</v>
      </c>
      <c r="C53" t="s">
        <v>156</v>
      </c>
      <c r="D53" s="7" t="s">
        <v>38</v>
      </c>
      <c r="E53" s="7" t="s">
        <v>44</v>
      </c>
      <c r="F53" s="7" t="s">
        <v>41</v>
      </c>
      <c r="G53" s="10" t="s">
        <v>14</v>
      </c>
      <c r="H53" s="23">
        <v>50000</v>
      </c>
      <c r="I53" s="25">
        <v>10</v>
      </c>
      <c r="J53" s="9" t="s">
        <v>171</v>
      </c>
      <c r="K53" s="9" t="s">
        <v>14</v>
      </c>
      <c r="L53" s="9" t="s">
        <v>59</v>
      </c>
      <c r="M53" s="19"/>
    </row>
    <row r="54" spans="1:13" x14ac:dyDescent="0.25">
      <c r="A54" t="s">
        <v>87</v>
      </c>
      <c r="B54" s="7" t="s">
        <v>36</v>
      </c>
      <c r="C54" t="s">
        <v>88</v>
      </c>
      <c r="D54" s="7" t="s">
        <v>38</v>
      </c>
      <c r="E54" s="7" t="s">
        <v>44</v>
      </c>
      <c r="F54" s="1" t="s">
        <v>41</v>
      </c>
      <c r="G54" s="10" t="s">
        <v>14</v>
      </c>
      <c r="H54" s="24">
        <v>20000</v>
      </c>
      <c r="I54" s="25">
        <v>10</v>
      </c>
      <c r="J54" s="9" t="s">
        <v>171</v>
      </c>
      <c r="K54" s="9" t="s">
        <v>72</v>
      </c>
      <c r="L54" s="9" t="s">
        <v>59</v>
      </c>
      <c r="M54" s="19"/>
    </row>
    <row r="55" spans="1:13" x14ac:dyDescent="0.25">
      <c r="A55" t="s">
        <v>144</v>
      </c>
      <c r="B55" s="7" t="s">
        <v>129</v>
      </c>
      <c r="C55" t="s">
        <v>126</v>
      </c>
      <c r="D55" t="s">
        <v>167</v>
      </c>
      <c r="E55" t="s">
        <v>44</v>
      </c>
      <c r="F55" t="s">
        <v>41</v>
      </c>
      <c r="G55" s="9" t="s">
        <v>14</v>
      </c>
      <c r="H55" s="24">
        <v>688662</v>
      </c>
      <c r="I55" s="25">
        <v>4</v>
      </c>
      <c r="J55" s="15" t="s">
        <v>171</v>
      </c>
      <c r="K55" s="9" t="s">
        <v>14</v>
      </c>
      <c r="M55" t="s">
        <v>186</v>
      </c>
    </row>
    <row r="56" spans="1:13" x14ac:dyDescent="0.25">
      <c r="A56" t="s">
        <v>145</v>
      </c>
      <c r="B56" s="7" t="s">
        <v>129</v>
      </c>
      <c r="C56" t="s">
        <v>127</v>
      </c>
      <c r="D56" t="s">
        <v>167</v>
      </c>
      <c r="E56" t="s">
        <v>44</v>
      </c>
      <c r="F56" t="s">
        <v>59</v>
      </c>
      <c r="G56" s="9" t="s">
        <v>14</v>
      </c>
      <c r="H56" s="20">
        <v>0</v>
      </c>
      <c r="I56" s="25">
        <v>4</v>
      </c>
      <c r="J56" s="15" t="s">
        <v>171</v>
      </c>
      <c r="K56" s="9" t="s">
        <v>14</v>
      </c>
      <c r="M56" t="s">
        <v>187</v>
      </c>
    </row>
    <row r="57" spans="1:13" x14ac:dyDescent="0.25">
      <c r="A57" t="s">
        <v>146</v>
      </c>
      <c r="B57" s="7" t="s">
        <v>129</v>
      </c>
      <c r="C57" t="s">
        <v>128</v>
      </c>
      <c r="D57" t="s">
        <v>167</v>
      </c>
      <c r="E57" t="s">
        <v>44</v>
      </c>
      <c r="F57" t="s">
        <v>59</v>
      </c>
      <c r="G57" s="9" t="s">
        <v>14</v>
      </c>
      <c r="H57" s="20">
        <v>0</v>
      </c>
      <c r="I57" s="25">
        <v>4</v>
      </c>
      <c r="J57" s="15" t="s">
        <v>171</v>
      </c>
      <c r="K57" s="9" t="s">
        <v>14</v>
      </c>
      <c r="M57" t="s">
        <v>187</v>
      </c>
    </row>
    <row r="58" spans="1:13" x14ac:dyDescent="0.25">
      <c r="A58" t="s">
        <v>28</v>
      </c>
      <c r="B58" s="7" t="s">
        <v>36</v>
      </c>
      <c r="C58" s="7" t="s">
        <v>37</v>
      </c>
      <c r="D58" s="7" t="s">
        <v>38</v>
      </c>
      <c r="E58" s="7" t="s">
        <v>44</v>
      </c>
      <c r="F58" s="1" t="s">
        <v>41</v>
      </c>
      <c r="G58" s="10" t="s">
        <v>14</v>
      </c>
      <c r="H58" s="24">
        <v>950000</v>
      </c>
      <c r="I58" s="25">
        <v>10</v>
      </c>
      <c r="J58" s="9" t="s">
        <v>171</v>
      </c>
      <c r="K58" s="9" t="s">
        <v>72</v>
      </c>
      <c r="L58" s="9" t="s">
        <v>59</v>
      </c>
    </row>
    <row r="59" spans="1:13" x14ac:dyDescent="0.25">
      <c r="A59" t="s">
        <v>31</v>
      </c>
      <c r="B59" s="7" t="s">
        <v>36</v>
      </c>
      <c r="C59" t="s">
        <v>46</v>
      </c>
      <c r="D59" s="7" t="s">
        <v>38</v>
      </c>
      <c r="E59" s="7" t="s">
        <v>44</v>
      </c>
      <c r="F59" s="1" t="s">
        <v>41</v>
      </c>
      <c r="G59" s="10" t="s">
        <v>14</v>
      </c>
      <c r="H59" s="23">
        <v>500000</v>
      </c>
      <c r="I59" s="25">
        <v>10</v>
      </c>
      <c r="J59" s="9" t="s">
        <v>171</v>
      </c>
      <c r="K59" s="9" t="s">
        <v>72</v>
      </c>
      <c r="L59" s="9" t="s">
        <v>59</v>
      </c>
      <c r="M59" s="19"/>
    </row>
    <row r="60" spans="1:13" x14ac:dyDescent="0.25">
      <c r="A60" t="s">
        <v>91</v>
      </c>
      <c r="B60" s="7" t="s">
        <v>36</v>
      </c>
      <c r="C60" t="s">
        <v>92</v>
      </c>
      <c r="D60" s="7" t="s">
        <v>38</v>
      </c>
      <c r="E60" s="7" t="s">
        <v>44</v>
      </c>
      <c r="F60" s="1" t="s">
        <v>41</v>
      </c>
      <c r="G60" s="10" t="s">
        <v>14</v>
      </c>
      <c r="H60" s="24">
        <v>150000</v>
      </c>
      <c r="I60" s="25">
        <v>10</v>
      </c>
      <c r="J60" s="9" t="s">
        <v>171</v>
      </c>
      <c r="K60" s="9" t="s">
        <v>72</v>
      </c>
      <c r="L60" s="9" t="s">
        <v>59</v>
      </c>
      <c r="M60" s="19"/>
    </row>
    <row r="61" spans="1:13" x14ac:dyDescent="0.25">
      <c r="A61" t="s">
        <v>158</v>
      </c>
      <c r="B61" s="7" t="s">
        <v>36</v>
      </c>
      <c r="C61" t="s">
        <v>159</v>
      </c>
      <c r="D61" s="7" t="s">
        <v>38</v>
      </c>
      <c r="E61" s="7" t="s">
        <v>44</v>
      </c>
      <c r="F61" s="7" t="s">
        <v>41</v>
      </c>
      <c r="G61" s="10" t="s">
        <v>14</v>
      </c>
      <c r="H61" s="23">
        <v>200000</v>
      </c>
      <c r="I61" s="25">
        <v>10</v>
      </c>
      <c r="J61" s="9" t="s">
        <v>171</v>
      </c>
      <c r="K61" s="9" t="s">
        <v>14</v>
      </c>
      <c r="L61" s="9" t="s">
        <v>59</v>
      </c>
      <c r="M61" s="19"/>
    </row>
    <row r="62" spans="1:13" x14ac:dyDescent="0.25">
      <c r="A62" t="s">
        <v>34</v>
      </c>
      <c r="B62" s="7" t="s">
        <v>36</v>
      </c>
      <c r="C62" t="s">
        <v>35</v>
      </c>
      <c r="D62" t="s">
        <v>18</v>
      </c>
      <c r="E62" t="s">
        <v>44</v>
      </c>
      <c r="F62" s="1" t="s">
        <v>41</v>
      </c>
      <c r="G62" s="9" t="s">
        <v>14</v>
      </c>
      <c r="H62" s="23">
        <v>57000</v>
      </c>
      <c r="I62" s="25">
        <v>8</v>
      </c>
      <c r="J62" s="9" t="s">
        <v>174</v>
      </c>
      <c r="K62" s="9" t="s">
        <v>72</v>
      </c>
      <c r="L62" s="9" t="s">
        <v>59</v>
      </c>
      <c r="M62" s="19"/>
    </row>
    <row r="63" spans="1:13" x14ac:dyDescent="0.25">
      <c r="A63" t="s">
        <v>179</v>
      </c>
      <c r="B63" t="s">
        <v>10</v>
      </c>
      <c r="C63" t="s">
        <v>180</v>
      </c>
      <c r="D63" t="s">
        <v>168</v>
      </c>
      <c r="E63" t="s">
        <v>44</v>
      </c>
      <c r="F63" s="1" t="s">
        <v>41</v>
      </c>
      <c r="G63" s="10" t="s">
        <v>14</v>
      </c>
      <c r="H63" s="23">
        <v>480000</v>
      </c>
      <c r="I63" s="25">
        <v>5</v>
      </c>
      <c r="J63" s="9" t="s">
        <v>181</v>
      </c>
      <c r="K63" s="9" t="s">
        <v>72</v>
      </c>
      <c r="L63" s="16">
        <v>42562</v>
      </c>
      <c r="M63" s="18"/>
    </row>
    <row r="64" spans="1:13" x14ac:dyDescent="0.25">
      <c r="I64" s="25"/>
    </row>
  </sheetData>
  <autoFilter ref="A1:L63">
    <sortState ref="A2:L62">
      <sortCondition ref="C1:C6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36" workbookViewId="0">
      <selection activeCell="F53" sqref="F53"/>
    </sheetView>
  </sheetViews>
  <sheetFormatPr defaultRowHeight="15" x14ac:dyDescent="0.25"/>
  <cols>
    <col min="1" max="1" width="50.5703125" customWidth="1"/>
    <col min="2" max="2" width="43" bestFit="1" customWidth="1"/>
    <col min="3" max="3" width="34.42578125" bestFit="1" customWidth="1"/>
    <col min="4" max="4" width="22.7109375" hidden="1" customWidth="1"/>
    <col min="5" max="5" width="26.5703125" customWidth="1"/>
    <col min="6" max="6" width="20.28515625" style="15" bestFit="1" customWidth="1"/>
    <col min="7" max="7" width="21.85546875" customWidth="1"/>
  </cols>
  <sheetData>
    <row r="1" spans="1:7" ht="30" x14ac:dyDescent="0.25">
      <c r="A1" s="32" t="s">
        <v>2</v>
      </c>
      <c r="B1" s="32" t="s">
        <v>6</v>
      </c>
      <c r="C1" s="32" t="s">
        <v>0</v>
      </c>
      <c r="D1" s="32" t="s">
        <v>3</v>
      </c>
      <c r="E1" s="32" t="s">
        <v>4</v>
      </c>
      <c r="F1" s="4" t="s">
        <v>196</v>
      </c>
      <c r="G1" s="5" t="s">
        <v>198</v>
      </c>
    </row>
    <row r="2" spans="1:7" x14ac:dyDescent="0.25">
      <c r="A2" s="33" t="s">
        <v>62</v>
      </c>
      <c r="B2" s="34" t="s">
        <v>63</v>
      </c>
      <c r="C2" s="33" t="s">
        <v>64</v>
      </c>
      <c r="D2" s="33" t="s">
        <v>44</v>
      </c>
      <c r="E2" s="35" t="s">
        <v>41</v>
      </c>
    </row>
    <row r="3" spans="1:7" x14ac:dyDescent="0.25">
      <c r="A3" s="33" t="s">
        <v>102</v>
      </c>
      <c r="B3" s="34" t="s">
        <v>101</v>
      </c>
      <c r="C3" s="34" t="s">
        <v>169</v>
      </c>
      <c r="D3" s="34" t="s">
        <v>44</v>
      </c>
      <c r="E3" s="35" t="s">
        <v>41</v>
      </c>
    </row>
    <row r="4" spans="1:7" x14ac:dyDescent="0.25">
      <c r="A4" s="33" t="s">
        <v>102</v>
      </c>
      <c r="B4" s="34" t="s">
        <v>114</v>
      </c>
      <c r="C4" s="34" t="s">
        <v>169</v>
      </c>
      <c r="D4" s="34" t="s">
        <v>44</v>
      </c>
      <c r="E4" s="35" t="s">
        <v>41</v>
      </c>
    </row>
    <row r="5" spans="1:7" x14ac:dyDescent="0.25">
      <c r="A5" s="33" t="s">
        <v>10</v>
      </c>
      <c r="B5" s="34" t="s">
        <v>69</v>
      </c>
      <c r="C5" s="34" t="s">
        <v>168</v>
      </c>
      <c r="D5" s="34" t="s">
        <v>44</v>
      </c>
      <c r="E5" s="35" t="s">
        <v>13</v>
      </c>
      <c r="F5" s="15" t="s">
        <v>199</v>
      </c>
    </row>
    <row r="6" spans="1:7" x14ac:dyDescent="0.25">
      <c r="A6" s="33" t="s">
        <v>10</v>
      </c>
      <c r="B6" s="34" t="s">
        <v>70</v>
      </c>
      <c r="C6" s="34" t="s">
        <v>168</v>
      </c>
      <c r="D6" s="34" t="s">
        <v>44</v>
      </c>
      <c r="E6" s="35" t="s">
        <v>41</v>
      </c>
      <c r="F6" s="15" t="s">
        <v>199</v>
      </c>
    </row>
    <row r="7" spans="1:7" x14ac:dyDescent="0.25">
      <c r="A7" s="34" t="s">
        <v>10</v>
      </c>
      <c r="B7" s="34" t="s">
        <v>15</v>
      </c>
      <c r="C7" s="34" t="s">
        <v>168</v>
      </c>
      <c r="D7" s="34" t="s">
        <v>44</v>
      </c>
      <c r="E7" s="35" t="s">
        <v>41</v>
      </c>
      <c r="F7" s="15" t="s">
        <v>199</v>
      </c>
    </row>
    <row r="8" spans="1:7" x14ac:dyDescent="0.25">
      <c r="A8" s="34" t="s">
        <v>10</v>
      </c>
      <c r="B8" s="34" t="s">
        <v>105</v>
      </c>
      <c r="C8" s="34" t="s">
        <v>168</v>
      </c>
      <c r="D8" s="34" t="s">
        <v>44</v>
      </c>
      <c r="E8" s="35" t="s">
        <v>41</v>
      </c>
      <c r="F8" s="15" t="s">
        <v>199</v>
      </c>
    </row>
    <row r="9" spans="1:7" x14ac:dyDescent="0.25">
      <c r="A9" s="34" t="s">
        <v>10</v>
      </c>
      <c r="B9" s="34" t="s">
        <v>107</v>
      </c>
      <c r="C9" s="34" t="s">
        <v>168</v>
      </c>
      <c r="D9" s="34" t="s">
        <v>44</v>
      </c>
      <c r="E9" s="35" t="s">
        <v>41</v>
      </c>
      <c r="F9" s="15" t="s">
        <v>199</v>
      </c>
    </row>
    <row r="10" spans="1:7" x14ac:dyDescent="0.25">
      <c r="A10" s="34" t="s">
        <v>10</v>
      </c>
      <c r="B10" s="34" t="s">
        <v>180</v>
      </c>
      <c r="C10" s="34" t="s">
        <v>168</v>
      </c>
      <c r="D10" s="34" t="s">
        <v>44</v>
      </c>
      <c r="E10" s="35" t="s">
        <v>41</v>
      </c>
      <c r="F10" s="15" t="s">
        <v>199</v>
      </c>
    </row>
    <row r="11" spans="1:7" x14ac:dyDescent="0.25">
      <c r="A11" s="33" t="s">
        <v>129</v>
      </c>
      <c r="B11" s="34" t="s">
        <v>126</v>
      </c>
      <c r="C11" s="34" t="s">
        <v>167</v>
      </c>
      <c r="D11" s="34" t="s">
        <v>44</v>
      </c>
      <c r="E11" s="34" t="s">
        <v>41</v>
      </c>
    </row>
    <row r="12" spans="1:7" x14ac:dyDescent="0.25">
      <c r="A12" s="33" t="s">
        <v>129</v>
      </c>
      <c r="B12" s="34" t="s">
        <v>127</v>
      </c>
      <c r="C12" s="34" t="s">
        <v>167</v>
      </c>
      <c r="D12" s="34" t="s">
        <v>44</v>
      </c>
      <c r="E12" s="34" t="s">
        <v>59</v>
      </c>
    </row>
    <row r="13" spans="1:7" x14ac:dyDescent="0.25">
      <c r="A13" s="33" t="s">
        <v>129</v>
      </c>
      <c r="B13" s="34" t="s">
        <v>128</v>
      </c>
      <c r="C13" s="34" t="s">
        <v>167</v>
      </c>
      <c r="D13" s="34" t="s">
        <v>44</v>
      </c>
      <c r="E13" s="34" t="s">
        <v>59</v>
      </c>
    </row>
    <row r="14" spans="1:7" x14ac:dyDescent="0.25">
      <c r="A14" s="33" t="s">
        <v>47</v>
      </c>
      <c r="B14" s="34" t="s">
        <v>20</v>
      </c>
      <c r="C14" s="33" t="s">
        <v>21</v>
      </c>
      <c r="D14" s="33" t="s">
        <v>44</v>
      </c>
      <c r="E14" s="35" t="s">
        <v>41</v>
      </c>
      <c r="F14" s="10" t="s">
        <v>197</v>
      </c>
    </row>
    <row r="15" spans="1:7" x14ac:dyDescent="0.25">
      <c r="A15" s="33" t="s">
        <v>47</v>
      </c>
      <c r="B15" s="34" t="s">
        <v>26</v>
      </c>
      <c r="C15" s="33" t="s">
        <v>21</v>
      </c>
      <c r="D15" s="33" t="s">
        <v>44</v>
      </c>
      <c r="E15" s="35" t="s">
        <v>41</v>
      </c>
      <c r="F15" s="15" t="s">
        <v>200</v>
      </c>
    </row>
    <row r="16" spans="1:7" x14ac:dyDescent="0.25">
      <c r="A16" s="33" t="s">
        <v>47</v>
      </c>
      <c r="B16" s="34" t="s">
        <v>48</v>
      </c>
      <c r="C16" s="34" t="s">
        <v>21</v>
      </c>
      <c r="D16" s="33" t="s">
        <v>44</v>
      </c>
      <c r="E16" s="36" t="s">
        <v>41</v>
      </c>
      <c r="F16" s="15" t="s">
        <v>201</v>
      </c>
    </row>
    <row r="17" spans="1:5" x14ac:dyDescent="0.25">
      <c r="A17" s="33" t="s">
        <v>36</v>
      </c>
      <c r="B17" s="34" t="s">
        <v>76</v>
      </c>
      <c r="C17" s="33" t="s">
        <v>38</v>
      </c>
      <c r="D17" s="33" t="s">
        <v>44</v>
      </c>
      <c r="E17" s="35" t="s">
        <v>41</v>
      </c>
    </row>
    <row r="18" spans="1:5" x14ac:dyDescent="0.25">
      <c r="A18" s="33" t="s">
        <v>36</v>
      </c>
      <c r="B18" s="34" t="s">
        <v>65</v>
      </c>
      <c r="C18" s="33" t="s">
        <v>38</v>
      </c>
      <c r="D18" s="33" t="s">
        <v>44</v>
      </c>
      <c r="E18" s="35" t="s">
        <v>41</v>
      </c>
    </row>
    <row r="19" spans="1:5" x14ac:dyDescent="0.25">
      <c r="A19" s="33" t="s">
        <v>36</v>
      </c>
      <c r="B19" s="34" t="s">
        <v>153</v>
      </c>
      <c r="C19" s="33" t="s">
        <v>38</v>
      </c>
      <c r="D19" s="33" t="s">
        <v>44</v>
      </c>
      <c r="E19" s="33" t="s">
        <v>41</v>
      </c>
    </row>
    <row r="20" spans="1:5" x14ac:dyDescent="0.25">
      <c r="A20" s="33" t="s">
        <v>36</v>
      </c>
      <c r="B20" s="34" t="s">
        <v>122</v>
      </c>
      <c r="C20" s="33" t="s">
        <v>38</v>
      </c>
      <c r="D20" s="33" t="s">
        <v>44</v>
      </c>
      <c r="E20" s="33" t="s">
        <v>41</v>
      </c>
    </row>
    <row r="21" spans="1:5" x14ac:dyDescent="0.25">
      <c r="A21" s="33" t="s">
        <v>36</v>
      </c>
      <c r="B21" s="34" t="s">
        <v>66</v>
      </c>
      <c r="C21" s="33" t="s">
        <v>38</v>
      </c>
      <c r="D21" s="33" t="s">
        <v>44</v>
      </c>
      <c r="E21" s="35" t="s">
        <v>41</v>
      </c>
    </row>
    <row r="22" spans="1:5" x14ac:dyDescent="0.25">
      <c r="A22" s="33" t="s">
        <v>36</v>
      </c>
      <c r="B22" s="34" t="s">
        <v>119</v>
      </c>
      <c r="C22" s="33" t="s">
        <v>38</v>
      </c>
      <c r="D22" s="33" t="s">
        <v>44</v>
      </c>
      <c r="E22" s="33" t="s">
        <v>41</v>
      </c>
    </row>
    <row r="23" spans="1:5" x14ac:dyDescent="0.25">
      <c r="A23" s="33" t="s">
        <v>36</v>
      </c>
      <c r="B23" s="34" t="s">
        <v>97</v>
      </c>
      <c r="C23" s="33" t="s">
        <v>38</v>
      </c>
      <c r="D23" s="33" t="s">
        <v>44</v>
      </c>
      <c r="E23" s="33" t="s">
        <v>41</v>
      </c>
    </row>
    <row r="24" spans="1:5" x14ac:dyDescent="0.25">
      <c r="A24" s="33" t="s">
        <v>36</v>
      </c>
      <c r="B24" s="34" t="s">
        <v>120</v>
      </c>
      <c r="C24" s="33" t="s">
        <v>38</v>
      </c>
      <c r="D24" s="33" t="s">
        <v>44</v>
      </c>
      <c r="E24" s="33" t="s">
        <v>41</v>
      </c>
    </row>
    <row r="25" spans="1:5" x14ac:dyDescent="0.25">
      <c r="A25" s="33" t="s">
        <v>36</v>
      </c>
      <c r="B25" s="34" t="s">
        <v>155</v>
      </c>
      <c r="C25" s="33" t="s">
        <v>38</v>
      </c>
      <c r="D25" s="33" t="s">
        <v>44</v>
      </c>
      <c r="E25" s="33" t="s">
        <v>41</v>
      </c>
    </row>
    <row r="26" spans="1:5" x14ac:dyDescent="0.25">
      <c r="A26" s="33" t="s">
        <v>36</v>
      </c>
      <c r="B26" s="34" t="s">
        <v>49</v>
      </c>
      <c r="C26" s="33" t="s">
        <v>38</v>
      </c>
      <c r="D26" s="33" t="s">
        <v>44</v>
      </c>
      <c r="E26" s="35" t="s">
        <v>41</v>
      </c>
    </row>
    <row r="27" spans="1:5" x14ac:dyDescent="0.25">
      <c r="A27" s="33" t="s">
        <v>36</v>
      </c>
      <c r="B27" s="34" t="s">
        <v>151</v>
      </c>
      <c r="C27" s="33" t="s">
        <v>38</v>
      </c>
      <c r="D27" s="33" t="s">
        <v>44</v>
      </c>
      <c r="E27" s="33" t="s">
        <v>13</v>
      </c>
    </row>
    <row r="28" spans="1:5" x14ac:dyDescent="0.25">
      <c r="A28" s="33" t="s">
        <v>36</v>
      </c>
      <c r="B28" s="34" t="s">
        <v>60</v>
      </c>
      <c r="C28" s="33" t="s">
        <v>38</v>
      </c>
      <c r="D28" s="33" t="s">
        <v>44</v>
      </c>
      <c r="E28" s="35" t="s">
        <v>41</v>
      </c>
    </row>
    <row r="29" spans="1:5" x14ac:dyDescent="0.25">
      <c r="A29" s="33" t="s">
        <v>36</v>
      </c>
      <c r="B29" s="34" t="s">
        <v>124</v>
      </c>
      <c r="C29" s="33" t="s">
        <v>38</v>
      </c>
      <c r="D29" s="33" t="s">
        <v>44</v>
      </c>
      <c r="E29" s="33" t="s">
        <v>41</v>
      </c>
    </row>
    <row r="30" spans="1:5" x14ac:dyDescent="0.25">
      <c r="A30" s="33" t="s">
        <v>36</v>
      </c>
      <c r="B30" s="34" t="s">
        <v>17</v>
      </c>
      <c r="C30" s="33" t="s">
        <v>18</v>
      </c>
      <c r="D30" s="34" t="s">
        <v>44</v>
      </c>
      <c r="E30" s="35" t="s">
        <v>41</v>
      </c>
    </row>
    <row r="31" spans="1:5" x14ac:dyDescent="0.25">
      <c r="A31" s="33" t="s">
        <v>36</v>
      </c>
      <c r="B31" s="34" t="s">
        <v>81</v>
      </c>
      <c r="C31" s="33" t="s">
        <v>38</v>
      </c>
      <c r="D31" s="33" t="s">
        <v>44</v>
      </c>
      <c r="E31" s="35" t="s">
        <v>41</v>
      </c>
    </row>
    <row r="32" spans="1:5" x14ac:dyDescent="0.25">
      <c r="A32" s="33" t="s">
        <v>36</v>
      </c>
      <c r="B32" s="34" t="s">
        <v>79</v>
      </c>
      <c r="C32" s="33" t="s">
        <v>38</v>
      </c>
      <c r="D32" s="33" t="s">
        <v>44</v>
      </c>
      <c r="E32" s="35" t="s">
        <v>41</v>
      </c>
    </row>
    <row r="33" spans="1:5" x14ac:dyDescent="0.25">
      <c r="A33" s="33" t="s">
        <v>36</v>
      </c>
      <c r="B33" s="34" t="s">
        <v>86</v>
      </c>
      <c r="C33" s="33" t="s">
        <v>38</v>
      </c>
      <c r="D33" s="33" t="s">
        <v>44</v>
      </c>
      <c r="E33" s="35" t="s">
        <v>41</v>
      </c>
    </row>
    <row r="34" spans="1:5" x14ac:dyDescent="0.25">
      <c r="A34" s="33" t="s">
        <v>36</v>
      </c>
      <c r="B34" s="34" t="s">
        <v>125</v>
      </c>
      <c r="C34" s="33" t="s">
        <v>38</v>
      </c>
      <c r="D34" s="33" t="s">
        <v>44</v>
      </c>
      <c r="E34" s="33" t="s">
        <v>41</v>
      </c>
    </row>
    <row r="35" spans="1:5" x14ac:dyDescent="0.25">
      <c r="A35" s="33" t="s">
        <v>36</v>
      </c>
      <c r="B35" s="34" t="s">
        <v>78</v>
      </c>
      <c r="C35" s="33" t="s">
        <v>38</v>
      </c>
      <c r="D35" s="33" t="s">
        <v>44</v>
      </c>
      <c r="E35" s="35" t="s">
        <v>41</v>
      </c>
    </row>
    <row r="36" spans="1:5" x14ac:dyDescent="0.25">
      <c r="A36" s="33" t="s">
        <v>36</v>
      </c>
      <c r="B36" s="34" t="s">
        <v>118</v>
      </c>
      <c r="C36" s="33" t="s">
        <v>38</v>
      </c>
      <c r="D36" s="33" t="s">
        <v>44</v>
      </c>
      <c r="E36" s="33" t="s">
        <v>41</v>
      </c>
    </row>
    <row r="37" spans="1:5" x14ac:dyDescent="0.25">
      <c r="A37" s="33" t="s">
        <v>36</v>
      </c>
      <c r="B37" s="34" t="s">
        <v>67</v>
      </c>
      <c r="C37" s="33" t="s">
        <v>38</v>
      </c>
      <c r="D37" s="33" t="s">
        <v>44</v>
      </c>
      <c r="E37" s="35" t="s">
        <v>41</v>
      </c>
    </row>
    <row r="38" spans="1:5" x14ac:dyDescent="0.25">
      <c r="A38" s="33" t="s">
        <v>36</v>
      </c>
      <c r="B38" s="34" t="s">
        <v>61</v>
      </c>
      <c r="C38" s="33" t="s">
        <v>38</v>
      </c>
      <c r="D38" s="33" t="s">
        <v>44</v>
      </c>
      <c r="E38" s="35" t="s">
        <v>41</v>
      </c>
    </row>
    <row r="39" spans="1:5" x14ac:dyDescent="0.25">
      <c r="A39" s="33" t="s">
        <v>36</v>
      </c>
      <c r="B39" s="34" t="s">
        <v>84</v>
      </c>
      <c r="C39" s="33" t="s">
        <v>38</v>
      </c>
      <c r="D39" s="33" t="s">
        <v>44</v>
      </c>
      <c r="E39" s="35" t="s">
        <v>41</v>
      </c>
    </row>
    <row r="40" spans="1:5" x14ac:dyDescent="0.25">
      <c r="A40" s="33" t="s">
        <v>36</v>
      </c>
      <c r="B40" s="34" t="s">
        <v>156</v>
      </c>
      <c r="C40" s="33" t="s">
        <v>38</v>
      </c>
      <c r="D40" s="33" t="s">
        <v>44</v>
      </c>
      <c r="E40" s="33" t="s">
        <v>41</v>
      </c>
    </row>
    <row r="41" spans="1:5" x14ac:dyDescent="0.25">
      <c r="A41" s="33" t="s">
        <v>36</v>
      </c>
      <c r="B41" s="34" t="s">
        <v>88</v>
      </c>
      <c r="C41" s="33" t="s">
        <v>38</v>
      </c>
      <c r="D41" s="33" t="s">
        <v>44</v>
      </c>
      <c r="E41" s="35" t="s">
        <v>41</v>
      </c>
    </row>
    <row r="42" spans="1:5" x14ac:dyDescent="0.25">
      <c r="A42" s="33" t="s">
        <v>36</v>
      </c>
      <c r="B42" s="33" t="s">
        <v>37</v>
      </c>
      <c r="C42" s="33" t="s">
        <v>38</v>
      </c>
      <c r="D42" s="33" t="s">
        <v>44</v>
      </c>
      <c r="E42" s="35" t="s">
        <v>41</v>
      </c>
    </row>
    <row r="43" spans="1:5" x14ac:dyDescent="0.25">
      <c r="A43" s="33" t="s">
        <v>36</v>
      </c>
      <c r="B43" s="34" t="s">
        <v>46</v>
      </c>
      <c r="C43" s="33" t="s">
        <v>38</v>
      </c>
      <c r="D43" s="33" t="s">
        <v>44</v>
      </c>
      <c r="E43" s="35" t="s">
        <v>41</v>
      </c>
    </row>
    <row r="44" spans="1:5" x14ac:dyDescent="0.25">
      <c r="A44" s="33" t="s">
        <v>36</v>
      </c>
      <c r="B44" s="34" t="s">
        <v>92</v>
      </c>
      <c r="C44" s="33" t="s">
        <v>38</v>
      </c>
      <c r="D44" s="33" t="s">
        <v>44</v>
      </c>
      <c r="E44" s="35" t="s">
        <v>41</v>
      </c>
    </row>
    <row r="45" spans="1:5" x14ac:dyDescent="0.25">
      <c r="A45" s="33" t="s">
        <v>36</v>
      </c>
      <c r="B45" s="34" t="s">
        <v>159</v>
      </c>
      <c r="C45" s="33" t="s">
        <v>38</v>
      </c>
      <c r="D45" s="33" t="s">
        <v>44</v>
      </c>
      <c r="E45" s="33" t="s">
        <v>41</v>
      </c>
    </row>
    <row r="46" spans="1:5" x14ac:dyDescent="0.25">
      <c r="A46" s="33" t="s">
        <v>36</v>
      </c>
      <c r="B46" s="34" t="s">
        <v>35</v>
      </c>
      <c r="C46" s="34" t="s">
        <v>18</v>
      </c>
      <c r="D46" s="34" t="s">
        <v>44</v>
      </c>
      <c r="E46" s="35" t="s">
        <v>41</v>
      </c>
    </row>
    <row r="47" spans="1:5" x14ac:dyDescent="0.25">
      <c r="A47" s="33" t="s">
        <v>116</v>
      </c>
      <c r="B47" s="34" t="s">
        <v>117</v>
      </c>
      <c r="C47" s="34" t="s">
        <v>147</v>
      </c>
      <c r="D47" s="34" t="s">
        <v>44</v>
      </c>
      <c r="E47" s="35" t="s">
        <v>13</v>
      </c>
    </row>
    <row r="48" spans="1:5" x14ac:dyDescent="0.25">
      <c r="A48" s="33" t="s">
        <v>116</v>
      </c>
      <c r="B48" s="34" t="s">
        <v>137</v>
      </c>
      <c r="C48" s="34" t="s">
        <v>147</v>
      </c>
      <c r="D48" s="34" t="s">
        <v>44</v>
      </c>
      <c r="E48" s="35" t="s">
        <v>13</v>
      </c>
    </row>
    <row r="49" spans="1:5" x14ac:dyDescent="0.25">
      <c r="A49" s="33" t="s">
        <v>116</v>
      </c>
      <c r="B49" s="34" t="s">
        <v>121</v>
      </c>
      <c r="C49" s="34" t="s">
        <v>147</v>
      </c>
      <c r="D49" s="34" t="s">
        <v>44</v>
      </c>
      <c r="E49" s="35" t="s">
        <v>13</v>
      </c>
    </row>
    <row r="50" spans="1:5" x14ac:dyDescent="0.25">
      <c r="A50" s="33" t="s">
        <v>116</v>
      </c>
      <c r="B50" s="34" t="s">
        <v>138</v>
      </c>
      <c r="C50" s="34" t="s">
        <v>147</v>
      </c>
      <c r="D50" s="34" t="s">
        <v>44</v>
      </c>
      <c r="E50" s="35" t="s">
        <v>41</v>
      </c>
    </row>
    <row r="51" spans="1:5" x14ac:dyDescent="0.25">
      <c r="A51" s="34" t="s">
        <v>109</v>
      </c>
      <c r="B51" s="34" t="s">
        <v>112</v>
      </c>
      <c r="C51" s="34" t="s">
        <v>173</v>
      </c>
      <c r="D51" s="34" t="s">
        <v>44</v>
      </c>
      <c r="E51" s="35" t="s">
        <v>41</v>
      </c>
    </row>
    <row r="52" spans="1:5" x14ac:dyDescent="0.25">
      <c r="A52" s="34" t="s">
        <v>23</v>
      </c>
      <c r="B52" s="34" t="s">
        <v>24</v>
      </c>
      <c r="C52" s="34" t="s">
        <v>149</v>
      </c>
      <c r="D52" s="34" t="s">
        <v>44</v>
      </c>
      <c r="E52" s="34" t="s">
        <v>13</v>
      </c>
    </row>
    <row r="53" spans="1:5" x14ac:dyDescent="0.25">
      <c r="A53" s="33" t="s">
        <v>39</v>
      </c>
      <c r="B53" s="33" t="s">
        <v>40</v>
      </c>
      <c r="C53" s="34" t="s">
        <v>183</v>
      </c>
      <c r="D53" s="33" t="s">
        <v>44</v>
      </c>
      <c r="E53" s="35" t="s">
        <v>41</v>
      </c>
    </row>
    <row r="54" spans="1:5" x14ac:dyDescent="0.25">
      <c r="A54" s="34" t="s">
        <v>8</v>
      </c>
      <c r="B54" s="34" t="s">
        <v>11</v>
      </c>
      <c r="C54" s="34" t="s">
        <v>183</v>
      </c>
      <c r="D54" s="34" t="s">
        <v>44</v>
      </c>
      <c r="E54" s="34" t="s">
        <v>13</v>
      </c>
    </row>
    <row r="55" spans="1:5" x14ac:dyDescent="0.25">
      <c r="A55" s="34" t="s">
        <v>8</v>
      </c>
      <c r="B55" s="34" t="s">
        <v>90</v>
      </c>
      <c r="C55" s="34" t="s">
        <v>148</v>
      </c>
      <c r="D55" s="33" t="s">
        <v>44</v>
      </c>
      <c r="E55" s="33" t="s">
        <v>13</v>
      </c>
    </row>
    <row r="56" spans="1:5" x14ac:dyDescent="0.25">
      <c r="A56" s="33" t="s">
        <v>42</v>
      </c>
      <c r="B56" s="33" t="s">
        <v>42</v>
      </c>
      <c r="C56" s="33" t="s">
        <v>43</v>
      </c>
      <c r="D56" s="33" t="s">
        <v>44</v>
      </c>
      <c r="E56" s="36" t="s">
        <v>45</v>
      </c>
    </row>
  </sheetData>
  <autoFilter ref="A1:G56">
    <sortState ref="A2:G56">
      <sortCondition ref="A1:A5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Plan1</vt:lpstr>
      <vt:lpstr>ME Agosto2016</vt:lpstr>
      <vt:lpstr>Frentes de Trabalho</vt:lpstr>
    </vt:vector>
  </TitlesOfParts>
  <Company>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Leandro Marcos Frossard</cp:lastModifiedBy>
  <dcterms:created xsi:type="dcterms:W3CDTF">2016-06-20T18:16:35Z</dcterms:created>
  <dcterms:modified xsi:type="dcterms:W3CDTF">2017-05-24T14:57:42Z</dcterms:modified>
</cp:coreProperties>
</file>