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bookViews>
    <workbookView xWindow="0" yWindow="0" windowWidth="20490" windowHeight="7005" tabRatio="979"/>
  </bookViews>
  <sheets>
    <sheet name="Resumo da solicitação" sheetId="63" r:id="rId1"/>
    <sheet name="Dados LPU" sheetId="32" r:id="rId2"/>
    <sheet name="Lista" sheetId="68" state="hidden" r:id="rId3"/>
    <sheet name="PLanilha orientadora" sheetId="66" state="hidden" r:id="rId4"/>
    <sheet name="Planilha Orientadora Acessórios" sheetId="67" state="hidden" r:id="rId5"/>
    <sheet name="Resumo LPU" sheetId="60" state="hidden" r:id="rId6"/>
  </sheets>
  <externalReferences>
    <externalReference r:id="rId7"/>
  </externalReferences>
  <definedNames>
    <definedName name="_xlnm._FilterDatabase" localSheetId="1" hidden="1">'Dados LPU'!$A$3:$M$49</definedName>
    <definedName name="_xlnm._FilterDatabase" localSheetId="3" hidden="1">'PLanilha orientadora'!$A$1:$Q$62</definedName>
    <definedName name="Custo" localSheetId="4">#REF!</definedName>
    <definedName name="Custo">#REF!</definedName>
    <definedName name="CustoSW" localSheetId="4">#REF!</definedName>
    <definedName name="CustoSW">#REF!</definedName>
    <definedName name="Estados">#REF!</definedName>
    <definedName name="Estimate_Info" localSheetId="4">#REF!</definedName>
    <definedName name="Estimate_Info">#REF!</definedName>
    <definedName name="GW" localSheetId="4">#REF!</definedName>
    <definedName name="GW">#REF!</definedName>
    <definedName name="QTD">[1]Componentes!$G$8</definedName>
    <definedName name="s" localSheetId="4">#REF!</definedName>
    <definedName name="s">#REF!</definedName>
  </definedNames>
  <calcPr calcId="152511"/>
</workbook>
</file>

<file path=xl/calcChain.xml><?xml version="1.0" encoding="utf-8"?>
<calcChain xmlns="http://schemas.openxmlformats.org/spreadsheetml/2006/main">
  <c r="J16" i="60" l="1"/>
  <c r="D16" i="60" s="1"/>
  <c r="J15" i="60"/>
  <c r="D15" i="60"/>
  <c r="J14" i="60"/>
  <c r="D14" i="60" s="1"/>
  <c r="J13" i="60"/>
  <c r="D13" i="60"/>
  <c r="J12" i="60"/>
  <c r="D12" i="60" s="1"/>
  <c r="J11" i="60"/>
  <c r="D11" i="60"/>
  <c r="D9" i="60"/>
  <c r="J8" i="60"/>
  <c r="D8" i="60"/>
  <c r="J7" i="60"/>
  <c r="D7" i="60" s="1"/>
  <c r="J6" i="60"/>
  <c r="D6" i="60"/>
  <c r="J5" i="60"/>
  <c r="D5" i="60" s="1"/>
  <c r="J4" i="60"/>
  <c r="D4" i="60"/>
  <c r="J3" i="60"/>
  <c r="D3" i="60" s="1"/>
  <c r="J2" i="60"/>
  <c r="D2" i="60"/>
  <c r="M164" i="67"/>
  <c r="K162" i="67"/>
  <c r="J162" i="67"/>
  <c r="M158" i="67"/>
  <c r="L156" i="67"/>
  <c r="J156" i="67" s="1"/>
  <c r="K156" i="67" s="1"/>
  <c r="K50" i="32" s="1"/>
  <c r="M152" i="67"/>
  <c r="M146" i="67"/>
  <c r="M137" i="67"/>
  <c r="Q137" i="67" s="1"/>
  <c r="Q136" i="67"/>
  <c r="M136" i="67"/>
  <c r="M139" i="67" s="1"/>
  <c r="M132" i="67"/>
  <c r="J130" i="67"/>
  <c r="K130" i="67" s="1"/>
  <c r="M126" i="67"/>
  <c r="J124" i="67"/>
  <c r="K124" i="67" s="1"/>
  <c r="M120" i="67"/>
  <c r="K118" i="67"/>
  <c r="J118" i="67"/>
  <c r="M114" i="67"/>
  <c r="K112" i="67"/>
  <c r="J112" i="67"/>
  <c r="M108" i="67"/>
  <c r="L106" i="67"/>
  <c r="J106" i="67" s="1"/>
  <c r="K106" i="67" s="1"/>
  <c r="M102" i="67"/>
  <c r="L100" i="67"/>
  <c r="K100" i="67"/>
  <c r="J100" i="67" s="1"/>
  <c r="M94" i="67"/>
  <c r="M96" i="67" s="1"/>
  <c r="K94" i="67"/>
  <c r="J94" i="67"/>
  <c r="M90" i="67"/>
  <c r="L88" i="67"/>
  <c r="K88" i="67"/>
  <c r="J88" i="67"/>
  <c r="M84" i="67"/>
  <c r="L82" i="67"/>
  <c r="K82" i="67"/>
  <c r="J82" i="67"/>
  <c r="M77" i="67"/>
  <c r="L75" i="67"/>
  <c r="K75" i="67"/>
  <c r="J75" i="67"/>
  <c r="M71" i="67"/>
  <c r="L69" i="67"/>
  <c r="J69" i="67" s="1"/>
  <c r="K69" i="67" s="1"/>
  <c r="M65" i="67"/>
  <c r="L63" i="67"/>
  <c r="J63" i="67" s="1"/>
  <c r="K63" i="67" s="1"/>
  <c r="M59" i="67"/>
  <c r="L57" i="67"/>
  <c r="J57" i="67" s="1"/>
  <c r="K57" i="67" s="1"/>
  <c r="M53" i="67"/>
  <c r="L51" i="67"/>
  <c r="K51" i="67"/>
  <c r="J51" i="67"/>
  <c r="M47" i="67"/>
  <c r="L45" i="67"/>
  <c r="J45" i="67" s="1"/>
  <c r="K45" i="67" s="1"/>
  <c r="M41" i="67"/>
  <c r="J39" i="67"/>
  <c r="K39" i="67" s="1"/>
  <c r="M35" i="67"/>
  <c r="M33" i="67"/>
  <c r="J33" i="67"/>
  <c r="K33" i="67" s="1"/>
  <c r="M29" i="67"/>
  <c r="M27" i="67"/>
  <c r="J27" i="67"/>
  <c r="K27" i="67" s="1"/>
  <c r="M23" i="67"/>
  <c r="M21" i="67"/>
  <c r="J21" i="67"/>
  <c r="K21" i="67" s="1"/>
  <c r="M17" i="67"/>
  <c r="M15" i="67"/>
  <c r="J15" i="67"/>
  <c r="K15" i="67" s="1"/>
  <c r="M11" i="67"/>
  <c r="M9" i="67"/>
  <c r="J9" i="67"/>
  <c r="K9" i="67" s="1"/>
  <c r="L5" i="67"/>
  <c r="M4" i="67"/>
  <c r="M3" i="67"/>
  <c r="M5" i="67" s="1"/>
  <c r="K3" i="67"/>
  <c r="J3" i="67"/>
  <c r="L61" i="66"/>
  <c r="M49" i="32" s="1"/>
  <c r="K61" i="66"/>
  <c r="K60" i="66"/>
  <c r="L60" i="66" s="1"/>
  <c r="L57" i="66"/>
  <c r="K57" i="66"/>
  <c r="K56" i="66"/>
  <c r="L45" i="32" s="1"/>
  <c r="K53" i="66"/>
  <c r="L53" i="66" s="1"/>
  <c r="M43" i="32" s="1"/>
  <c r="L52" i="66"/>
  <c r="K52" i="66"/>
  <c r="K49" i="66"/>
  <c r="L40" i="32" s="1"/>
  <c r="L48" i="66"/>
  <c r="K48" i="66"/>
  <c r="L45" i="66"/>
  <c r="M37" i="32" s="1"/>
  <c r="K45" i="66"/>
  <c r="K44" i="66"/>
  <c r="L44" i="66" s="1"/>
  <c r="L41" i="66"/>
  <c r="K41" i="66"/>
  <c r="K40" i="66"/>
  <c r="L40" i="66" s="1"/>
  <c r="K37" i="66"/>
  <c r="L37" i="66" s="1"/>
  <c r="M31" i="32" s="1"/>
  <c r="L36" i="66"/>
  <c r="K36" i="66"/>
  <c r="K32" i="66"/>
  <c r="L32" i="66" s="1"/>
  <c r="M27" i="32" s="1"/>
  <c r="L31" i="66"/>
  <c r="L33" i="66" s="1"/>
  <c r="K31" i="66"/>
  <c r="L28" i="66"/>
  <c r="M24" i="32" s="1"/>
  <c r="K28" i="66"/>
  <c r="K27" i="66"/>
  <c r="L27" i="66" s="1"/>
  <c r="L24" i="66"/>
  <c r="K24" i="66"/>
  <c r="K23" i="66"/>
  <c r="L23" i="66" s="1"/>
  <c r="K20" i="66"/>
  <c r="L18" i="32" s="1"/>
  <c r="L19" i="66"/>
  <c r="K19" i="66"/>
  <c r="K16" i="66"/>
  <c r="L16" i="66" s="1"/>
  <c r="M15" i="32" s="1"/>
  <c r="L15" i="66"/>
  <c r="L17" i="66" s="1"/>
  <c r="K15" i="66"/>
  <c r="L12" i="66"/>
  <c r="M12" i="32" s="1"/>
  <c r="K12" i="66"/>
  <c r="K11" i="66"/>
  <c r="L11" i="66" s="1"/>
  <c r="L8" i="66"/>
  <c r="K8" i="66"/>
  <c r="K7" i="66"/>
  <c r="L7" i="66" s="1"/>
  <c r="K4" i="66"/>
  <c r="L6" i="32" s="1"/>
  <c r="L3" i="66"/>
  <c r="K3" i="66"/>
  <c r="L2" i="66"/>
  <c r="J16" i="68"/>
  <c r="D16" i="68"/>
  <c r="B16" i="68" s="1"/>
  <c r="J15" i="68"/>
  <c r="D15" i="68"/>
  <c r="B15" i="68"/>
  <c r="J14" i="68"/>
  <c r="D14" i="68" s="1"/>
  <c r="B14" i="68" s="1"/>
  <c r="J13" i="68"/>
  <c r="D13" i="68" s="1"/>
  <c r="B13" i="68" s="1"/>
  <c r="J12" i="68"/>
  <c r="D12" i="68"/>
  <c r="B12" i="68" s="1"/>
  <c r="E7" i="63" s="1"/>
  <c r="J11" i="68"/>
  <c r="D11" i="68"/>
  <c r="B11" i="68"/>
  <c r="B10" i="68"/>
  <c r="D9" i="68"/>
  <c r="B9" i="68"/>
  <c r="J8" i="68"/>
  <c r="D8" i="68" s="1"/>
  <c r="B8" i="68" s="1"/>
  <c r="J7" i="68"/>
  <c r="F6" i="63" s="1"/>
  <c r="D7" i="68"/>
  <c r="B7" i="68" s="1"/>
  <c r="E6" i="63" s="1"/>
  <c r="J6" i="68"/>
  <c r="D6" i="68"/>
  <c r="B6" i="68"/>
  <c r="E5" i="63" s="1"/>
  <c r="J5" i="68"/>
  <c r="D5" i="68" s="1"/>
  <c r="B5" i="68" s="1"/>
  <c r="J4" i="68"/>
  <c r="D4" i="68" s="1"/>
  <c r="B4" i="68" s="1"/>
  <c r="J3" i="68"/>
  <c r="D3" i="68"/>
  <c r="B3" i="68" s="1"/>
  <c r="J2" i="68"/>
  <c r="D2" i="68"/>
  <c r="B2" i="68"/>
  <c r="M51" i="32"/>
  <c r="L51" i="32"/>
  <c r="K51" i="32"/>
  <c r="I51" i="32"/>
  <c r="H51" i="32"/>
  <c r="G51" i="32"/>
  <c r="E51" i="32"/>
  <c r="C51" i="32"/>
  <c r="M50" i="32"/>
  <c r="J50" i="32"/>
  <c r="I50" i="32"/>
  <c r="H50" i="32"/>
  <c r="G50" i="32"/>
  <c r="E50" i="32"/>
  <c r="C50" i="32"/>
  <c r="L49" i="32"/>
  <c r="K49" i="32"/>
  <c r="J49" i="32"/>
  <c r="I49" i="32"/>
  <c r="H49" i="32"/>
  <c r="G49" i="32"/>
  <c r="F49" i="32"/>
  <c r="E49" i="32"/>
  <c r="D49" i="32"/>
  <c r="B49" i="32"/>
  <c r="K48" i="32"/>
  <c r="J48" i="32"/>
  <c r="I48" i="32"/>
  <c r="H48" i="32"/>
  <c r="G48" i="32"/>
  <c r="F48" i="32"/>
  <c r="E48" i="32"/>
  <c r="D48" i="32"/>
  <c r="B48" i="32"/>
  <c r="M47" i="32"/>
  <c r="L47" i="32"/>
  <c r="K47" i="32"/>
  <c r="J47" i="32"/>
  <c r="I47" i="32"/>
  <c r="H47" i="32"/>
  <c r="G47" i="32"/>
  <c r="F47" i="32"/>
  <c r="E47" i="32"/>
  <c r="D47" i="32"/>
  <c r="M46" i="32"/>
  <c r="L46" i="32"/>
  <c r="K46" i="32"/>
  <c r="J46" i="32"/>
  <c r="I46" i="32"/>
  <c r="H46" i="32"/>
  <c r="G46" i="32"/>
  <c r="F46" i="32"/>
  <c r="E46" i="32"/>
  <c r="D46" i="32"/>
  <c r="B46" i="32"/>
  <c r="K45" i="32"/>
  <c r="J45" i="32"/>
  <c r="I45" i="32"/>
  <c r="H45" i="32"/>
  <c r="G45" i="32"/>
  <c r="F45" i="32"/>
  <c r="E45" i="32"/>
  <c r="D45" i="32"/>
  <c r="B45" i="32"/>
  <c r="M44" i="32"/>
  <c r="L44" i="32"/>
  <c r="K44" i="32"/>
  <c r="J44" i="32"/>
  <c r="I44" i="32"/>
  <c r="H44" i="32"/>
  <c r="G44" i="32"/>
  <c r="F44" i="32"/>
  <c r="E44" i="32"/>
  <c r="D44" i="32"/>
  <c r="L43" i="32"/>
  <c r="K43" i="32"/>
  <c r="J43" i="32"/>
  <c r="I43" i="32"/>
  <c r="H43" i="32"/>
  <c r="G43" i="32"/>
  <c r="F43" i="32"/>
  <c r="E43" i="32"/>
  <c r="D43" i="32"/>
  <c r="B43" i="32"/>
  <c r="L42" i="32"/>
  <c r="K42" i="32"/>
  <c r="J42" i="32"/>
  <c r="I42" i="32"/>
  <c r="H42" i="32"/>
  <c r="G42" i="32"/>
  <c r="F42" i="32"/>
  <c r="E42" i="32"/>
  <c r="D42" i="32"/>
  <c r="B42" i="32"/>
  <c r="M41" i="32"/>
  <c r="L41" i="32"/>
  <c r="K41" i="32"/>
  <c r="J41" i="32"/>
  <c r="I41" i="32"/>
  <c r="H41" i="32"/>
  <c r="G41" i="32"/>
  <c r="F41" i="32"/>
  <c r="E41" i="32"/>
  <c r="D41" i="32"/>
  <c r="K40" i="32"/>
  <c r="J40" i="32"/>
  <c r="I40" i="32"/>
  <c r="H40" i="32"/>
  <c r="G40" i="32"/>
  <c r="F40" i="32"/>
  <c r="E40" i="32"/>
  <c r="D40" i="32"/>
  <c r="B40" i="32"/>
  <c r="M39" i="32"/>
  <c r="L39" i="32"/>
  <c r="K39" i="32"/>
  <c r="J39" i="32"/>
  <c r="I39" i="32"/>
  <c r="H39" i="32"/>
  <c r="G39" i="32"/>
  <c r="F39" i="32"/>
  <c r="E39" i="32"/>
  <c r="D39" i="32"/>
  <c r="B39" i="32"/>
  <c r="M38" i="32"/>
  <c r="L38" i="32"/>
  <c r="K38" i="32"/>
  <c r="J38" i="32"/>
  <c r="I38" i="32"/>
  <c r="H38" i="32"/>
  <c r="G38" i="32"/>
  <c r="F38" i="32"/>
  <c r="E38" i="32"/>
  <c r="D38" i="32"/>
  <c r="L37" i="32"/>
  <c r="K37" i="32"/>
  <c r="J37" i="32"/>
  <c r="I37" i="32"/>
  <c r="H37" i="32"/>
  <c r="G37" i="32"/>
  <c r="F37" i="32"/>
  <c r="E37" i="32"/>
  <c r="D37" i="32"/>
  <c r="B37" i="32"/>
  <c r="K36" i="32"/>
  <c r="J36" i="32"/>
  <c r="I36" i="32"/>
  <c r="H36" i="32"/>
  <c r="G36" i="32"/>
  <c r="F36" i="32"/>
  <c r="E36" i="32"/>
  <c r="D36" i="32"/>
  <c r="B36" i="32"/>
  <c r="M35" i="32"/>
  <c r="L35" i="32"/>
  <c r="K35" i="32"/>
  <c r="J35" i="32"/>
  <c r="I35" i="32"/>
  <c r="H35" i="32"/>
  <c r="G35" i="32"/>
  <c r="F35" i="32"/>
  <c r="E35" i="32"/>
  <c r="D35" i="32"/>
  <c r="M34" i="32"/>
  <c r="L34" i="32"/>
  <c r="K34" i="32"/>
  <c r="J34" i="32"/>
  <c r="I34" i="32"/>
  <c r="H34" i="32"/>
  <c r="G34" i="32"/>
  <c r="F34" i="32"/>
  <c r="E34" i="32"/>
  <c r="D34" i="32"/>
  <c r="B34" i="32"/>
  <c r="K33" i="32"/>
  <c r="J33" i="32"/>
  <c r="I33" i="32"/>
  <c r="H33" i="32"/>
  <c r="G33" i="32"/>
  <c r="F33" i="32"/>
  <c r="E33" i="32"/>
  <c r="D33" i="32"/>
  <c r="B33" i="32"/>
  <c r="M32" i="32"/>
  <c r="L32" i="32"/>
  <c r="K32" i="32"/>
  <c r="J32" i="32"/>
  <c r="I32" i="32"/>
  <c r="H32" i="32"/>
  <c r="G32" i="32"/>
  <c r="F32" i="32"/>
  <c r="E32" i="32"/>
  <c r="D32" i="32"/>
  <c r="L31" i="32"/>
  <c r="K31" i="32"/>
  <c r="J31" i="32"/>
  <c r="I31" i="32"/>
  <c r="H31" i="32"/>
  <c r="G31" i="32"/>
  <c r="F31" i="32"/>
  <c r="E31" i="32"/>
  <c r="D31" i="32"/>
  <c r="B31" i="32"/>
  <c r="L30" i="32"/>
  <c r="K30" i="32"/>
  <c r="J30" i="32"/>
  <c r="I30" i="32"/>
  <c r="H30" i="32"/>
  <c r="G30" i="32"/>
  <c r="F30" i="32"/>
  <c r="E30" i="32"/>
  <c r="D30" i="32"/>
  <c r="B30" i="32"/>
  <c r="M29" i="32"/>
  <c r="L29" i="32"/>
  <c r="K29" i="32"/>
  <c r="J29" i="32"/>
  <c r="I29" i="32"/>
  <c r="H29" i="32"/>
  <c r="G29" i="32"/>
  <c r="F29" i="32"/>
  <c r="E29" i="32"/>
  <c r="D29" i="32"/>
  <c r="B29" i="32"/>
  <c r="M28" i="32"/>
  <c r="L28" i="32"/>
  <c r="K28" i="32"/>
  <c r="J28" i="32"/>
  <c r="I28" i="32"/>
  <c r="H28" i="32"/>
  <c r="G28" i="32"/>
  <c r="F28" i="32"/>
  <c r="E28" i="32"/>
  <c r="D28" i="32"/>
  <c r="K27" i="32"/>
  <c r="J27" i="32"/>
  <c r="I27" i="32"/>
  <c r="H27" i="32"/>
  <c r="G27" i="32"/>
  <c r="F27" i="32"/>
  <c r="E27" i="32"/>
  <c r="D27" i="32"/>
  <c r="B27" i="32"/>
  <c r="M26" i="32"/>
  <c r="L26" i="32"/>
  <c r="K26" i="32"/>
  <c r="J26" i="32"/>
  <c r="I26" i="32"/>
  <c r="H26" i="32"/>
  <c r="G26" i="32"/>
  <c r="F26" i="32"/>
  <c r="E26" i="32"/>
  <c r="D26" i="32"/>
  <c r="B26" i="32"/>
  <c r="M25" i="32"/>
  <c r="L25" i="32"/>
  <c r="K25" i="32"/>
  <c r="J25" i="32"/>
  <c r="I25" i="32"/>
  <c r="H25" i="32"/>
  <c r="G25" i="32"/>
  <c r="F25" i="32"/>
  <c r="E25" i="32"/>
  <c r="D25" i="32"/>
  <c r="L24" i="32"/>
  <c r="K24" i="32"/>
  <c r="J24" i="32"/>
  <c r="I24" i="32"/>
  <c r="H24" i="32"/>
  <c r="G24" i="32"/>
  <c r="F24" i="32"/>
  <c r="E24" i="32"/>
  <c r="D24" i="32"/>
  <c r="B24" i="32"/>
  <c r="K23" i="32"/>
  <c r="J23" i="32"/>
  <c r="I23" i="32"/>
  <c r="H23" i="32"/>
  <c r="G23" i="32"/>
  <c r="F23" i="32"/>
  <c r="E23" i="32"/>
  <c r="D23" i="32"/>
  <c r="B23" i="32"/>
  <c r="M22" i="32"/>
  <c r="L22" i="32"/>
  <c r="K22" i="32"/>
  <c r="J22" i="32"/>
  <c r="I22" i="32"/>
  <c r="H22" i="32"/>
  <c r="G22" i="32"/>
  <c r="F22" i="32"/>
  <c r="E22" i="32"/>
  <c r="D22" i="32"/>
  <c r="B22" i="32"/>
  <c r="M21" i="32"/>
  <c r="L21" i="32"/>
  <c r="K21" i="32"/>
  <c r="J21" i="32"/>
  <c r="I21" i="32"/>
  <c r="H21" i="32"/>
  <c r="G21" i="32"/>
  <c r="F21" i="32"/>
  <c r="E21" i="32"/>
  <c r="D21" i="32"/>
  <c r="K20" i="32"/>
  <c r="J20" i="32"/>
  <c r="I20" i="32"/>
  <c r="H20" i="32"/>
  <c r="G20" i="32"/>
  <c r="F20" i="32"/>
  <c r="E20" i="32"/>
  <c r="D20" i="32"/>
  <c r="B20" i="32"/>
  <c r="B21" i="32" s="1"/>
  <c r="M19" i="32"/>
  <c r="L19" i="32"/>
  <c r="K19" i="32"/>
  <c r="J19" i="32"/>
  <c r="I19" i="32"/>
  <c r="H19" i="32"/>
  <c r="G19" i="32"/>
  <c r="F19" i="32"/>
  <c r="E19" i="32"/>
  <c r="D19" i="32"/>
  <c r="B19" i="32"/>
  <c r="K18" i="32"/>
  <c r="J18" i="32"/>
  <c r="I18" i="32"/>
  <c r="H18" i="32"/>
  <c r="G18" i="32"/>
  <c r="F18" i="32"/>
  <c r="E18" i="32"/>
  <c r="D18" i="32"/>
  <c r="L17" i="32"/>
  <c r="K17" i="32"/>
  <c r="J17" i="32"/>
  <c r="I17" i="32"/>
  <c r="H17" i="32"/>
  <c r="G17" i="32"/>
  <c r="F17" i="32"/>
  <c r="E17" i="32"/>
  <c r="D17" i="32"/>
  <c r="M16" i="32"/>
  <c r="L16" i="32"/>
  <c r="K16" i="32"/>
  <c r="J16" i="32"/>
  <c r="I16" i="32"/>
  <c r="H16" i="32"/>
  <c r="G16" i="32"/>
  <c r="F16" i="32"/>
  <c r="E16" i="32"/>
  <c r="D16" i="32"/>
  <c r="B16" i="32"/>
  <c r="B17" i="32" s="1"/>
  <c r="B18" i="32" s="1"/>
  <c r="K15" i="32"/>
  <c r="J15" i="32"/>
  <c r="I15" i="32"/>
  <c r="H15" i="32"/>
  <c r="G15" i="32"/>
  <c r="F15" i="32"/>
  <c r="E15" i="32"/>
  <c r="D15" i="32"/>
  <c r="M14" i="32"/>
  <c r="L14" i="32"/>
  <c r="K14" i="32"/>
  <c r="J14" i="32"/>
  <c r="I14" i="32"/>
  <c r="H14" i="32"/>
  <c r="G14" i="32"/>
  <c r="F14" i="32"/>
  <c r="E14" i="32"/>
  <c r="D14" i="32"/>
  <c r="M13" i="32"/>
  <c r="L13" i="32"/>
  <c r="K13" i="32"/>
  <c r="J13" i="32"/>
  <c r="I13" i="32"/>
  <c r="H13" i="32"/>
  <c r="G13" i="32"/>
  <c r="F13" i="32"/>
  <c r="E13" i="32"/>
  <c r="D13" i="32"/>
  <c r="B13" i="32"/>
  <c r="B14" i="32" s="1"/>
  <c r="B15" i="32" s="1"/>
  <c r="L12" i="32"/>
  <c r="K12" i="32"/>
  <c r="J12" i="32"/>
  <c r="I12" i="32"/>
  <c r="H12" i="32"/>
  <c r="G12" i="32"/>
  <c r="F12" i="32"/>
  <c r="E12" i="32"/>
  <c r="D12" i="32"/>
  <c r="B12" i="32"/>
  <c r="K11" i="32"/>
  <c r="J11" i="32"/>
  <c r="I11" i="32"/>
  <c r="H11" i="32"/>
  <c r="G11" i="32"/>
  <c r="F11" i="32"/>
  <c r="E11" i="32"/>
  <c r="D11" i="32"/>
  <c r="B11" i="32"/>
  <c r="M10" i="32"/>
  <c r="L10" i="32"/>
  <c r="K10" i="32"/>
  <c r="J10" i="32"/>
  <c r="I10" i="32"/>
  <c r="H10" i="32"/>
  <c r="G10" i="32"/>
  <c r="F10" i="32"/>
  <c r="E10" i="32"/>
  <c r="D10" i="32"/>
  <c r="B10" i="32"/>
  <c r="M9" i="32"/>
  <c r="L9" i="32"/>
  <c r="K9" i="32"/>
  <c r="J9" i="32"/>
  <c r="I9" i="32"/>
  <c r="H9" i="32"/>
  <c r="G9" i="32"/>
  <c r="F9" i="32"/>
  <c r="E9" i="32"/>
  <c r="D9" i="32"/>
  <c r="K8" i="32"/>
  <c r="J8" i="32"/>
  <c r="I8" i="32"/>
  <c r="H8" i="32"/>
  <c r="G8" i="32"/>
  <c r="F8" i="32"/>
  <c r="E8" i="32"/>
  <c r="D8" i="32"/>
  <c r="B8" i="32"/>
  <c r="B9" i="32" s="1"/>
  <c r="J5" i="63" s="1"/>
  <c r="K5" i="63" s="1"/>
  <c r="M7" i="32"/>
  <c r="L7" i="32"/>
  <c r="K7" i="32"/>
  <c r="J7" i="32"/>
  <c r="I7" i="32"/>
  <c r="H7" i="32"/>
  <c r="G7" i="32"/>
  <c r="F7" i="32"/>
  <c r="E7" i="32"/>
  <c r="D7" i="32"/>
  <c r="B7" i="32"/>
  <c r="K6" i="32"/>
  <c r="J6" i="32"/>
  <c r="I6" i="32"/>
  <c r="H6" i="32"/>
  <c r="G6" i="32"/>
  <c r="F6" i="32"/>
  <c r="E6" i="32"/>
  <c r="D6" i="32"/>
  <c r="L5" i="32"/>
  <c r="K5" i="32"/>
  <c r="J5" i="32"/>
  <c r="I5" i="32"/>
  <c r="H5" i="32"/>
  <c r="G5" i="32"/>
  <c r="F5" i="32"/>
  <c r="E5" i="32"/>
  <c r="D5" i="32"/>
  <c r="M4" i="32"/>
  <c r="L4" i="32"/>
  <c r="K4" i="32"/>
  <c r="J4" i="32"/>
  <c r="I4" i="32"/>
  <c r="H4" i="32"/>
  <c r="G4" i="32"/>
  <c r="F4" i="32"/>
  <c r="E4" i="32"/>
  <c r="D4" i="32"/>
  <c r="M3" i="32"/>
  <c r="L3" i="32"/>
  <c r="K3" i="32"/>
  <c r="J3" i="32"/>
  <c r="I3" i="32"/>
  <c r="H3" i="32"/>
  <c r="G3" i="32"/>
  <c r="F3" i="32"/>
  <c r="D3" i="32"/>
  <c r="B3" i="32"/>
  <c r="J4" i="63" s="1"/>
  <c r="K4" i="63" s="1"/>
  <c r="C2" i="32"/>
  <c r="G7" i="63"/>
  <c r="F7" i="63"/>
  <c r="G6" i="63"/>
  <c r="G5" i="63"/>
  <c r="F5" i="63"/>
  <c r="G4" i="63"/>
  <c r="G3" i="63"/>
  <c r="F3" i="63"/>
  <c r="M11" i="32" l="1"/>
  <c r="L13" i="66"/>
  <c r="M36" i="32"/>
  <c r="L46" i="66"/>
  <c r="E3" i="63"/>
  <c r="E4" i="63"/>
  <c r="L5" i="66"/>
  <c r="L38" i="66"/>
  <c r="L54" i="66"/>
  <c r="M23" i="32"/>
  <c r="L29" i="66"/>
  <c r="L50" i="66"/>
  <c r="M48" i="32"/>
  <c r="L62" i="66"/>
  <c r="L9" i="66"/>
  <c r="M8" i="32"/>
  <c r="M20" i="32"/>
  <c r="L25" i="66"/>
  <c r="M33" i="32"/>
  <c r="L42" i="66"/>
  <c r="J6" i="63"/>
  <c r="K6" i="63" s="1"/>
  <c r="L8" i="32"/>
  <c r="M17" i="32"/>
  <c r="L27" i="32"/>
  <c r="L49" i="66"/>
  <c r="M40" i="32" s="1"/>
  <c r="L56" i="66"/>
  <c r="J3" i="63"/>
  <c r="K3" i="63" s="1"/>
  <c r="J7" i="63"/>
  <c r="K7" i="63" s="1"/>
  <c r="M5" i="32"/>
  <c r="L11" i="32"/>
  <c r="L15" i="32"/>
  <c r="L23" i="32"/>
  <c r="L33" i="32"/>
  <c r="L36" i="32"/>
  <c r="L48" i="32"/>
  <c r="L50" i="32"/>
  <c r="L4" i="66"/>
  <c r="M6" i="32" s="1"/>
  <c r="L20" i="66"/>
  <c r="M18" i="32" s="1"/>
  <c r="F4" i="63"/>
  <c r="L20" i="32"/>
  <c r="M30" i="32"/>
  <c r="C28" i="32" s="1"/>
  <c r="M42" i="32"/>
  <c r="M45" i="32" l="1"/>
  <c r="L58" i="66"/>
  <c r="K1" i="63"/>
  <c r="L21" i="66"/>
</calcChain>
</file>

<file path=xl/sharedStrings.xml><?xml version="1.0" encoding="utf-8"?>
<sst xmlns="http://schemas.openxmlformats.org/spreadsheetml/2006/main" count="1543" uniqueCount="262">
  <si>
    <t>Processador</t>
  </si>
  <si>
    <t>IPI</t>
  </si>
  <si>
    <t>ICMS</t>
  </si>
  <si>
    <t>Resumo</t>
  </si>
  <si>
    <t>DESCRIÇÃO</t>
  </si>
  <si>
    <t>CONTRATO</t>
  </si>
  <si>
    <t>COD SAP</t>
  </si>
  <si>
    <t>DELL</t>
  </si>
  <si>
    <t>DECISION</t>
  </si>
  <si>
    <t>EMPRESA</t>
  </si>
  <si>
    <t>Garantia de Hardware</t>
  </si>
  <si>
    <t xml:space="preserve">Serviço de Instalação </t>
  </si>
  <si>
    <t>High 2</t>
  </si>
  <si>
    <t xml:space="preserve">PowerEdge R940-High 2 
Servidor Dell PowerEdge R940 / (2x Intel 8164 2x, 4x RAM 64GB, 4x SSD 480GB, OpenManage ConfigMgmt, iDRAC9 Enterprise)
</t>
  </si>
  <si>
    <t>High 2 - 104 Cores x 3072GB (4x 8164 Platinum - 26 Cores)</t>
  </si>
  <si>
    <t>item</t>
  </si>
  <si>
    <t xml:space="preserve">ITEM </t>
  </si>
  <si>
    <t>CLASSIFICAÇÃO FISCAL  (NCM)</t>
  </si>
  <si>
    <t>HW / SW</t>
  </si>
  <si>
    <t>CST</t>
  </si>
  <si>
    <t>QUANT</t>
  </si>
  <si>
    <t>Valor Unitário s/ impostos</t>
  </si>
  <si>
    <t>Total Líquido</t>
  </si>
  <si>
    <t>Valor Unitário c/ impostos</t>
  </si>
  <si>
    <t>Total c/ impostos</t>
  </si>
  <si>
    <t xml:space="preserve">IPI </t>
  </si>
  <si>
    <t xml:space="preserve">ICMS </t>
  </si>
  <si>
    <t>ICMS ST</t>
  </si>
  <si>
    <t>DESCRIÇÃO GENERICA</t>
  </si>
  <si>
    <t>(sem ICMS e sem IPI e c/ISS)</t>
  </si>
  <si>
    <t xml:space="preserve"> (%) </t>
  </si>
  <si>
    <t>R$</t>
  </si>
  <si>
    <t>(%)</t>
  </si>
  <si>
    <t>MEMÓRIA 16 GB</t>
  </si>
  <si>
    <t>Dell 16 GB Certified Memory Module - 2Rx8 DDR4 ECC RDIMM 2666MHz</t>
  </si>
  <si>
    <t>8473.30.42</t>
  </si>
  <si>
    <t>HW</t>
  </si>
  <si>
    <t>SERVIÇO DE INSTALAÇÃO HW - DECISION</t>
  </si>
  <si>
    <t>SE</t>
  </si>
  <si>
    <t>\</t>
  </si>
  <si>
    <t>Dell 32 GB Certified Memory Module - 2Rx4 DDR4 ECC RDIMM 2666MHz</t>
  </si>
  <si>
    <t>MEMÓRIA 32 GB</t>
  </si>
  <si>
    <t>TOTAL</t>
  </si>
  <si>
    <t>Dell 64 GB Certified Memory Module - 4Rx4 DDR4 ECC LRDIMM 2666MHz</t>
  </si>
  <si>
    <t>MEMÓRIA 64GB</t>
  </si>
  <si>
    <t>128GB LRDIMM, 2667MT/s, Quad Rank</t>
  </si>
  <si>
    <t>MEMÓRIA 128GB</t>
  </si>
  <si>
    <t>400 GB Solid State Drive Serial ATA Mixed Use 6Gbps 2.5 inch 512n Hot-plug Drive</t>
  </si>
  <si>
    <t>8523.51.90</t>
  </si>
  <si>
    <t xml:space="preserve">DISCO SSD 400GB </t>
  </si>
  <si>
    <t>800 GB Solid State Drive Serial ATA Mixed Use 6Gbps 2.5 inch 512n Hot-plug Drive</t>
  </si>
  <si>
    <t>DISCO SSD  800GB</t>
  </si>
  <si>
    <t>800GB SSD SATA Read Intensive 6Gbps 512n 2.5in Hot-plug Drive</t>
  </si>
  <si>
    <t>DISCO SSD  800GB (LEITURA INTENSA)</t>
  </si>
  <si>
    <t>400GB SSD SAS Mix Use 12Gbps 512e 2.5in Hot-plug Drive</t>
  </si>
  <si>
    <t>DISCO SSD 400GB (SAS)</t>
  </si>
  <si>
    <t>400GB Solid State Drive SAS Write Intensive 12Gbps 512n 2.5 inch Hot-plug Drive,</t>
  </si>
  <si>
    <t>DISCO SSD 400GB ( GRAVAÇÃO INTENSA)</t>
  </si>
  <si>
    <t>800GB SSD SAS Mix Use 12Gbps 512e 2.5in Hot-plug Drive, PM1635a,3 DWPD,4380 TBW,CK</t>
  </si>
  <si>
    <t xml:space="preserve">DISCO SSD 800GB SAS </t>
  </si>
  <si>
    <t>Dell 800GB SSD SAS Write Intensive 12Gbps 512n 2.5 inch Hot-plug Drive, PX05SM,10 DPWD,14600 TBWCK</t>
  </si>
  <si>
    <t>DISCO SSD 800GB ( GRAVAÇÃO INTENSA)</t>
  </si>
  <si>
    <t>1.6 TB Solid State Drive Serial Attached SCSI (SAS) Mixed Use 12Gbps 512e 2.5 inch Hot-plug Drive, PM1635a,3 DWPD,8760 TBW,CK</t>
  </si>
  <si>
    <t xml:space="preserve">DISCO SSD 1.6 TB </t>
  </si>
  <si>
    <t>1.6 TB Solid State Drive 512n Serial Attached SCSI (SAS) Write Intensive 12Gbps 2.5 inch Hot-plug Drive</t>
  </si>
  <si>
    <t>DISCO SSD 1.6TB (GRAVAÇÃO ITENSA)</t>
  </si>
  <si>
    <t>600GB 15K RPM SAS 12Gbps 512n 2.5in</t>
  </si>
  <si>
    <t>8471.70.12</t>
  </si>
  <si>
    <t>DISCO MECANICO SAS 600GB 15K</t>
  </si>
  <si>
    <t>DISCO MECANICO SAS 900GB 15K</t>
  </si>
  <si>
    <t>900GB 15K RPM SAS 12Gbps 512n 2.5in</t>
  </si>
  <si>
    <t>1.2TB 10K RPM SAS 12Gbps 512n 2.5in</t>
  </si>
  <si>
    <t>DISCO MECANICO SAS 1.2GB 10K</t>
  </si>
  <si>
    <t>1.8TB 10K RPM SAS 12Gbps 512e 2.5in</t>
  </si>
  <si>
    <t>DISCO MECANICO SAS 1.8GB 10K</t>
  </si>
  <si>
    <t>4TB 7.2K RPM NLSAS 12Gbps 512n 3.5in</t>
  </si>
  <si>
    <t>DISCO MECANICO NL-SAS 4TB 7.2K</t>
  </si>
  <si>
    <t>8TB 7.2K RPM NLSAS 12Gbps 4Kn 3.5in</t>
  </si>
  <si>
    <t>DISCO MECANICO NL-SAS 8TB 7.2K</t>
  </si>
  <si>
    <t>Dell 1.6TB, NVMe, Mixed Use Express Flash</t>
  </si>
  <si>
    <t>DISCO NVME 1.6TB</t>
  </si>
  <si>
    <t>6.4TB, NVMe, Mixed Use Express Flash</t>
  </si>
  <si>
    <t>DISCO NVME 6.4TB</t>
  </si>
  <si>
    <t>Emulex LPe31002-M6-D Dual Port 16Gb Fibre Channel HBA</t>
  </si>
  <si>
    <t>8517.62.59</t>
  </si>
  <si>
    <t>PLACA HBA DUAL</t>
  </si>
  <si>
    <t>Intel X710 Dual Port 10Gb Direct Aattach, SFP+, Converged Network Adapter, + Twinax 7M</t>
  </si>
  <si>
    <t>PLACA DE REDE DUAL TWINAX</t>
  </si>
  <si>
    <t>Cabo Copper Twinax Direct Attach Dell Networking   SFP+ to SFP+ 10GbE   7  metros</t>
  </si>
  <si>
    <t>CABO TWINAX</t>
  </si>
  <si>
    <t>Intel X710 Dual Port 10Gb Direct Aattach, SFP+, Converged Network Adapter, + transceivers</t>
  </si>
  <si>
    <t>PLACA DE REDE DUAL SFP+</t>
  </si>
  <si>
    <t>Transceptor Optico Padrao SFP+ (Small Formfactor Pluggable) Intel, 10Gb</t>
  </si>
  <si>
    <t>CONECTOR OPTICO SFP</t>
  </si>
  <si>
    <t>Intel X710 Quad Port 10GbE, Base-T, PCIe Adapter, Full Height</t>
  </si>
  <si>
    <t>PLACA DE REDE QUAD. PORT</t>
  </si>
  <si>
    <t>Intel X550 Dual Port 10G Base-T Adapter, Full Height</t>
  </si>
  <si>
    <t>PLACA DE REDE DUAL PORT</t>
  </si>
  <si>
    <t>Mellanox ConnectX-4 Lx Dual Port 25GbE DA/SFP Network Adapter</t>
  </si>
  <si>
    <t>PLACA DE REDE DUAL PORT 25GB</t>
  </si>
  <si>
    <t>ITEM</t>
  </si>
  <si>
    <t>ITEM SAP</t>
  </si>
  <si>
    <t>TIPO</t>
  </si>
  <si>
    <t>QTDE</t>
  </si>
  <si>
    <t>VALOR UNIT Liq</t>
  </si>
  <si>
    <t>VALOR UNIT C/ Imp</t>
  </si>
  <si>
    <t>VALOR TOTAL C/ imp</t>
  </si>
  <si>
    <t>NCM</t>
  </si>
  <si>
    <t>DÓLAR</t>
  </si>
  <si>
    <t>Low 1</t>
  </si>
  <si>
    <t>PowerEdge R640-Low1
* Servidor Dell PowerEdge R640 / (2x Xeon Silver 4110, 2x RAM 16GB, 2x HDD 1TB, OpenManage ConfigMgmt, iDRAC9 Enterprise</t>
  </si>
  <si>
    <t xml:space="preserve">M-PREHW-018 </t>
  </si>
  <si>
    <t>8471.50.10</t>
  </si>
  <si>
    <t>+-5%</t>
  </si>
  <si>
    <t>-</t>
  </si>
  <si>
    <t>TOTAL LOW 1</t>
  </si>
  <si>
    <t>Low 2</t>
  </si>
  <si>
    <t>PowerEdge R640-Low2
Servidor Dell PowerEdge R640 / (2x Intel 4116, 2x RAM 16GB, 2x HDD 1TB, OpenManage ConfigMgmt, iDRAC9 Enterprise)</t>
  </si>
  <si>
    <t>TOTAL LOW 2</t>
  </si>
  <si>
    <t>Mid 1</t>
  </si>
  <si>
    <t>PowerEdge R740-Mid 1
Servidor Dell PowerEdge R740 / (2x Intel 5118, 2x RAM 16GB, 2x SSD 480GB, OpenManage ConfigMgmt, iDRAC9 Enterprise)</t>
  </si>
  <si>
    <t>TOTAL MID 1</t>
  </si>
  <si>
    <t>Mid 2</t>
  </si>
  <si>
    <t>PowerEdge R740-Mid 2
Servidor Dell PowerEdge R740 / (2x Intel 6130, 2x RAM 32GB, 2x SSD 480GB, OpenManage ConfigMgmt, iDRAC9 Enterprise)</t>
  </si>
  <si>
    <t>TOTAL MID 2</t>
  </si>
  <si>
    <t>Mid 3</t>
  </si>
  <si>
    <t>PowerEdge R740-Mid 3
Servidor Dell PowerEdge R740 / (2x Intel 6130, 2x RAM 32GB, 2x SSD 480GB, OpenManage ConfigMgmt, iDRAC9 Enterprise)</t>
  </si>
  <si>
    <t>TOTAL MID 3</t>
  </si>
  <si>
    <t>High 1</t>
  </si>
  <si>
    <t>PowerEdge R940-High 1 
Servidor Dell PowerEdge R940 / (2x Intel 6138 2x, 4x RAM 64GB, 4x SSD 480GB, OpenManage ConfigMgmt, iDRAC9 Enterprise)</t>
  </si>
  <si>
    <t>8471.50.20</t>
  </si>
  <si>
    <t>TOTAL HIGH 1</t>
  </si>
  <si>
    <t>TOTAL HIGH 2</t>
  </si>
  <si>
    <t>Espec 1</t>
  </si>
  <si>
    <t xml:space="preserve">PowerEdge R740-Especializado 1 
Servidor Dell PowerEdge R740 / (2x Xeon Gold 6152, 2x RAM 32GB, 2x SSD 480GB, OpenManage ConfigMgmt, iDRAC9 Enterprise)
</t>
  </si>
  <si>
    <t>TOTAL ESPEC 1</t>
  </si>
  <si>
    <t>Espec 2</t>
  </si>
  <si>
    <t>PowerEdge R740-Especializado 2
Servidor Dell PowerEdge R740 / (2x Xeon Gold 6152, 2x RAM 32GB, 12x HDD 1.8TB, 2x SSD 480GB, OpenManage ConfigMgmt, iDRAC9 Enterprise)</t>
  </si>
  <si>
    <t>Modulo de Armazenamento Nao Volatil de Dados, A Base de Semicondutores (SSD), Capacidade de Armazenamento de 800GB, Interface SAS</t>
  </si>
  <si>
    <t>TOTAL ESPEC 2</t>
  </si>
  <si>
    <t>Espec 3</t>
  </si>
  <si>
    <t>PowerEdge R740-Especializado 3
Servidor Dell PowerEdge R740 / (2x Intel 6134, 2x RAM 32GB, 2x SSD 480GB, OpenManage ConfigMgmt, iDRAC9 Enterprise)</t>
  </si>
  <si>
    <t>TOTAL ESPEC 3</t>
  </si>
  <si>
    <t>Espec 4</t>
  </si>
  <si>
    <t>PowerEdge R740XD-Especializado 4
  (2x Intel 6130, 2x RAM 32GB, 16x HDD 4TB, 2x SSD 480GB, OpenManage ConfigMgmt, iDRAC9 Enterprise)</t>
  </si>
  <si>
    <t>TOTAL ESPEC 4</t>
  </si>
  <si>
    <t>Espec 5</t>
  </si>
  <si>
    <t>PowerEdge R740-Especializado 5 Servidor Dell PowerEdge R740 / (2x Intel 5122, 2x RAM 32GB, 2x SSD 480GB, OpenManage ConfigMgmt, iDRAC9 Enterprise)</t>
  </si>
  <si>
    <t>TOTAL ESPEC 5</t>
  </si>
  <si>
    <t>Espec 6</t>
  </si>
  <si>
    <t>PowerEdge R740-Especializado 6 Servidor Dell PowerEdge R740 / (2x Intel 5118, 2x RAM 32GB, 2x SSD 480GB, OpenManage ConfigMgmt, iDRAC9 Enterprise)</t>
  </si>
  <si>
    <t>TOTAL ESPEC 6</t>
  </si>
  <si>
    <t>Opcional 1</t>
  </si>
  <si>
    <t>PowerEdge R740-Opicional 1 
Servidor Dell PowerEdge R740 / (2x Intel 6138, 2x RAM 64GB, 2x SSD 480GB, OpenManage ConfigMgmt, iDRAC9 Enterprise)</t>
  </si>
  <si>
    <t>TOTAL OPCIONAL 1</t>
  </si>
  <si>
    <t>Opcional 2</t>
  </si>
  <si>
    <t xml:space="preserve">PowerEdge R740-Opicional 2 - 
Servidor Dell PowerEdge R740 / (2x Intel 8160M, 2x RAM 64GB, 2x SSD 480GB, OpenManage ConfigMgmt, iDRAC9 Enterprise)
</t>
  </si>
  <si>
    <t>TOTAL OPCIONAL 2</t>
  </si>
  <si>
    <t>Modelo</t>
  </si>
  <si>
    <t>Destinação</t>
  </si>
  <si>
    <t>Clock (Ghz)</t>
  </si>
  <si>
    <t>Sockets</t>
  </si>
  <si>
    <t>Cores</t>
  </si>
  <si>
    <t>Total Cores</t>
  </si>
  <si>
    <t>RAM</t>
  </si>
  <si>
    <t>Disco</t>
  </si>
  <si>
    <t>Eth 1Gbps</t>
  </si>
  <si>
    <t>Eth10Gbps</t>
  </si>
  <si>
    <t>FC 8Gbps</t>
  </si>
  <si>
    <t>FC 16Gbps</t>
  </si>
  <si>
    <t>Low 1 - 16 Cores x 32GB (2x 4110 Silver - 8 Cores)</t>
  </si>
  <si>
    <t>Cyber Data Center</t>
  </si>
  <si>
    <t>4110 Silver</t>
  </si>
  <si>
    <t>2.1</t>
  </si>
  <si>
    <t>32GB</t>
  </si>
  <si>
    <t>2 x SATA 1000GB</t>
  </si>
  <si>
    <t>Low 2 - 24 Cores x 64GB (2x 4116 Silver - 12 Cores)</t>
  </si>
  <si>
    <t>4116 Silver</t>
  </si>
  <si>
    <t>64GB</t>
  </si>
  <si>
    <t>Mid 1 - 24 Cores x 192GB (2x 5118 Gold - 12 Cores)</t>
  </si>
  <si>
    <t>Uso geral</t>
  </si>
  <si>
    <t>5118 Gold</t>
  </si>
  <si>
    <t>2.3</t>
  </si>
  <si>
    <t>192GB</t>
  </si>
  <si>
    <t>2 x SSD 480GB</t>
  </si>
  <si>
    <t>Mid 2 - 32 Cores x 256GB (2x 6130 Gold - 16 Cores)</t>
  </si>
  <si>
    <t>6130 Gold</t>
  </si>
  <si>
    <t>256GB</t>
  </si>
  <si>
    <t>Mid 3 - 32 Cores x 512GB (2x 6130 Gold - 16 Cores)</t>
  </si>
  <si>
    <t>512GB</t>
  </si>
  <si>
    <t>High 1 - 80 Cores x 1536GB (4x 6138 Gold - 20 Cores)</t>
  </si>
  <si>
    <t>Uso geral (grante porte)</t>
  </si>
  <si>
    <t>6138 Gold</t>
  </si>
  <si>
    <t>2.0</t>
  </si>
  <si>
    <t>1536GB</t>
  </si>
  <si>
    <t>4 x SSD 480GB</t>
  </si>
  <si>
    <t>8164 Platinum</t>
  </si>
  <si>
    <t>3072GB</t>
  </si>
  <si>
    <t>Esp 1</t>
  </si>
  <si>
    <t>Esp 1 - 44 Cores x 768GB (2x 6152 Gold - 22 Cores)</t>
  </si>
  <si>
    <t>Virtualização</t>
  </si>
  <si>
    <t>6152 Gold</t>
  </si>
  <si>
    <t>768GB</t>
  </si>
  <si>
    <t>Esp 2</t>
  </si>
  <si>
    <t>Esp 2 - 44 Cores x 768GB (2x 6152 Gold - 22 Cores)</t>
  </si>
  <si>
    <t>Virtualização Convergente VSAN</t>
  </si>
  <si>
    <t>44 Cores x 768GB</t>
  </si>
  <si>
    <t>2 x SSD SATA 480GB
2 x SSD SAS 800GB
12 x SAS 1,8TB</t>
  </si>
  <si>
    <t>Esp 3</t>
  </si>
  <si>
    <t>Esp 3 - 16 Cores x 768GB (2x 6134 Gold - 8 Cores)</t>
  </si>
  <si>
    <t>Virtualização de BD SQL Server</t>
  </si>
  <si>
    <t>6134 Gold</t>
  </si>
  <si>
    <t>3.2</t>
  </si>
  <si>
    <t>Esp 4</t>
  </si>
  <si>
    <t>Esp 4 - 32 Cores x 384GB (2x 6130 Gold - 16 Cores)</t>
  </si>
  <si>
    <t>Big Data - Data Node</t>
  </si>
  <si>
    <t>384GB</t>
  </si>
  <si>
    <t>2 x SSD SATA 480GB
12 x SSD NLSAS 4000GB (hot-plug)
4 x SSD NLSAS 4000GB (internal HD)</t>
  </si>
  <si>
    <t>Esp 5</t>
  </si>
  <si>
    <t>Esp 5 - 8 Cores x 384GB (2x 5122 Gold - 4 Cores)</t>
  </si>
  <si>
    <t>Alta performance por core</t>
  </si>
  <si>
    <t>5122 Gold</t>
  </si>
  <si>
    <t>3.6</t>
  </si>
  <si>
    <t>Esp 6</t>
  </si>
  <si>
    <t>Esp 6 - 24 Cores x 256GB (2x 5118 Gold - 12 Cores)</t>
  </si>
  <si>
    <t>Media Server</t>
  </si>
  <si>
    <t>Opc 1</t>
  </si>
  <si>
    <t>Opc 1 - 40 Cores x 1536GB (2x 6138 Gold - 20 Cores)</t>
  </si>
  <si>
    <t>Virtualização de grande porte</t>
  </si>
  <si>
    <t>Opc 2</t>
  </si>
  <si>
    <t>Opc 2 - 48 Cores x 1536GB (2x 8160M Platinum - 24 Cores)</t>
  </si>
  <si>
    <t>8160M Platinum</t>
  </si>
  <si>
    <t>Valores para entrega Brasília - DF</t>
  </si>
  <si>
    <t>Placa 10Gb Avulso</t>
  </si>
  <si>
    <t>Brasília – DF (SIG)</t>
  </si>
  <si>
    <t>Tipo</t>
  </si>
  <si>
    <t>Memoria</t>
  </si>
  <si>
    <t>Entrega</t>
  </si>
  <si>
    <t>Qtde</t>
  </si>
  <si>
    <t>V. Unit R$</t>
  </si>
  <si>
    <t>V. Total R$</t>
  </si>
  <si>
    <t>ESP 1</t>
  </si>
  <si>
    <t>ESP 2</t>
  </si>
  <si>
    <t>ESP 4</t>
  </si>
  <si>
    <t>ESP 5</t>
  </si>
  <si>
    <t>ESP 6</t>
  </si>
  <si>
    <t>V. Total do tipo do servidor (Com impostos)</t>
  </si>
  <si>
    <t>ESP 3</t>
  </si>
  <si>
    <t>Valor para entrega DF</t>
  </si>
  <si>
    <t>R$
ENTREGA BRASÍLIA-DF
(VALORES QUE SERAO FINALIZADOS - CONTRATO LPU)</t>
  </si>
  <si>
    <t>OPC 2</t>
  </si>
  <si>
    <t>OPC 1</t>
  </si>
  <si>
    <t>Placa de rede 10 Gb avulso (Dual BaseT)</t>
  </si>
  <si>
    <t xml:space="preserve"> INSTAL Placa de rede 10 Gb avulso (Dual BaseT)</t>
  </si>
  <si>
    <t>Projeto Orçamento</t>
  </si>
  <si>
    <t>ID PRJ</t>
  </si>
  <si>
    <t>Infra Hadoop Anti-Fraude FMS</t>
  </si>
  <si>
    <t>PRJ00026001</t>
  </si>
  <si>
    <t>PRJ00024668</t>
  </si>
  <si>
    <t>Upgrade Sistema Análise de Crédito</t>
  </si>
  <si>
    <t>PRJ00024931</t>
  </si>
  <si>
    <t>Solução AQUISIÇÃO INFRA NOVO ANTIFRALDE RAID-FMS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</si>
</sst>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9">
    <numFmt numFmtId="8" formatCode="&quot;R$&quot;\ #,##0.00;[Red]\-&quot;R$&quot;\ #,##0.00"/>
    <numFmt numFmtId="41" formatCode="_-* #,##0_-;\-* #,##0_-;_-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[$R$-416]\ * #,##0.00_-;\-[$R$-416]\ * #,##0.00_-;_-[$R$-416]\ * &quot;-&quot;??_-;_-@_-"/>
    <numFmt numFmtId="167" formatCode="_(* #,##0_);_(* \(#,##0\);_(* &quot;-&quot;_);_(@_)"/>
    <numFmt numFmtId="168" formatCode="0.0%"/>
    <numFmt numFmtId="169" formatCode="#\.#"/>
    <numFmt numFmtId="170" formatCode="#\.##"/>
    <numFmt numFmtId="171" formatCode="0.0%;\(0.0%\)"/>
    <numFmt numFmtId="172" formatCode="_(&quot;$&quot;* #,##0_);_(&quot;$&quot;* \(#,##0\);_(&quot;$&quot;* &quot;-&quot;_);_(@_)"/>
    <numFmt numFmtId="173" formatCode="#,##0.00&quot;R$&quot;_);\(#,##0.00&quot;R$&quot;\)"/>
    <numFmt numFmtId="174" formatCode="#,##0.00&quot;R$&quot;_);[Red]\(#,##0.00&quot;R$&quot;\)"/>
    <numFmt numFmtId="175" formatCode="_ * #,##0_)&quot;R$&quot;_ ;_ * \(#,##0\)&quot;R$&quot;_ ;_ * &quot;-&quot;_)&quot;R$&quot;_ ;_ @_ "/>
    <numFmt numFmtId="176" formatCode="_([$€-2]* #,##0.00_);_([$€-2]* \(#,##0.00\);_([$€-2]* &quot;-&quot;??_)"/>
    <numFmt numFmtId="177" formatCode="#.00"/>
    <numFmt numFmtId="178" formatCode="_ * #,##0_ ;_ * \-#,##0_ ;_ * &quot;-&quot;_ ;_ @_ "/>
    <numFmt numFmtId="179" formatCode="_ * #,##0.00_ ;_ * \-#,##0.00_ ;_ * &quot;-&quot;??_ ;_ @_ "/>
    <numFmt numFmtId="180" formatCode="_ &quot;S/&quot;* #,##0_ ;_ &quot;S/&quot;* \-#,##0_ ;_ &quot;S/&quot;* &quot;-&quot;_ ;_ @_ "/>
    <numFmt numFmtId="181" formatCode="_ &quot;S/&quot;* #,##0.00_ ;_ &quot;S/&quot;* \-#,##0.00_ ;_ &quot;S/&quot;* &quot;-&quot;??_ ;_ @_ "/>
    <numFmt numFmtId="182" formatCode="%#.00"/>
    <numFmt numFmtId="183" formatCode="mm/dd/yy"/>
    <numFmt numFmtId="184" formatCode="#."/>
    <numFmt numFmtId="185" formatCode="dd/mm/yy\ \ \ \ \ \ \ \ \ h:mm"/>
    <numFmt numFmtId="186" formatCode="\R\$\ \ #,##0.00"/>
    <numFmt numFmtId="187" formatCode="&quot;Cr$&quot;\ #,##0_);\(&quot;Cr$&quot;\ #,##0\)"/>
    <numFmt numFmtId="188" formatCode="&quot;\&quot;#,##0.00;[Red]&quot;\&quot;\-#,##0.00"/>
    <numFmt numFmtId="189" formatCode="&quot;\&quot;#,##0;[Red]&quot;\&quot;\-#,##0"/>
    <numFmt numFmtId="190" formatCode="_-[$R$-416]* #,##0.00_-;\-[$R$-416]* #,##0.00_-;_-[$R$-416]* &quot;-&quot;??_-;_-@_-"/>
    <numFmt numFmtId="191" formatCode="_(&quot;R$&quot;* #,##0.00_);_(&quot;R$&quot;* \(#,##0.00\);_(&quot;R$&quot;* &quot;-&quot;??_);_(@_)"/>
    <numFmt numFmtId="192" formatCode="_([$R$ -416]* #,##0.00_);_([$R$ -416]* \(#,##0.00\);_([$R$ -416]* &quot;-&quot;??_);_(@_)"/>
    <numFmt numFmtId="193" formatCode="_-* #,##0\ _D_M_-;\-* #,##0\ _D_M_-;_-* &quot;-&quot;\ _D_M_-;_-@_-"/>
    <numFmt numFmtId="194" formatCode="#,##0.0"/>
    <numFmt numFmtId="195" formatCode="_(&quot;R$ &quot;* #,##0.00_);_(&quot;R$ &quot;* \(#,##0.00\);_(&quot;R$ &quot;* &quot;-&quot;??_);_(@_)"/>
    <numFmt numFmtId="196" formatCode="_([$$-409]* #,##0.00_);_([$$-409]* \(#,##0.00\);_([$$-409]* &quot;-&quot;??_);_(@_)"/>
    <numFmt numFmtId="197" formatCode="#,##0.000"/>
    <numFmt numFmtId="198" formatCode="&quot;R$&quot;\ #,##0.00"/>
  </numFmts>
  <fonts count="110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sz val="10"/>
      <name val="Helv"/>
    </font>
    <font>
      <sz val="9"/>
      <name val="Helv"/>
    </font>
    <font>
      <b/>
      <sz val="10"/>
      <name val="Tms Rmn"/>
    </font>
    <font>
      <b/>
      <sz val="8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10"/>
      <color indexed="24"/>
      <name val="Arial"/>
      <family val="2"/>
    </font>
    <font>
      <sz val="10"/>
      <name val="BERNHARD"/>
    </font>
    <font>
      <sz val="8"/>
      <color indexed="16"/>
      <name val="MS Sans Serif"/>
      <family val="2"/>
    </font>
    <font>
      <sz val="10"/>
      <name val="MS Serif"/>
      <family val="1"/>
    </font>
    <font>
      <sz val="1"/>
      <color indexed="8"/>
      <name val="Courier"/>
      <family val="3"/>
    </font>
    <font>
      <i/>
      <sz val="8"/>
      <name val="Arial"/>
      <family val="2"/>
    </font>
    <font>
      <b/>
      <sz val="1"/>
      <color indexed="8"/>
      <name val="Courier"/>
      <family val="3"/>
    </font>
    <font>
      <sz val="10"/>
      <color indexed="16"/>
      <name val="MS Serif"/>
      <family val="1"/>
    </font>
    <font>
      <sz val="10"/>
      <color indexed="8"/>
      <name val="MS Sans Serif"/>
      <family val="2"/>
    </font>
    <font>
      <b/>
      <sz val="10"/>
      <name val="Arial"/>
      <family val="2"/>
    </font>
    <font>
      <b/>
      <sz val="12"/>
      <color indexed="9"/>
      <name val="Palatino"/>
      <family val="1"/>
    </font>
    <font>
      <b/>
      <i/>
      <sz val="9"/>
      <name val="Arial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b/>
      <i/>
      <sz val="10"/>
      <name val="Arial"/>
      <family val="2"/>
    </font>
    <font>
      <b/>
      <sz val="8"/>
      <name val="MS Sans Serif"/>
      <family val="2"/>
    </font>
    <font>
      <sz val="10"/>
      <name val="Courier"/>
      <family val="3"/>
    </font>
    <font>
      <sz val="12"/>
      <name val="Courier New"/>
      <family val="3"/>
    </font>
    <font>
      <sz val="7"/>
      <name val="Small Fonts"/>
      <family val="2"/>
    </font>
    <font>
      <sz val="10"/>
      <name val="Geneva"/>
    </font>
    <font>
      <i/>
      <sz val="9"/>
      <color indexed="12"/>
      <name val="Helv"/>
    </font>
    <font>
      <sz val="10"/>
      <name val="MS Sans Serif"/>
      <family val="2"/>
    </font>
    <font>
      <b/>
      <sz val="10"/>
      <name val="MS Sans Serif"/>
      <family val="2"/>
    </font>
    <font>
      <sz val="8"/>
      <name val="Wingdings"/>
      <charset val="2"/>
    </font>
    <font>
      <sz val="24"/>
      <name val="Courier New"/>
      <family val="3"/>
    </font>
    <font>
      <sz val="8"/>
      <name val="Helv"/>
    </font>
    <font>
      <sz val="10"/>
      <color indexed="39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12"/>
      <color indexed="20"/>
      <name val="Arial"/>
      <family val="2"/>
    </font>
    <font>
      <sz val="9"/>
      <color indexed="20"/>
      <name val="Arial"/>
      <family val="2"/>
    </font>
    <font>
      <b/>
      <sz val="9"/>
      <color indexed="20"/>
      <name val="Arial"/>
      <family val="2"/>
    </font>
    <font>
      <b/>
      <i/>
      <sz val="12"/>
      <color indexed="9"/>
      <name val="Arial"/>
      <family val="2"/>
    </font>
    <font>
      <sz val="8"/>
      <name val="MS Sans Serif"/>
      <family val="2"/>
    </font>
    <font>
      <b/>
      <sz val="8"/>
      <color indexed="17"/>
      <name val="Arial"/>
      <family val="2"/>
    </font>
    <font>
      <b/>
      <sz val="8"/>
      <color indexed="8"/>
      <name val="Helv"/>
    </font>
    <font>
      <sz val="10"/>
      <name val="FuturaA Bk BT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1"/>
      <name val="標準ゴシック"/>
      <family val="3"/>
      <charset val="128"/>
    </font>
    <font>
      <u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Simplon BP Regular"/>
    </font>
    <font>
      <b/>
      <sz val="8"/>
      <color theme="4" tint="-0.249977111117893"/>
      <name val="Simplon BP Regular"/>
    </font>
    <font>
      <sz val="8"/>
      <name val="Simplon BP Regular"/>
    </font>
    <font>
      <sz val="8"/>
      <color theme="1"/>
      <name val="Simplon BP Regular"/>
    </font>
    <font>
      <b/>
      <sz val="8"/>
      <name val="Simplon BP Regular"/>
    </font>
    <font>
      <sz val="9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17"/>
      <name val="Helv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12"/>
      <name val="Arial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9"/>
      <color indexed="8"/>
      <name val="Helv"/>
    </font>
    <font>
      <u/>
      <sz val="10"/>
      <color indexed="36"/>
      <name val="New York"/>
    </font>
    <font>
      <b/>
      <sz val="12"/>
      <color indexed="9"/>
      <name val="Palatino"/>
    </font>
    <font>
      <b/>
      <sz val="11"/>
      <color indexed="56"/>
      <name val="Calibri"/>
      <family val="2"/>
    </font>
    <font>
      <b/>
      <u/>
      <sz val="9"/>
      <name val="Helv"/>
    </font>
    <font>
      <b/>
      <sz val="9"/>
      <name val="Helv"/>
    </font>
    <font>
      <sz val="9"/>
      <color indexed="39"/>
      <name val="Helv"/>
    </font>
    <font>
      <sz val="8"/>
      <color indexed="12"/>
      <name val="Arial"/>
      <family val="2"/>
    </font>
    <font>
      <sz val="10"/>
      <color indexed="12"/>
      <name val="Arial"/>
      <family val="2"/>
    </font>
    <font>
      <sz val="8"/>
      <color indexed="39"/>
      <name val="Arial"/>
      <family val="2"/>
    </font>
    <font>
      <sz val="11"/>
      <color indexed="60"/>
      <name val="Calibri"/>
      <family val="2"/>
    </font>
    <font>
      <sz val="11"/>
      <color indexed="8"/>
      <name val="Rockwell"/>
      <family val="2"/>
    </font>
    <font>
      <sz val="11"/>
      <color theme="1"/>
      <name val="Rockwell"/>
      <family val="2"/>
    </font>
    <font>
      <b/>
      <sz val="11"/>
      <color indexed="63"/>
      <name val="Calibri"/>
      <family val="2"/>
    </font>
    <font>
      <sz val="10"/>
      <name val="GillSans"/>
    </font>
    <font>
      <sz val="9"/>
      <color indexed="20"/>
      <name val="Helv"/>
    </font>
    <font>
      <sz val="8"/>
      <color indexed="20"/>
      <name val="Helv"/>
    </font>
    <font>
      <sz val="8"/>
      <color indexed="8"/>
      <name val="Arial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rgb="FFFFFFFF"/>
      <name val="Simplon BP Light"/>
    </font>
    <font>
      <b/>
      <sz val="10"/>
      <color rgb="FF000000"/>
      <name val="Simplon BP Light"/>
    </font>
    <font>
      <sz val="10"/>
      <color theme="1"/>
      <name val="Simplon BP Light"/>
    </font>
    <font>
      <b/>
      <sz val="10"/>
      <color theme="1"/>
      <name val="Simplon BP Light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</fonts>
  <fills count="7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33"/>
        <bgColor indexed="64"/>
      </patternFill>
    </fill>
    <fill>
      <patternFill patternType="mediumGray">
        <fgColor indexed="22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rgb="FF262626"/>
        <bgColor rgb="FF000000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249977111117893"/>
        <bgColor rgb="FF000000"/>
      </patternFill>
    </fill>
    <fill>
      <patternFill patternType="solid">
        <fgColor theme="1" tint="0.14999847407452621"/>
        <bgColor rgb="FF000000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0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ED7D31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1"/>
      </left>
      <right style="thin">
        <color indexed="5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 style="thin">
        <color theme="2" tint="-9.9917600024414813E-2"/>
      </bottom>
      <diagonal/>
    </border>
    <border>
      <left style="thin">
        <color theme="2" tint="-9.9948118533890809E-2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/>
      <diagonal/>
    </border>
    <border>
      <left style="thin">
        <color theme="2" tint="-9.9917600024414813E-2"/>
      </left>
      <right style="thin">
        <color theme="2" tint="-9.9917600024414813E-2"/>
      </right>
      <top/>
      <bottom/>
      <diagonal/>
    </border>
    <border>
      <left style="thin">
        <color theme="2" tint="-9.9917600024414813E-2"/>
      </left>
      <right style="thin">
        <color theme="2" tint="-9.9917600024414813E-2"/>
      </right>
      <top/>
      <bottom style="thin">
        <color theme="2" tint="-9.9917600024414813E-2"/>
      </bottom>
      <diagonal/>
    </border>
    <border>
      <left style="double">
        <color theme="2" tint="-9.9917600024414813E-2"/>
      </left>
      <right style="double">
        <color theme="2" tint="-9.9917600024414813E-2"/>
      </right>
      <top style="double">
        <color theme="2" tint="-9.9917600024414813E-2"/>
      </top>
      <bottom style="thin">
        <color theme="2" tint="-9.9948118533890809E-2"/>
      </bottom>
      <diagonal/>
    </border>
    <border>
      <left style="double">
        <color theme="2" tint="-9.9917600024414813E-2"/>
      </left>
      <right/>
      <top style="double">
        <color theme="2" tint="-9.9917600024414813E-2"/>
      </top>
      <bottom style="thin">
        <color theme="2" tint="-9.9948118533890809E-2"/>
      </bottom>
      <diagonal/>
    </border>
    <border>
      <left/>
      <right style="double">
        <color theme="2" tint="-9.9917600024414813E-2"/>
      </right>
      <top style="double">
        <color theme="2" tint="-9.9917600024414813E-2"/>
      </top>
      <bottom style="thin">
        <color theme="2" tint="-9.9948118533890809E-2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2" tint="-9.9887081514938816E-2"/>
      </left>
      <right style="thin">
        <color theme="2" tint="-9.9887081514938816E-2"/>
      </right>
      <top style="thin">
        <color theme="2" tint="-9.9887081514938816E-2"/>
      </top>
      <bottom style="thin">
        <color theme="2" tint="-9.9887081514938816E-2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</borders>
  <cellStyleXfs count="1582">
    <xf numFmtId="0" fontId="0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1" fillId="0" borderId="0"/>
    <xf numFmtId="169" fontId="10" fillId="0" borderId="0" applyFont="0" applyFill="0" applyBorder="0" applyAlignment="0" applyProtection="0"/>
    <xf numFmtId="170" fontId="11" fillId="0" borderId="4" applyFont="0" applyFill="0" applyBorder="0" applyAlignment="0" applyProtection="0">
      <alignment horizontal="center"/>
    </xf>
    <xf numFmtId="0" fontId="12" fillId="2" borderId="0" applyNumberFormat="0" applyBorder="0" applyAlignment="0" applyProtection="0"/>
    <xf numFmtId="0" fontId="13" fillId="0" borderId="0">
      <alignment horizontal="center" wrapText="1"/>
      <protection locked="0"/>
    </xf>
    <xf numFmtId="0" fontId="1" fillId="7" borderId="3" applyBorder="0"/>
    <xf numFmtId="3" fontId="12" fillId="3" borderId="0" applyNumberFormat="0" applyBorder="0" applyAlignment="0" applyProtection="0"/>
    <xf numFmtId="171" fontId="1" fillId="0" borderId="0" applyFill="0" applyBorder="0" applyAlignment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NumberFormat="0" applyFill="0" applyBorder="0" applyProtection="0">
      <alignment horizontal="center" wrapText="1"/>
    </xf>
    <xf numFmtId="4" fontId="12" fillId="8" borderId="7" applyNumberFormat="0" applyProtection="0">
      <alignment horizontal="right" wrapText="1"/>
    </xf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3" fontId="15" fillId="0" borderId="0" applyFont="0" applyFill="0" applyBorder="0" applyAlignment="0" applyProtection="0"/>
    <xf numFmtId="0" fontId="16" fillId="0" borderId="0"/>
    <xf numFmtId="0" fontId="9" fillId="0" borderId="0"/>
    <xf numFmtId="0" fontId="16" fillId="0" borderId="0"/>
    <xf numFmtId="0" fontId="9" fillId="0" borderId="0"/>
    <xf numFmtId="0" fontId="17" fillId="0" borderId="2" applyBorder="0" applyProtection="0"/>
    <xf numFmtId="0" fontId="18" fillId="0" borderId="0" applyNumberFormat="0" applyAlignment="0">
      <alignment horizontal="left"/>
    </xf>
    <xf numFmtId="172" fontId="14" fillId="0" borderId="0" applyFont="0" applyFill="0" applyBorder="0" applyAlignment="0" applyProtection="0"/>
    <xf numFmtId="172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9" fillId="0" borderId="0">
      <protection locked="0"/>
    </xf>
    <xf numFmtId="0" fontId="15" fillId="0" borderId="0" applyFont="0" applyFill="0" applyBorder="0" applyAlignment="0" applyProtection="0"/>
    <xf numFmtId="0" fontId="20" fillId="2" borderId="0" applyNumberFormat="0" applyBorder="0" applyAlignment="0" applyProtection="0"/>
    <xf numFmtId="174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0" fontId="22" fillId="0" borderId="0" applyNumberFormat="0" applyAlignment="0">
      <alignment horizontal="left"/>
    </xf>
    <xf numFmtId="0" fontId="23" fillId="0" borderId="0" applyNumberFormat="0" applyFill="0" applyBorder="0" applyAlignment="0" applyProtection="0"/>
    <xf numFmtId="0" fontId="9" fillId="0" borderId="0"/>
    <xf numFmtId="176" fontId="1" fillId="0" borderId="0" applyFont="0" applyFill="0" applyBorder="0" applyAlignment="0" applyProtection="0"/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2" fontId="15" fillId="0" borderId="0" applyFont="0" applyFill="0" applyBorder="0" applyAlignment="0" applyProtection="0"/>
    <xf numFmtId="177" fontId="19" fillId="0" borderId="0">
      <protection locked="0"/>
    </xf>
    <xf numFmtId="38" fontId="14" fillId="3" borderId="0" applyNumberFormat="0" applyBorder="0" applyAlignment="0" applyProtection="0"/>
    <xf numFmtId="0" fontId="24" fillId="7" borderId="8">
      <alignment vertical="top" wrapText="1"/>
    </xf>
    <xf numFmtId="0" fontId="25" fillId="9" borderId="0"/>
    <xf numFmtId="0" fontId="7" fillId="0" borderId="9">
      <alignment horizontal="left" vertical="center"/>
    </xf>
    <xf numFmtId="4" fontId="26" fillId="3" borderId="0" applyNumberFormat="0" applyFill="0" applyBorder="0" applyAlignment="0" applyProtection="0"/>
    <xf numFmtId="0" fontId="14" fillId="0" borderId="0" applyNumberFormat="0" applyFont="0" applyFill="0" applyBorder="0" applyProtection="0">
      <alignment horizontal="center" vertical="top" wrapText="1"/>
    </xf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/>
    <xf numFmtId="0" fontId="1" fillId="0" borderId="0"/>
    <xf numFmtId="0" fontId="30" fillId="0" borderId="10">
      <alignment horizontal="center"/>
    </xf>
    <xf numFmtId="0" fontId="30" fillId="0" borderId="0">
      <alignment horizontal="center"/>
    </xf>
    <xf numFmtId="0" fontId="24" fillId="0" borderId="0">
      <protection hidden="1"/>
    </xf>
    <xf numFmtId="0" fontId="56" fillId="0" borderId="0" applyNumberFormat="0" applyFill="0" applyBorder="0" applyAlignment="0" applyProtection="0"/>
    <xf numFmtId="0" fontId="31" fillId="0" borderId="0"/>
    <xf numFmtId="10" fontId="14" fillId="4" borderId="1" applyNumberFormat="0" applyBorder="0" applyAlignment="0" applyProtection="0"/>
    <xf numFmtId="0" fontId="1" fillId="0" borderId="1" applyNumberFormat="0">
      <alignment horizontal="left" wrapText="1"/>
      <protection locked="0"/>
    </xf>
    <xf numFmtId="0" fontId="1" fillId="4" borderId="1" applyNumberFormat="0" applyProtection="0">
      <alignment vertical="center" wrapText="1"/>
    </xf>
    <xf numFmtId="9" fontId="12" fillId="3" borderId="0" applyNumberFormat="0" applyFont="0" applyBorder="0" applyAlignment="0">
      <protection locked="0"/>
    </xf>
    <xf numFmtId="0" fontId="32" fillId="0" borderId="1" applyFill="0" applyBorder="0" applyProtection="0">
      <alignment vertical="center"/>
    </xf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8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0" fontId="19" fillId="0" borderId="0">
      <protection locked="0"/>
    </xf>
    <xf numFmtId="37" fontId="33" fillId="0" borderId="0"/>
    <xf numFmtId="0" fontId="1" fillId="0" borderId="11">
      <alignment horizontal="center"/>
    </xf>
    <xf numFmtId="0" fontId="1" fillId="3" borderId="1" applyNumberFormat="0" applyAlignment="0"/>
    <xf numFmtId="0" fontId="34" fillId="0" borderId="0"/>
    <xf numFmtId="0" fontId="1" fillId="0" borderId="0"/>
    <xf numFmtId="37" fontId="9" fillId="0" borderId="0"/>
    <xf numFmtId="0" fontId="1" fillId="10" borderId="1" applyNumberFormat="0" applyFont="0" applyBorder="0" applyAlignment="0" applyProtection="0"/>
    <xf numFmtId="0" fontId="35" fillId="0" borderId="0" applyNumberFormat="0" applyAlignment="0">
      <alignment vertical="top"/>
    </xf>
    <xf numFmtId="14" fontId="13" fillId="0" borderId="0">
      <alignment horizontal="center" wrapText="1"/>
      <protection locked="0"/>
    </xf>
    <xf numFmtId="0" fontId="14" fillId="0" borderId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82" fontId="19" fillId="0" borderId="0">
      <protection locked="0"/>
    </xf>
    <xf numFmtId="9" fontId="1" fillId="0" borderId="0" applyFont="0" applyFill="0" applyBorder="0" applyAlignment="0" applyProtection="0"/>
    <xf numFmtId="4" fontId="19" fillId="0" borderId="0">
      <protection locked="0"/>
    </xf>
    <xf numFmtId="9" fontId="4" fillId="0" borderId="0" applyFont="0" applyFill="0" applyBorder="0" applyAlignment="0" applyProtection="0"/>
    <xf numFmtId="0" fontId="19" fillId="0" borderId="0">
      <protection locked="0"/>
    </xf>
    <xf numFmtId="0" fontId="36" fillId="2" borderId="1" applyNumberFormat="0" applyFont="0" applyFill="0" applyAlignment="0" applyProtection="0">
      <alignment horizontal="left"/>
    </xf>
    <xf numFmtId="0" fontId="36" fillId="0" borderId="0" applyNumberFormat="0" applyFont="0" applyFill="0" applyBorder="0" applyAlignment="0" applyProtection="0">
      <alignment horizontal="left"/>
    </xf>
    <xf numFmtId="15" fontId="36" fillId="0" borderId="0" applyFont="0" applyFill="0" applyBorder="0" applyAlignment="0" applyProtection="0"/>
    <xf numFmtId="4" fontId="36" fillId="0" borderId="0" applyFont="0" applyFill="0" applyBorder="0" applyAlignment="0" applyProtection="0"/>
    <xf numFmtId="0" fontId="37" fillId="0" borderId="10">
      <alignment horizontal="center"/>
    </xf>
    <xf numFmtId="3" fontId="36" fillId="0" borderId="0" applyFont="0" applyFill="0" applyBorder="0" applyAlignment="0" applyProtection="0"/>
    <xf numFmtId="0" fontId="36" fillId="11" borderId="0" applyNumberFormat="0" applyFont="0" applyBorder="0" applyAlignment="0" applyProtection="0"/>
    <xf numFmtId="0" fontId="38" fillId="12" borderId="0" applyNumberFormat="0" applyFont="0" applyBorder="0" applyAlignment="0">
      <alignment horizontal="center"/>
    </xf>
    <xf numFmtId="0" fontId="39" fillId="0" borderId="1" applyProtection="0">
      <alignment vertical="center"/>
    </xf>
    <xf numFmtId="183" fontId="40" fillId="0" borderId="0" applyNumberFormat="0" applyFill="0" applyBorder="0" applyAlignment="0" applyProtection="0">
      <alignment horizontal="left"/>
    </xf>
    <xf numFmtId="38" fontId="40" fillId="0" borderId="0"/>
    <xf numFmtId="3" fontId="12" fillId="8" borderId="7" applyNumberFormat="0" applyFill="0" applyBorder="0" applyProtection="0">
      <alignment horizontal="left"/>
    </xf>
    <xf numFmtId="4" fontId="6" fillId="13" borderId="12" applyNumberFormat="0" applyProtection="0">
      <alignment vertical="center"/>
    </xf>
    <xf numFmtId="4" fontId="41" fillId="13" borderId="12" applyNumberFormat="0" applyProtection="0">
      <alignment vertical="center"/>
    </xf>
    <xf numFmtId="4" fontId="6" fillId="13" borderId="12" applyNumberFormat="0" applyProtection="0">
      <alignment horizontal="left" vertical="center" indent="1"/>
    </xf>
    <xf numFmtId="4" fontId="6" fillId="13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4" fontId="6" fillId="15" borderId="12" applyNumberFormat="0" applyProtection="0">
      <alignment horizontal="right" vertical="center"/>
    </xf>
    <xf numFmtId="4" fontId="6" fillId="16" borderId="12" applyNumberFormat="0" applyProtection="0">
      <alignment horizontal="right" vertical="center"/>
    </xf>
    <xf numFmtId="4" fontId="6" fillId="17" borderId="12" applyNumberFormat="0" applyProtection="0">
      <alignment horizontal="right" vertical="center"/>
    </xf>
    <xf numFmtId="4" fontId="6" fillId="18" borderId="12" applyNumberFormat="0" applyProtection="0">
      <alignment horizontal="right" vertical="center"/>
    </xf>
    <xf numFmtId="4" fontId="6" fillId="19" borderId="12" applyNumberFormat="0" applyProtection="0">
      <alignment horizontal="right" vertical="center"/>
    </xf>
    <xf numFmtId="4" fontId="6" fillId="20" borderId="12" applyNumberFormat="0" applyProtection="0">
      <alignment horizontal="right" vertical="center"/>
    </xf>
    <xf numFmtId="4" fontId="6" fillId="21" borderId="12" applyNumberFormat="0" applyProtection="0">
      <alignment horizontal="right" vertical="center"/>
    </xf>
    <xf numFmtId="4" fontId="6" fillId="22" borderId="12" applyNumberFormat="0" applyProtection="0">
      <alignment horizontal="right" vertical="center"/>
    </xf>
    <xf numFmtId="4" fontId="6" fillId="23" borderId="12" applyNumberFormat="0" applyProtection="0">
      <alignment horizontal="right" vertical="center"/>
    </xf>
    <xf numFmtId="4" fontId="5" fillId="24" borderId="12" applyNumberFormat="0" applyProtection="0">
      <alignment horizontal="left" vertical="center" indent="1"/>
    </xf>
    <xf numFmtId="4" fontId="6" fillId="25" borderId="13" applyNumberFormat="0" applyProtection="0">
      <alignment horizontal="left" vertical="center" indent="1"/>
    </xf>
    <xf numFmtId="4" fontId="42" fillId="26" borderId="0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4" fontId="6" fillId="25" borderId="12" applyNumberFormat="0" applyProtection="0">
      <alignment horizontal="left" vertical="center" indent="1"/>
    </xf>
    <xf numFmtId="4" fontId="6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4" fontId="6" fillId="4" borderId="12" applyNumberFormat="0" applyProtection="0">
      <alignment vertical="center"/>
    </xf>
    <xf numFmtId="4" fontId="41" fillId="4" borderId="12" applyNumberFormat="0" applyProtection="0">
      <alignment vertical="center"/>
    </xf>
    <xf numFmtId="4" fontId="6" fillId="4" borderId="12" applyNumberFormat="0" applyProtection="0">
      <alignment horizontal="left" vertical="center" indent="1"/>
    </xf>
    <xf numFmtId="4" fontId="6" fillId="4" borderId="12" applyNumberFormat="0" applyProtection="0">
      <alignment horizontal="left" vertical="center" indent="1"/>
    </xf>
    <xf numFmtId="4" fontId="6" fillId="25" borderId="12" applyNumberFormat="0" applyProtection="0">
      <alignment horizontal="right" vertical="center"/>
    </xf>
    <xf numFmtId="4" fontId="41" fillId="25" borderId="12" applyNumberFormat="0" applyProtection="0">
      <alignment horizontal="right" vertical="center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43" fillId="0" borderId="0"/>
    <xf numFmtId="4" fontId="44" fillId="25" borderId="12" applyNumberFormat="0" applyProtection="0">
      <alignment horizontal="right" vertical="center"/>
    </xf>
    <xf numFmtId="49" fontId="45" fillId="28" borderId="14"/>
    <xf numFmtId="0" fontId="46" fillId="2" borderId="14">
      <protection locked="0"/>
    </xf>
    <xf numFmtId="0" fontId="46" fillId="28" borderId="0"/>
    <xf numFmtId="0" fontId="47" fillId="29" borderId="0"/>
    <xf numFmtId="0" fontId="47" fillId="18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8" fillId="1" borderId="9" applyNumberFormat="0" applyFont="0" applyAlignment="0">
      <alignment horizontal="center"/>
    </xf>
    <xf numFmtId="0" fontId="48" fillId="7" borderId="0" applyAlignment="0"/>
    <xf numFmtId="0" fontId="49" fillId="0" borderId="0" applyNumberFormat="0" applyFill="0" applyBorder="0" applyAlignment="0">
      <alignment horizontal="center"/>
    </xf>
    <xf numFmtId="0" fontId="34" fillId="0" borderId="0"/>
    <xf numFmtId="0" fontId="50" fillId="0" borderId="2"/>
    <xf numFmtId="40" fontId="51" fillId="0" borderId="0" applyBorder="0">
      <alignment horizontal="right"/>
    </xf>
    <xf numFmtId="0" fontId="24" fillId="4" borderId="1" applyNumberFormat="0" applyAlignment="0">
      <alignment horizontal="center"/>
    </xf>
    <xf numFmtId="0" fontId="48" fillId="30" borderId="0"/>
    <xf numFmtId="184" fontId="21" fillId="0" borderId="0">
      <protection locked="0"/>
    </xf>
    <xf numFmtId="184" fontId="21" fillId="0" borderId="0">
      <protection locked="0"/>
    </xf>
    <xf numFmtId="185" fontId="52" fillId="0" borderId="0" applyFont="0" applyFill="0" applyBorder="0" applyAlignment="0" applyProtection="0"/>
    <xf numFmtId="186" fontId="5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40" fontId="53" fillId="0" borderId="0" applyFont="0" applyFill="0" applyBorder="0" applyAlignment="0" applyProtection="0"/>
    <xf numFmtId="38" fontId="54" fillId="0" borderId="0" applyFont="0" applyFill="0" applyAlignment="0" applyProtection="0"/>
    <xf numFmtId="0" fontId="55" fillId="0" borderId="0" applyBorder="0"/>
    <xf numFmtId="188" fontId="53" fillId="0" borderId="0" applyFont="0" applyFill="0" applyBorder="0" applyAlignment="0" applyProtection="0"/>
    <xf numFmtId="189" fontId="53" fillId="0" borderId="0" applyFont="0" applyFill="0" applyBorder="0" applyAlignment="0" applyProtection="0"/>
    <xf numFmtId="0" fontId="57" fillId="0" borderId="0"/>
    <xf numFmtId="191" fontId="57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44" fillId="0" borderId="0">
      <alignment vertical="top"/>
    </xf>
    <xf numFmtId="0" fontId="1" fillId="0" borderId="0"/>
    <xf numFmtId="0" fontId="68" fillId="0" borderId="0">
      <alignment vertical="top"/>
    </xf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170" fontId="11" fillId="0" borderId="29" applyFont="0" applyFill="0" applyBorder="0" applyAlignment="0" applyProtection="0">
      <alignment horizontal="center"/>
    </xf>
    <xf numFmtId="170" fontId="11" fillId="0" borderId="29" applyFont="0" applyFill="0" applyBorder="0" applyAlignment="0" applyProtection="0">
      <alignment horizontal="center"/>
    </xf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5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9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4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47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3" borderId="0" applyNumberFormat="0" applyBorder="0" applyAlignment="0" applyProtection="0"/>
    <xf numFmtId="0" fontId="4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47" borderId="0" applyNumberFormat="0" applyBorder="0" applyAlignment="0" applyProtection="0"/>
    <xf numFmtId="0" fontId="4" fillId="50" borderId="0" applyNumberFormat="0" applyBorder="0" applyAlignment="0" applyProtection="0"/>
    <xf numFmtId="0" fontId="4" fillId="53" borderId="0" applyNumberFormat="0" applyBorder="0" applyAlignment="0" applyProtection="0"/>
    <xf numFmtId="0" fontId="69" fillId="54" borderId="0" applyNumberFormat="0" applyBorder="0" applyAlignment="0" applyProtection="0"/>
    <xf numFmtId="0" fontId="69" fillId="51" borderId="0" applyNumberFormat="0" applyBorder="0" applyAlignment="0" applyProtection="0"/>
    <xf numFmtId="0" fontId="69" fillId="52" borderId="0" applyNumberFormat="0" applyBorder="0" applyAlignment="0" applyProtection="0"/>
    <xf numFmtId="0" fontId="69" fillId="55" borderId="0" applyNumberFormat="0" applyBorder="0" applyAlignment="0" applyProtection="0"/>
    <xf numFmtId="0" fontId="69" fillId="56" borderId="0" applyNumberFormat="0" applyBorder="0" applyAlignment="0" applyProtection="0"/>
    <xf numFmtId="0" fontId="69" fillId="57" borderId="0" applyNumberFormat="0" applyBorder="0" applyAlignment="0" applyProtection="0"/>
    <xf numFmtId="0" fontId="69" fillId="54" borderId="0" applyNumberFormat="0" applyBorder="0" applyAlignment="0" applyProtection="0"/>
    <xf numFmtId="0" fontId="69" fillId="51" borderId="0" applyNumberFormat="0" applyBorder="0" applyAlignment="0" applyProtection="0"/>
    <xf numFmtId="0" fontId="69" fillId="52" borderId="0" applyNumberFormat="0" applyBorder="0" applyAlignment="0" applyProtection="0"/>
    <xf numFmtId="0" fontId="69" fillId="55" borderId="0" applyNumberFormat="0" applyBorder="0" applyAlignment="0" applyProtection="0"/>
    <xf numFmtId="0" fontId="69" fillId="56" borderId="0" applyNumberFormat="0" applyBorder="0" applyAlignment="0" applyProtection="0"/>
    <xf numFmtId="0" fontId="69" fillId="57" borderId="0" applyNumberFormat="0" applyBorder="0" applyAlignment="0" applyProtection="0"/>
    <xf numFmtId="0" fontId="69" fillId="58" borderId="0" applyNumberFormat="0" applyBorder="0" applyAlignment="0" applyProtection="0"/>
    <xf numFmtId="0" fontId="69" fillId="59" borderId="0" applyNumberFormat="0" applyBorder="0" applyAlignment="0" applyProtection="0"/>
    <xf numFmtId="0" fontId="69" fillId="60" borderId="0" applyNumberFormat="0" applyBorder="0" applyAlignment="0" applyProtection="0"/>
    <xf numFmtId="0" fontId="69" fillId="55" borderId="0" applyNumberFormat="0" applyBorder="0" applyAlignment="0" applyProtection="0"/>
    <xf numFmtId="0" fontId="69" fillId="56" borderId="0" applyNumberFormat="0" applyBorder="0" applyAlignment="0" applyProtection="0"/>
    <xf numFmtId="0" fontId="69" fillId="61" borderId="0" applyNumberFormat="0" applyBorder="0" applyAlignment="0" applyProtection="0"/>
    <xf numFmtId="0" fontId="1" fillId="0" borderId="0" applyNumberFormat="0" applyFont="0" applyFill="0" applyBorder="0" applyAlignment="0">
      <protection locked="0"/>
    </xf>
    <xf numFmtId="0" fontId="1" fillId="0" borderId="0" applyNumberFormat="0" applyFont="0" applyFill="0" applyBorder="0" applyAlignment="0">
      <protection locked="0"/>
    </xf>
    <xf numFmtId="193" fontId="1" fillId="0" borderId="0" applyFont="0" applyFill="0" applyBorder="0" applyAlignment="0" applyProtection="0"/>
    <xf numFmtId="0" fontId="1" fillId="7" borderId="3" applyBorder="0"/>
    <xf numFmtId="0" fontId="1" fillId="7" borderId="3" applyBorder="0"/>
    <xf numFmtId="0" fontId="1" fillId="7" borderId="3" applyBorder="0"/>
    <xf numFmtId="0" fontId="1" fillId="7" borderId="3" applyBorder="0"/>
    <xf numFmtId="0" fontId="1" fillId="7" borderId="3" applyBorder="0"/>
    <xf numFmtId="0" fontId="1" fillId="7" borderId="3" applyBorder="0"/>
    <xf numFmtId="0" fontId="1" fillId="7" borderId="3" applyBorder="0"/>
    <xf numFmtId="0" fontId="1" fillId="7" borderId="3" applyBorder="0"/>
    <xf numFmtId="0" fontId="1" fillId="7" borderId="3" applyBorder="0"/>
    <xf numFmtId="0" fontId="1" fillId="7" borderId="3" applyBorder="0"/>
    <xf numFmtId="0" fontId="1" fillId="7" borderId="3" applyBorder="0"/>
    <xf numFmtId="0" fontId="1" fillId="7" borderId="3" applyBorder="0"/>
    <xf numFmtId="0" fontId="1" fillId="7" borderId="3" applyBorder="0"/>
    <xf numFmtId="0" fontId="1" fillId="7" borderId="3" applyBorder="0"/>
    <xf numFmtId="0" fontId="70" fillId="45" borderId="0" applyNumberFormat="0" applyBorder="0" applyAlignment="0" applyProtection="0"/>
    <xf numFmtId="0" fontId="1" fillId="50" borderId="0" applyNumberFormat="0" applyBorder="0" applyAlignment="0">
      <protection locked="0"/>
    </xf>
    <xf numFmtId="0" fontId="1" fillId="50" borderId="0" applyNumberFormat="0" applyBorder="0" applyAlignment="0">
      <protection locked="0"/>
    </xf>
    <xf numFmtId="3" fontId="71" fillId="2" borderId="1"/>
    <xf numFmtId="0" fontId="72" fillId="46" borderId="0" applyNumberFormat="0" applyBorder="0" applyAlignment="0" applyProtection="0"/>
    <xf numFmtId="0" fontId="73" fillId="62" borderId="40" applyNumberFormat="0" applyAlignment="0" applyProtection="0"/>
    <xf numFmtId="0" fontId="73" fillId="62" borderId="40" applyNumberFormat="0" applyAlignment="0" applyProtection="0"/>
    <xf numFmtId="0" fontId="74" fillId="63" borderId="41" applyNumberFormat="0" applyAlignment="0" applyProtection="0"/>
    <xf numFmtId="0" fontId="74" fillId="63" borderId="41" applyNumberFormat="0" applyAlignment="0" applyProtection="0"/>
    <xf numFmtId="0" fontId="75" fillId="0" borderId="42" applyNumberFormat="0" applyFill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74" fillId="63" borderId="41" applyNumberFormat="0" applyAlignment="0" applyProtection="0"/>
    <xf numFmtId="0" fontId="74" fillId="63" borderId="41" applyNumberFormat="0" applyAlignment="0" applyProtection="0"/>
    <xf numFmtId="0" fontId="14" fillId="0" borderId="0" applyNumberFormat="0" applyFill="0" applyBorder="0" applyProtection="0">
      <alignment horizontal="center" wrapText="1"/>
    </xf>
    <xf numFmtId="0" fontId="14" fillId="0" borderId="0" applyNumberFormat="0" applyFill="0" applyBorder="0" applyProtection="0">
      <alignment horizontal="center" wrapText="1"/>
    </xf>
    <xf numFmtId="0" fontId="14" fillId="0" borderId="0" applyNumberFormat="0" applyFill="0" applyBorder="0" applyProtection="0">
      <alignment horizontal="center" wrapText="1"/>
    </xf>
    <xf numFmtId="0" fontId="14" fillId="0" borderId="0" applyNumberFormat="0" applyFill="0" applyBorder="0" applyProtection="0">
      <alignment horizontal="center" wrapText="1"/>
    </xf>
    <xf numFmtId="0" fontId="14" fillId="0" borderId="0" applyNumberFormat="0" applyFill="0" applyBorder="0" applyProtection="0">
      <alignment horizontal="center" wrapText="1"/>
    </xf>
    <xf numFmtId="0" fontId="14" fillId="0" borderId="0" applyNumberFormat="0" applyFill="0" applyBorder="0" applyProtection="0">
      <alignment horizontal="center" wrapText="1"/>
    </xf>
    <xf numFmtId="0" fontId="14" fillId="0" borderId="0" applyNumberFormat="0" applyFill="0" applyBorder="0" applyProtection="0">
      <alignment horizontal="center" wrapText="1"/>
    </xf>
    <xf numFmtId="0" fontId="14" fillId="0" borderId="0" applyNumberFormat="0" applyFill="0" applyBorder="0" applyProtection="0">
      <alignment horizontal="center" wrapText="1"/>
    </xf>
    <xf numFmtId="0" fontId="14" fillId="0" borderId="0" applyNumberFormat="0" applyFill="0" applyBorder="0" applyProtection="0">
      <alignment horizontal="center" wrapText="1"/>
    </xf>
    <xf numFmtId="0" fontId="14" fillId="0" borderId="0" applyNumberFormat="0" applyFill="0" applyBorder="0" applyProtection="0">
      <alignment horizontal="center" wrapText="1"/>
    </xf>
    <xf numFmtId="0" fontId="14" fillId="0" borderId="0" applyNumberFormat="0" applyFill="0" applyBorder="0" applyProtection="0">
      <alignment horizontal="center" wrapText="1"/>
    </xf>
    <xf numFmtId="0" fontId="14" fillId="0" borderId="0" applyNumberFormat="0" applyFill="0" applyBorder="0" applyProtection="0">
      <alignment horizontal="center" wrapText="1"/>
    </xf>
    <xf numFmtId="0" fontId="14" fillId="0" borderId="0" applyNumberFormat="0" applyFill="0" applyBorder="0" applyProtection="0">
      <alignment horizontal="center" wrapText="1"/>
    </xf>
    <xf numFmtId="0" fontId="14" fillId="0" borderId="0" applyNumberFormat="0" applyFill="0" applyBorder="0" applyProtection="0">
      <alignment horizontal="center" wrapText="1"/>
    </xf>
    <xf numFmtId="0" fontId="14" fillId="0" borderId="0" applyNumberFormat="0" applyFill="0" applyBorder="0" applyProtection="0">
      <alignment horizontal="center" wrapText="1"/>
    </xf>
    <xf numFmtId="0" fontId="14" fillId="0" borderId="0" applyNumberFormat="0" applyFill="0" applyBorder="0" applyProtection="0">
      <alignment horizontal="center" wrapText="1"/>
    </xf>
    <xf numFmtId="0" fontId="24" fillId="3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7" fillId="0" borderId="2" applyBorder="0" applyProtection="0"/>
    <xf numFmtId="0" fontId="17" fillId="0" borderId="2" applyBorder="0" applyProtection="0"/>
    <xf numFmtId="0" fontId="76" fillId="0" borderId="0">
      <alignment horizontal="left" vertical="center" indent="1"/>
    </xf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4" fontId="36" fillId="0" borderId="0"/>
    <xf numFmtId="3" fontId="10" fillId="0" borderId="43"/>
    <xf numFmtId="4" fontId="1" fillId="0" borderId="0">
      <alignment horizontal="right" vertical="center"/>
    </xf>
    <xf numFmtId="0" fontId="69" fillId="58" borderId="0" applyNumberFormat="0" applyBorder="0" applyAlignment="0" applyProtection="0"/>
    <xf numFmtId="0" fontId="69" fillId="59" borderId="0" applyNumberFormat="0" applyBorder="0" applyAlignment="0" applyProtection="0"/>
    <xf numFmtId="0" fontId="69" fillId="60" borderId="0" applyNumberFormat="0" applyBorder="0" applyAlignment="0" applyProtection="0"/>
    <xf numFmtId="0" fontId="69" fillId="55" borderId="0" applyNumberFormat="0" applyBorder="0" applyAlignment="0" applyProtection="0"/>
    <xf numFmtId="0" fontId="69" fillId="56" borderId="0" applyNumberFormat="0" applyBorder="0" applyAlignment="0" applyProtection="0"/>
    <xf numFmtId="0" fontId="69" fillId="61" borderId="0" applyNumberFormat="0" applyBorder="0" applyAlignment="0" applyProtection="0"/>
    <xf numFmtId="0" fontId="77" fillId="49" borderId="40" applyNumberFormat="0" applyAlignment="0" applyProtection="0"/>
    <xf numFmtId="0" fontId="23" fillId="0" borderId="0" applyNumberForma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1" fillId="0" borderId="0"/>
    <xf numFmtId="0" fontId="78" fillId="0" borderId="0" applyNumberFormat="0" applyFill="0" applyBorder="0" applyAlignment="0" applyProtection="0"/>
    <xf numFmtId="3" fontId="24" fillId="0" borderId="0"/>
    <xf numFmtId="3" fontId="79" fillId="64" borderId="1"/>
    <xf numFmtId="0" fontId="80" fillId="0" borderId="0" applyNumberFormat="0" applyFill="0" applyBorder="0" applyAlignment="0" applyProtection="0">
      <alignment vertical="top"/>
      <protection locked="0"/>
    </xf>
    <xf numFmtId="0" fontId="72" fillId="46" borderId="0" applyNumberFormat="0" applyBorder="0" applyAlignment="0" applyProtection="0"/>
    <xf numFmtId="0" fontId="24" fillId="7" borderId="8">
      <alignment vertical="top" wrapText="1"/>
    </xf>
    <xf numFmtId="0" fontId="24" fillId="7" borderId="8">
      <alignment vertical="top" wrapText="1"/>
    </xf>
    <xf numFmtId="0" fontId="24" fillId="7" borderId="8">
      <alignment vertical="top" wrapText="1"/>
    </xf>
    <xf numFmtId="0" fontId="24" fillId="7" borderId="8">
      <alignment vertical="top" wrapText="1"/>
    </xf>
    <xf numFmtId="0" fontId="24" fillId="7" borderId="8">
      <alignment vertical="top" wrapText="1"/>
    </xf>
    <xf numFmtId="0" fontId="24" fillId="7" borderId="8">
      <alignment vertical="top" wrapText="1"/>
    </xf>
    <xf numFmtId="0" fontId="24" fillId="7" borderId="8">
      <alignment vertical="top" wrapText="1"/>
    </xf>
    <xf numFmtId="0" fontId="81" fillId="9" borderId="0"/>
    <xf numFmtId="0" fontId="7" fillId="0" borderId="9">
      <alignment horizontal="left" vertical="center"/>
    </xf>
    <xf numFmtId="0" fontId="7" fillId="0" borderId="9">
      <alignment horizontal="left" vertical="center"/>
    </xf>
    <xf numFmtId="0" fontId="7" fillId="0" borderId="9">
      <alignment horizontal="left" vertical="center"/>
    </xf>
    <xf numFmtId="0" fontId="7" fillId="0" borderId="9">
      <alignment horizontal="left" vertical="center"/>
    </xf>
    <xf numFmtId="0" fontId="7" fillId="0" borderId="9">
      <alignment horizontal="left" vertical="center"/>
    </xf>
    <xf numFmtId="0" fontId="7" fillId="0" borderId="9">
      <alignment horizontal="left" vertical="center"/>
    </xf>
    <xf numFmtId="0" fontId="7" fillId="0" borderId="9">
      <alignment horizontal="left" vertical="center"/>
    </xf>
    <xf numFmtId="0" fontId="7" fillId="0" borderId="9">
      <alignment horizontal="left" vertical="center"/>
    </xf>
    <xf numFmtId="0" fontId="7" fillId="0" borderId="9">
      <alignment horizontal="left" vertical="center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4" fillId="0" borderId="0" applyNumberFormat="0" applyFont="0" applyFill="0" applyBorder="0" applyProtection="0">
      <alignment horizontal="center" vertical="top" wrapText="1"/>
    </xf>
    <xf numFmtId="0" fontId="14" fillId="0" borderId="0" applyNumberFormat="0" applyFont="0" applyFill="0" applyBorder="0" applyProtection="0">
      <alignment horizontal="center" vertical="top" wrapText="1"/>
    </xf>
    <xf numFmtId="0" fontId="14" fillId="0" borderId="0" applyNumberFormat="0" applyFont="0" applyFill="0" applyBorder="0" applyProtection="0">
      <alignment horizontal="center" vertical="top" wrapText="1"/>
    </xf>
    <xf numFmtId="0" fontId="28" fillId="0" borderId="0" applyNumberFormat="0" applyFill="0" applyBorder="0" applyAlignment="0" applyProtection="0"/>
    <xf numFmtId="0" fontId="14" fillId="0" borderId="0" applyNumberFormat="0" applyFont="0" applyFill="0" applyBorder="0" applyProtection="0">
      <alignment horizontal="center" vertical="top" wrapText="1"/>
    </xf>
    <xf numFmtId="0" fontId="14" fillId="0" borderId="0" applyNumberFormat="0" applyFont="0" applyFill="0" applyBorder="0" applyProtection="0">
      <alignment horizontal="center" vertical="top" wrapText="1"/>
    </xf>
    <xf numFmtId="0" fontId="14" fillId="0" borderId="0" applyNumberFormat="0" applyFont="0" applyFill="0" applyBorder="0" applyProtection="0">
      <alignment horizontal="center" vertical="top" wrapText="1"/>
    </xf>
    <xf numFmtId="0" fontId="14" fillId="0" borderId="0" applyNumberFormat="0" applyFont="0" applyFill="0" applyBorder="0" applyProtection="0">
      <alignment horizontal="center" vertical="top" wrapText="1"/>
    </xf>
    <xf numFmtId="0" fontId="14" fillId="0" borderId="0" applyNumberFormat="0" applyFont="0" applyFill="0" applyBorder="0" applyProtection="0">
      <alignment horizontal="center" vertical="top" wrapText="1"/>
    </xf>
    <xf numFmtId="0" fontId="14" fillId="0" borderId="0" applyNumberFormat="0" applyFont="0" applyFill="0" applyBorder="0" applyProtection="0">
      <alignment horizontal="center" vertical="top" wrapText="1"/>
    </xf>
    <xf numFmtId="0" fontId="14" fillId="0" borderId="0" applyNumberFormat="0" applyFont="0" applyFill="0" applyBorder="0" applyProtection="0">
      <alignment horizontal="center" vertical="top" wrapText="1"/>
    </xf>
    <xf numFmtId="0" fontId="28" fillId="0" borderId="0" applyNumberFormat="0" applyFill="0" applyBorder="0" applyAlignment="0" applyProtection="0"/>
    <xf numFmtId="0" fontId="82" fillId="0" borderId="44" applyNumberFormat="0" applyFill="0" applyAlignment="0" applyProtection="0"/>
    <xf numFmtId="0" fontId="14" fillId="0" borderId="0" applyNumberFormat="0" applyFont="0" applyFill="0" applyBorder="0" applyProtection="0">
      <alignment horizontal="center" vertical="top" wrapText="1"/>
    </xf>
    <xf numFmtId="0" fontId="14" fillId="0" borderId="0" applyNumberFormat="0" applyFont="0" applyFill="0" applyBorder="0" applyProtection="0">
      <alignment horizontal="center" vertical="top" wrapText="1"/>
    </xf>
    <xf numFmtId="0" fontId="14" fillId="0" borderId="0" applyNumberFormat="0" applyFont="0" applyFill="0" applyBorder="0" applyProtection="0">
      <alignment horizontal="center" vertical="top" wrapText="1"/>
    </xf>
    <xf numFmtId="0" fontId="14" fillId="0" borderId="0" applyNumberFormat="0" applyFont="0" applyFill="0" applyBorder="0" applyProtection="0">
      <alignment horizontal="center" vertical="top" wrapText="1"/>
    </xf>
    <xf numFmtId="0" fontId="14" fillId="0" borderId="0" applyNumberFormat="0" applyFont="0" applyFill="0" applyBorder="0" applyProtection="0">
      <alignment horizontal="center" vertical="top" wrapText="1"/>
    </xf>
    <xf numFmtId="0" fontId="14" fillId="0" borderId="0" applyNumberFormat="0" applyFont="0" applyFill="0" applyBorder="0" applyProtection="0">
      <alignment horizontal="center" vertical="top" wrapText="1"/>
    </xf>
    <xf numFmtId="0" fontId="14" fillId="0" borderId="0" applyNumberFormat="0" applyFont="0" applyFill="0" applyBorder="0" applyProtection="0">
      <alignment horizontal="center" vertical="top" wrapText="1"/>
    </xf>
    <xf numFmtId="0" fontId="14" fillId="0" borderId="0" applyNumberFormat="0" applyFont="0" applyFill="0" applyBorder="0" applyProtection="0">
      <alignment horizontal="center" vertical="top" wrapText="1"/>
    </xf>
    <xf numFmtId="0" fontId="14" fillId="0" borderId="0" applyNumberFormat="0" applyFont="0" applyFill="0" applyBorder="0" applyProtection="0">
      <alignment horizontal="center" vertical="top" wrapText="1"/>
    </xf>
    <xf numFmtId="0" fontId="14" fillId="0" borderId="0" applyNumberFormat="0" applyFont="0" applyFill="0" applyBorder="0" applyProtection="0">
      <alignment horizontal="center" vertical="top" wrapText="1"/>
    </xf>
    <xf numFmtId="0" fontId="82" fillId="0" borderId="0" applyNumberFormat="0" applyFill="0" applyBorder="0" applyAlignment="0" applyProtection="0"/>
    <xf numFmtId="0" fontId="14" fillId="0" borderId="0" applyNumberFormat="0" applyFont="0" applyFill="0" applyBorder="0" applyProtection="0">
      <alignment horizontal="center" vertical="top" wrapText="1"/>
    </xf>
    <xf numFmtId="0" fontId="14" fillId="0" borderId="0" applyNumberFormat="0" applyFont="0" applyFill="0" applyBorder="0" applyProtection="0">
      <alignment horizontal="center" vertical="top" wrapText="1"/>
    </xf>
    <xf numFmtId="0" fontId="14" fillId="0" borderId="0" applyNumberFormat="0" applyFont="0" applyFill="0" applyBorder="0" applyProtection="0">
      <alignment horizontal="center" vertical="top" wrapText="1"/>
    </xf>
    <xf numFmtId="0" fontId="14" fillId="0" borderId="0" applyNumberFormat="0" applyFont="0" applyFill="0" applyBorder="0" applyProtection="0">
      <alignment horizontal="center" vertical="top" wrapText="1"/>
    </xf>
    <xf numFmtId="0" fontId="14" fillId="0" borderId="0" applyNumberFormat="0" applyFont="0" applyFill="0" applyBorder="0" applyProtection="0">
      <alignment horizontal="center" vertical="top" wrapText="1"/>
    </xf>
    <xf numFmtId="0" fontId="14" fillId="0" borderId="0" applyNumberFormat="0" applyFont="0" applyFill="0" applyBorder="0" applyProtection="0">
      <alignment horizontal="center" vertical="top" wrapText="1"/>
    </xf>
    <xf numFmtId="0" fontId="14" fillId="0" borderId="0" applyNumberFormat="0" applyFont="0" applyFill="0" applyBorder="0" applyProtection="0">
      <alignment horizontal="center" vertical="top" wrapText="1"/>
    </xf>
    <xf numFmtId="0" fontId="14" fillId="0" borderId="0" applyNumberFormat="0" applyFont="0" applyFill="0" applyBorder="0" applyProtection="0">
      <alignment horizontal="center" vertical="top" wrapText="1"/>
    </xf>
    <xf numFmtId="0" fontId="14" fillId="0" borderId="0" applyNumberFormat="0" applyFont="0" applyFill="0" applyBorder="0" applyProtection="0">
      <alignment horizontal="center" vertical="top" wrapText="1"/>
    </xf>
    <xf numFmtId="0" fontId="14" fillId="0" borderId="0" applyNumberFormat="0" applyFont="0" applyFill="0" applyBorder="0" applyProtection="0">
      <alignment horizontal="center" vertical="top" wrapText="1"/>
    </xf>
    <xf numFmtId="0" fontId="14" fillId="0" borderId="0" applyNumberFormat="0" applyFont="0" applyFill="0" applyBorder="0" applyProtection="0">
      <alignment horizontal="center" vertical="top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3" fillId="0" borderId="0">
      <alignment vertical="center"/>
    </xf>
    <xf numFmtId="0" fontId="84" fillId="0" borderId="0"/>
    <xf numFmtId="0" fontId="10" fillId="0" borderId="0"/>
    <xf numFmtId="0" fontId="24" fillId="0" borderId="0">
      <protection hidden="1"/>
    </xf>
    <xf numFmtId="0" fontId="24" fillId="0" borderId="0">
      <protection hidden="1"/>
    </xf>
    <xf numFmtId="0" fontId="24" fillId="0" borderId="0">
      <protection hidden="1"/>
    </xf>
    <xf numFmtId="0" fontId="24" fillId="0" borderId="0">
      <protection hidden="1"/>
    </xf>
    <xf numFmtId="0" fontId="24" fillId="0" borderId="0">
      <protection hidden="1"/>
    </xf>
    <xf numFmtId="0" fontId="24" fillId="0" borderId="0">
      <protection hidden="1"/>
    </xf>
    <xf numFmtId="0" fontId="24" fillId="0" borderId="0">
      <protection hidden="1"/>
    </xf>
    <xf numFmtId="0" fontId="56" fillId="0" borderId="0" applyNumberFormat="0" applyFill="0" applyBorder="0" applyAlignment="0" applyProtection="0"/>
    <xf numFmtId="0" fontId="70" fillId="45" borderId="0" applyNumberFormat="0" applyBorder="0" applyAlignment="0" applyProtection="0"/>
    <xf numFmtId="0" fontId="77" fillId="49" borderId="40" applyNumberFormat="0" applyAlignment="0" applyProtection="0"/>
    <xf numFmtId="9" fontId="85" fillId="0" borderId="0"/>
    <xf numFmtId="168" fontId="85" fillId="0" borderId="0"/>
    <xf numFmtId="10" fontId="85" fillId="0" borderId="0"/>
    <xf numFmtId="194" fontId="85" fillId="0" borderId="0"/>
    <xf numFmtId="4" fontId="85" fillId="0" borderId="0"/>
    <xf numFmtId="10" fontId="14" fillId="4" borderId="1" applyNumberFormat="0" applyBorder="0" applyAlignment="0" applyProtection="0"/>
    <xf numFmtId="10" fontId="14" fillId="4" borderId="1" applyNumberFormat="0" applyBorder="0" applyAlignment="0" applyProtection="0"/>
    <xf numFmtId="10" fontId="14" fillId="4" borderId="1" applyNumberFormat="0" applyBorder="0" applyAlignment="0" applyProtection="0"/>
    <xf numFmtId="10" fontId="14" fillId="4" borderId="1" applyNumberFormat="0" applyBorder="0" applyAlignment="0" applyProtection="0"/>
    <xf numFmtId="10" fontId="14" fillId="4" borderId="1" applyNumberFormat="0" applyBorder="0" applyAlignment="0" applyProtection="0"/>
    <xf numFmtId="10" fontId="14" fillId="4" borderId="1" applyNumberFormat="0" applyBorder="0" applyAlignment="0" applyProtection="0"/>
    <xf numFmtId="10" fontId="14" fillId="4" borderId="1" applyNumberFormat="0" applyBorder="0" applyAlignment="0" applyProtection="0"/>
    <xf numFmtId="3" fontId="86" fillId="3" borderId="0">
      <protection locked="0"/>
    </xf>
    <xf numFmtId="4" fontId="87" fillId="3" borderId="0">
      <protection locked="0"/>
    </xf>
    <xf numFmtId="0" fontId="88" fillId="3" borderId="0"/>
    <xf numFmtId="1" fontId="87" fillId="3" borderId="0">
      <protection locked="0"/>
    </xf>
    <xf numFmtId="3" fontId="85" fillId="0" borderId="0"/>
    <xf numFmtId="0" fontId="1" fillId="0" borderId="1" applyNumberFormat="0">
      <alignment horizontal="left" wrapText="1"/>
      <protection locked="0"/>
    </xf>
    <xf numFmtId="0" fontId="1" fillId="0" borderId="1" applyNumberFormat="0">
      <alignment horizontal="left" wrapText="1"/>
      <protection locked="0"/>
    </xf>
    <xf numFmtId="0" fontId="1" fillId="0" borderId="1" applyNumberFormat="0">
      <alignment horizontal="left" wrapText="1"/>
      <protection locked="0"/>
    </xf>
    <xf numFmtId="0" fontId="1" fillId="0" borderId="1" applyNumberFormat="0">
      <alignment horizontal="left" wrapText="1"/>
      <protection locked="0"/>
    </xf>
    <xf numFmtId="0" fontId="1" fillId="0" borderId="1" applyNumberFormat="0">
      <alignment horizontal="left" wrapText="1"/>
      <protection locked="0"/>
    </xf>
    <xf numFmtId="0" fontId="1" fillId="0" borderId="1" applyNumberFormat="0">
      <alignment horizontal="left" wrapText="1"/>
      <protection locked="0"/>
    </xf>
    <xf numFmtId="0" fontId="1" fillId="0" borderId="1" applyNumberFormat="0">
      <alignment horizontal="left" wrapText="1"/>
      <protection locked="0"/>
    </xf>
    <xf numFmtId="0" fontId="1" fillId="0" borderId="1" applyNumberFormat="0">
      <alignment horizontal="left" wrapText="1"/>
      <protection locked="0"/>
    </xf>
    <xf numFmtId="0" fontId="1" fillId="0" borderId="1" applyNumberFormat="0">
      <alignment horizontal="left" wrapText="1"/>
      <protection locked="0"/>
    </xf>
    <xf numFmtId="0" fontId="1" fillId="0" borderId="1" applyNumberFormat="0">
      <alignment horizontal="left" wrapText="1"/>
      <protection locked="0"/>
    </xf>
    <xf numFmtId="0" fontId="1" fillId="0" borderId="1" applyNumberFormat="0">
      <alignment horizontal="left" wrapText="1"/>
      <protection locked="0"/>
    </xf>
    <xf numFmtId="0" fontId="1" fillId="0" borderId="1" applyNumberFormat="0">
      <alignment horizontal="left" wrapText="1"/>
      <protection locked="0"/>
    </xf>
    <xf numFmtId="0" fontId="1" fillId="0" borderId="1" applyNumberFormat="0">
      <alignment horizontal="left" wrapText="1"/>
      <protection locked="0"/>
    </xf>
    <xf numFmtId="0" fontId="1" fillId="0" borderId="1" applyNumberFormat="0">
      <alignment horizontal="left" wrapText="1"/>
      <protection locked="0"/>
    </xf>
    <xf numFmtId="0" fontId="1" fillId="0" borderId="1" applyNumberFormat="0">
      <alignment horizontal="left" wrapText="1"/>
      <protection locked="0"/>
    </xf>
    <xf numFmtId="0" fontId="1" fillId="0" borderId="1" applyNumberFormat="0">
      <alignment horizontal="left" wrapText="1"/>
      <protection locked="0"/>
    </xf>
    <xf numFmtId="0" fontId="1" fillId="0" borderId="1" applyNumberFormat="0">
      <alignment horizontal="left" wrapText="1"/>
      <protection locked="0"/>
    </xf>
    <xf numFmtId="0" fontId="1" fillId="0" borderId="1" applyNumberFormat="0">
      <alignment horizontal="left" wrapText="1"/>
      <protection locked="0"/>
    </xf>
    <xf numFmtId="0" fontId="1" fillId="0" borderId="1" applyNumberFormat="0">
      <alignment horizontal="left" wrapText="1"/>
      <protection locked="0"/>
    </xf>
    <xf numFmtId="49" fontId="14" fillId="0" borderId="1">
      <alignment horizontal="left" vertical="center" wrapText="1"/>
      <protection locked="0"/>
    </xf>
    <xf numFmtId="0" fontId="1" fillId="4" borderId="1" applyNumberFormat="0" applyProtection="0">
      <alignment vertical="center" wrapText="1"/>
    </xf>
    <xf numFmtId="0" fontId="1" fillId="4" borderId="1" applyNumberFormat="0" applyProtection="0">
      <alignment vertical="center" wrapText="1"/>
    </xf>
    <xf numFmtId="0" fontId="1" fillId="4" borderId="1" applyNumberFormat="0" applyProtection="0">
      <alignment vertical="center" wrapText="1"/>
    </xf>
    <xf numFmtId="0" fontId="1" fillId="4" borderId="1" applyNumberFormat="0" applyProtection="0">
      <alignment vertical="center" wrapText="1"/>
    </xf>
    <xf numFmtId="0" fontId="1" fillId="4" borderId="1" applyNumberFormat="0" applyProtection="0">
      <alignment vertical="center" wrapText="1"/>
    </xf>
    <xf numFmtId="0" fontId="1" fillId="4" borderId="1" applyNumberFormat="0" applyProtection="0">
      <alignment vertical="center" wrapText="1"/>
    </xf>
    <xf numFmtId="0" fontId="1" fillId="4" borderId="1" applyNumberFormat="0" applyProtection="0">
      <alignment vertical="center" wrapText="1"/>
    </xf>
    <xf numFmtId="0" fontId="1" fillId="4" borderId="1" applyNumberFormat="0" applyProtection="0">
      <alignment vertical="center" wrapText="1"/>
    </xf>
    <xf numFmtId="0" fontId="1" fillId="4" borderId="1" applyNumberFormat="0" applyProtection="0">
      <alignment vertical="center" wrapText="1"/>
    </xf>
    <xf numFmtId="0" fontId="1" fillId="4" borderId="1" applyNumberFormat="0" applyProtection="0">
      <alignment vertical="center" wrapText="1"/>
    </xf>
    <xf numFmtId="0" fontId="1" fillId="4" borderId="1" applyNumberFormat="0" applyProtection="0">
      <alignment vertical="center" wrapText="1"/>
    </xf>
    <xf numFmtId="0" fontId="1" fillId="4" borderId="1" applyNumberFormat="0" applyProtection="0">
      <alignment vertical="center" wrapText="1"/>
    </xf>
    <xf numFmtId="0" fontId="1" fillId="4" borderId="1" applyNumberFormat="0" applyProtection="0">
      <alignment vertical="center" wrapText="1"/>
    </xf>
    <xf numFmtId="0" fontId="1" fillId="4" borderId="1" applyNumberFormat="0" applyProtection="0">
      <alignment vertical="center" wrapText="1"/>
    </xf>
    <xf numFmtId="0" fontId="1" fillId="4" borderId="1" applyNumberFormat="0" applyProtection="0">
      <alignment vertical="center" wrapText="1"/>
    </xf>
    <xf numFmtId="0" fontId="1" fillId="4" borderId="1" applyNumberFormat="0" applyProtection="0">
      <alignment vertical="center" wrapText="1"/>
    </xf>
    <xf numFmtId="0" fontId="1" fillId="4" borderId="1" applyNumberFormat="0" applyProtection="0">
      <alignment vertical="center" wrapText="1"/>
    </xf>
    <xf numFmtId="0" fontId="1" fillId="4" borderId="1" applyNumberFormat="0" applyProtection="0">
      <alignment vertical="center" wrapText="1"/>
    </xf>
    <xf numFmtId="0" fontId="1" fillId="4" borderId="1" applyNumberFormat="0" applyProtection="0">
      <alignment vertical="center" wrapText="1"/>
    </xf>
    <xf numFmtId="0" fontId="75" fillId="0" borderId="42" applyNumberFormat="0" applyFill="0" applyAlignment="0" applyProtection="0"/>
    <xf numFmtId="9" fontId="12" fillId="3" borderId="0" applyNumberFormat="0" applyFont="0" applyBorder="0" applyAlignment="0">
      <protection locked="0"/>
    </xf>
    <xf numFmtId="9" fontId="12" fillId="3" borderId="0" applyNumberFormat="0" applyFont="0" applyBorder="0" applyAlignment="0">
      <protection locked="0"/>
    </xf>
    <xf numFmtId="9" fontId="12" fillId="3" borderId="0" applyNumberFormat="0" applyFont="0" applyBorder="0" applyAlignment="0">
      <protection locked="0"/>
    </xf>
    <xf numFmtId="9" fontId="12" fillId="3" borderId="0" applyNumberFormat="0" applyFont="0" applyBorder="0" applyAlignment="0">
      <protection locked="0"/>
    </xf>
    <xf numFmtId="9" fontId="12" fillId="3" borderId="0" applyNumberFormat="0" applyFont="0" applyBorder="0" applyAlignment="0">
      <protection locked="0"/>
    </xf>
    <xf numFmtId="0" fontId="32" fillId="0" borderId="1" applyFill="0" applyBorder="0" applyProtection="0">
      <alignment vertical="center"/>
    </xf>
    <xf numFmtId="0" fontId="32" fillId="0" borderId="1" applyFill="0" applyBorder="0" applyProtection="0">
      <alignment vertical="center"/>
    </xf>
    <xf numFmtId="0" fontId="32" fillId="0" borderId="1" applyFill="0" applyBorder="0" applyProtection="0">
      <alignment vertical="center"/>
    </xf>
    <xf numFmtId="0" fontId="32" fillId="0" borderId="1" applyFill="0" applyBorder="0" applyProtection="0">
      <alignment vertical="center"/>
    </xf>
    <xf numFmtId="0" fontId="32" fillId="0" borderId="1" applyFill="0" applyBorder="0" applyProtection="0">
      <alignment vertical="center"/>
    </xf>
    <xf numFmtId="0" fontId="32" fillId="0" borderId="1" applyFill="0" applyBorder="0" applyProtection="0">
      <alignment vertical="center"/>
    </xf>
    <xf numFmtId="0" fontId="32" fillId="0" borderId="1" applyFill="0" applyBorder="0" applyProtection="0">
      <alignment vertical="center"/>
    </xf>
    <xf numFmtId="195" fontId="4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95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95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95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95" fontId="1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4" fillId="0" borderId="0" applyFont="0" applyFill="0" applyBorder="0" applyAlignment="0" applyProtection="0"/>
    <xf numFmtId="195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193" fontId="1" fillId="0" borderId="0" applyFont="0" applyFill="0" applyBorder="0" applyAlignment="0" applyProtection="0"/>
    <xf numFmtId="0" fontId="89" fillId="65" borderId="0" applyNumberFormat="0" applyBorder="0" applyAlignment="0" applyProtection="0"/>
    <xf numFmtId="0" fontId="89" fillId="65" borderId="0" applyNumberFormat="0" applyBorder="0" applyAlignment="0" applyProtection="0"/>
    <xf numFmtId="0" fontId="1" fillId="0" borderId="11">
      <alignment horizontal="center"/>
    </xf>
    <xf numFmtId="0" fontId="1" fillId="0" borderId="11">
      <alignment horizontal="center"/>
    </xf>
    <xf numFmtId="0" fontId="1" fillId="0" borderId="11">
      <alignment horizontal="center"/>
    </xf>
    <xf numFmtId="0" fontId="1" fillId="0" borderId="11">
      <alignment horizontal="center"/>
    </xf>
    <xf numFmtId="0" fontId="1" fillId="0" borderId="11">
      <alignment horizontal="center"/>
    </xf>
    <xf numFmtId="0" fontId="1" fillId="0" borderId="11">
      <alignment horizontal="center"/>
    </xf>
    <xf numFmtId="0" fontId="1" fillId="0" borderId="11">
      <alignment horizontal="center"/>
    </xf>
    <xf numFmtId="0" fontId="1" fillId="0" borderId="11">
      <alignment horizontal="center"/>
    </xf>
    <xf numFmtId="0" fontId="1" fillId="0" borderId="11">
      <alignment horizontal="center"/>
    </xf>
    <xf numFmtId="0" fontId="1" fillId="0" borderId="11">
      <alignment horizontal="center"/>
    </xf>
    <xf numFmtId="0" fontId="1" fillId="0" borderId="11">
      <alignment horizontal="center"/>
    </xf>
    <xf numFmtId="0" fontId="1" fillId="0" borderId="11">
      <alignment horizontal="center"/>
    </xf>
    <xf numFmtId="0" fontId="1" fillId="0" borderId="11">
      <alignment horizontal="center"/>
    </xf>
    <xf numFmtId="0" fontId="1" fillId="0" borderId="11">
      <alignment horizontal="center"/>
    </xf>
    <xf numFmtId="0" fontId="1" fillId="0" borderId="11">
      <alignment horizontal="center"/>
    </xf>
    <xf numFmtId="0" fontId="1" fillId="0" borderId="11">
      <alignment horizontal="center"/>
    </xf>
    <xf numFmtId="0" fontId="1" fillId="0" borderId="11">
      <alignment horizontal="center"/>
    </xf>
    <xf numFmtId="0" fontId="1" fillId="0" borderId="11">
      <alignment horizontal="center"/>
    </xf>
    <xf numFmtId="0" fontId="1" fillId="0" borderId="11">
      <alignment horizontal="center"/>
    </xf>
    <xf numFmtId="0" fontId="1" fillId="0" borderId="11">
      <alignment horizontal="center"/>
    </xf>
    <xf numFmtId="0" fontId="1" fillId="0" borderId="11">
      <alignment horizontal="center"/>
    </xf>
    <xf numFmtId="0" fontId="1" fillId="0" borderId="11">
      <alignment horizontal="center"/>
    </xf>
    <xf numFmtId="0" fontId="1" fillId="0" borderId="11">
      <alignment horizontal="center"/>
    </xf>
    <xf numFmtId="0" fontId="1" fillId="0" borderId="11">
      <alignment horizontal="center"/>
    </xf>
    <xf numFmtId="0" fontId="1" fillId="0" borderId="11">
      <alignment horizontal="center"/>
    </xf>
    <xf numFmtId="0" fontId="1" fillId="3" borderId="1" applyNumberFormat="0" applyAlignment="0"/>
    <xf numFmtId="0" fontId="1" fillId="3" borderId="1" applyNumberFormat="0" applyAlignment="0"/>
    <xf numFmtId="0" fontId="1" fillId="3" borderId="1" applyNumberFormat="0" applyAlignment="0"/>
    <xf numFmtId="0" fontId="1" fillId="3" borderId="1" applyNumberFormat="0" applyAlignment="0"/>
    <xf numFmtId="0" fontId="1" fillId="3" borderId="1" applyNumberFormat="0" applyAlignment="0"/>
    <xf numFmtId="0" fontId="1" fillId="3" borderId="1" applyNumberFormat="0" applyAlignment="0"/>
    <xf numFmtId="0" fontId="1" fillId="3" borderId="1" applyNumberFormat="0" applyAlignment="0"/>
    <xf numFmtId="0" fontId="1" fillId="3" borderId="1" applyNumberFormat="0" applyAlignment="0"/>
    <xf numFmtId="0" fontId="1" fillId="3" borderId="1" applyNumberFormat="0" applyAlignment="0"/>
    <xf numFmtId="0" fontId="1" fillId="3" borderId="1" applyNumberFormat="0" applyAlignment="0"/>
    <xf numFmtId="0" fontId="1" fillId="3" borderId="1" applyNumberFormat="0" applyAlignment="0"/>
    <xf numFmtId="0" fontId="1" fillId="3" borderId="1" applyNumberFormat="0" applyAlignment="0"/>
    <xf numFmtId="0" fontId="1" fillId="3" borderId="1" applyNumberFormat="0" applyAlignment="0"/>
    <xf numFmtId="0" fontId="1" fillId="3" borderId="1" applyNumberFormat="0" applyAlignment="0"/>
    <xf numFmtId="0" fontId="1" fillId="3" borderId="1" applyNumberFormat="0" applyAlignment="0"/>
    <xf numFmtId="0" fontId="1" fillId="3" borderId="1" applyNumberFormat="0" applyAlignment="0"/>
    <xf numFmtId="0" fontId="1" fillId="3" borderId="1" applyNumberFormat="0" applyAlignment="0"/>
    <xf numFmtId="0" fontId="1" fillId="3" borderId="1" applyNumberFormat="0" applyAlignment="0"/>
    <xf numFmtId="0" fontId="1" fillId="3" borderId="1" applyNumberFormat="0" applyAlignment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196" fontId="1" fillId="0" borderId="0"/>
    <xf numFmtId="0" fontId="2" fillId="0" borderId="0"/>
    <xf numFmtId="0" fontId="1" fillId="0" borderId="0"/>
    <xf numFmtId="0" fontId="90" fillId="0" borderId="0"/>
    <xf numFmtId="0" fontId="91" fillId="0" borderId="0"/>
    <xf numFmtId="0" fontId="90" fillId="0" borderId="0"/>
    <xf numFmtId="0" fontId="9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0" fillId="0" borderId="0"/>
    <xf numFmtId="0" fontId="90" fillId="0" borderId="0"/>
    <xf numFmtId="0" fontId="91" fillId="0" borderId="0"/>
    <xf numFmtId="0" fontId="1" fillId="0" borderId="0"/>
    <xf numFmtId="0" fontId="9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10" borderId="1" applyNumberFormat="0" applyFont="0" applyBorder="0" applyAlignment="0" applyProtection="0"/>
    <xf numFmtId="0" fontId="1" fillId="10" borderId="1" applyNumberFormat="0" applyFont="0" applyBorder="0" applyAlignment="0" applyProtection="0"/>
    <xf numFmtId="0" fontId="1" fillId="10" borderId="1" applyNumberFormat="0" applyFont="0" applyBorder="0" applyAlignment="0" applyProtection="0"/>
    <xf numFmtId="0" fontId="1" fillId="10" borderId="1" applyNumberFormat="0" applyFont="0" applyBorder="0" applyAlignment="0" applyProtection="0"/>
    <xf numFmtId="0" fontId="1" fillId="10" borderId="1" applyNumberFormat="0" applyFont="0" applyBorder="0" applyAlignment="0" applyProtection="0"/>
    <xf numFmtId="0" fontId="1" fillId="10" borderId="1" applyNumberFormat="0" applyFont="0" applyBorder="0" applyAlignment="0" applyProtection="0"/>
    <xf numFmtId="0" fontId="1" fillId="10" borderId="1" applyNumberFormat="0" applyFont="0" applyBorder="0" applyAlignment="0" applyProtection="0"/>
    <xf numFmtId="0" fontId="1" fillId="10" borderId="1" applyNumberFormat="0" applyFont="0" applyBorder="0" applyAlignment="0" applyProtection="0"/>
    <xf numFmtId="0" fontId="1" fillId="10" borderId="1" applyNumberFormat="0" applyFont="0" applyBorder="0" applyAlignment="0" applyProtection="0"/>
    <xf numFmtId="0" fontId="1" fillId="10" borderId="1" applyNumberFormat="0" applyFont="0" applyBorder="0" applyAlignment="0" applyProtection="0"/>
    <xf numFmtId="0" fontId="1" fillId="10" borderId="1" applyNumberFormat="0" applyFont="0" applyBorder="0" applyAlignment="0" applyProtection="0"/>
    <xf numFmtId="0" fontId="1" fillId="10" borderId="1" applyNumberFormat="0" applyFont="0" applyBorder="0" applyAlignment="0" applyProtection="0"/>
    <xf numFmtId="0" fontId="1" fillId="10" borderId="1" applyNumberFormat="0" applyFont="0" applyBorder="0" applyAlignment="0" applyProtection="0"/>
    <xf numFmtId="0" fontId="1" fillId="10" borderId="1" applyNumberFormat="0" applyFont="0" applyBorder="0" applyAlignment="0" applyProtection="0"/>
    <xf numFmtId="0" fontId="1" fillId="10" borderId="1" applyNumberFormat="0" applyFont="0" applyBorder="0" applyAlignment="0" applyProtection="0"/>
    <xf numFmtId="0" fontId="1" fillId="10" borderId="1" applyNumberFormat="0" applyFont="0" applyBorder="0" applyAlignment="0" applyProtection="0"/>
    <xf numFmtId="0" fontId="1" fillId="10" borderId="1" applyNumberFormat="0" applyFont="0" applyBorder="0" applyAlignment="0" applyProtection="0"/>
    <xf numFmtId="0" fontId="1" fillId="10" borderId="1" applyNumberFormat="0" applyFont="0" applyBorder="0" applyAlignment="0" applyProtection="0"/>
    <xf numFmtId="0" fontId="1" fillId="10" borderId="1" applyNumberFormat="0" applyFont="0" applyBorder="0" applyAlignment="0" applyProtection="0"/>
    <xf numFmtId="0" fontId="1" fillId="10" borderId="1" applyNumberFormat="0" applyFont="0" applyBorder="0" applyAlignment="0" applyProtection="0"/>
    <xf numFmtId="0" fontId="1" fillId="10" borderId="1" applyNumberFormat="0" applyFont="0" applyBorder="0" applyAlignment="0" applyProtection="0"/>
    <xf numFmtId="0" fontId="1" fillId="10" borderId="1" applyNumberFormat="0" applyFont="0" applyBorder="0" applyAlignment="0" applyProtection="0"/>
    <xf numFmtId="0" fontId="1" fillId="10" borderId="1" applyNumberFormat="0" applyFont="0" applyBorder="0" applyAlignment="0" applyProtection="0"/>
    <xf numFmtId="0" fontId="1" fillId="10" borderId="1" applyNumberFormat="0" applyFont="0" applyBorder="0" applyAlignment="0" applyProtection="0"/>
    <xf numFmtId="0" fontId="1" fillId="10" borderId="1" applyNumberFormat="0" applyFont="0" applyBorder="0" applyAlignment="0" applyProtection="0"/>
    <xf numFmtId="0" fontId="1" fillId="10" borderId="1" applyNumberFormat="0" applyFont="0" applyBorder="0" applyAlignment="0" applyProtection="0"/>
    <xf numFmtId="0" fontId="1" fillId="66" borderId="45" applyNumberFormat="0" applyFont="0" applyAlignment="0" applyProtection="0"/>
    <xf numFmtId="0" fontId="1" fillId="66" borderId="45" applyNumberFormat="0" applyFont="0" applyAlignment="0" applyProtection="0"/>
    <xf numFmtId="0" fontId="1" fillId="66" borderId="45" applyNumberFormat="0" applyFont="0" applyAlignment="0" applyProtection="0"/>
    <xf numFmtId="0" fontId="1" fillId="66" borderId="45" applyNumberFormat="0" applyFont="0" applyAlignment="0" applyProtection="0"/>
    <xf numFmtId="0" fontId="1" fillId="66" borderId="45" applyNumberFormat="0" applyFont="0" applyAlignment="0" applyProtection="0"/>
    <xf numFmtId="0" fontId="1" fillId="66" borderId="45" applyNumberFormat="0" applyFont="0" applyAlignment="0" applyProtection="0"/>
    <xf numFmtId="0" fontId="1" fillId="66" borderId="45" applyNumberFormat="0" applyFont="0" applyAlignment="0" applyProtection="0"/>
    <xf numFmtId="0" fontId="1" fillId="66" borderId="45" applyNumberFormat="0" applyFont="0" applyAlignment="0" applyProtection="0"/>
    <xf numFmtId="0" fontId="1" fillId="66" borderId="45" applyNumberFormat="0" applyFont="0" applyAlignment="0" applyProtection="0"/>
    <xf numFmtId="0" fontId="1" fillId="66" borderId="45" applyNumberFormat="0" applyFont="0" applyAlignment="0" applyProtection="0"/>
    <xf numFmtId="0" fontId="1" fillId="66" borderId="45" applyNumberFormat="0" applyFont="0" applyAlignment="0" applyProtection="0"/>
    <xf numFmtId="0" fontId="1" fillId="66" borderId="45" applyNumberFormat="0" applyFont="0" applyAlignment="0" applyProtection="0"/>
    <xf numFmtId="0" fontId="1" fillId="66" borderId="45" applyNumberFormat="0" applyFont="0" applyAlignment="0" applyProtection="0"/>
    <xf numFmtId="0" fontId="1" fillId="66" borderId="45" applyNumberFormat="0" applyFont="0" applyAlignment="0" applyProtection="0"/>
    <xf numFmtId="0" fontId="1" fillId="66" borderId="45" applyNumberFormat="0" applyFont="0" applyAlignment="0" applyProtection="0"/>
    <xf numFmtId="0" fontId="1" fillId="66" borderId="45" applyNumberFormat="0" applyFont="0" applyAlignment="0" applyProtection="0"/>
    <xf numFmtId="0" fontId="1" fillId="66" borderId="45" applyNumberFormat="0" applyFont="0" applyAlignment="0" applyProtection="0"/>
    <xf numFmtId="0" fontId="1" fillId="66" borderId="45" applyNumberFormat="0" applyFont="0" applyAlignment="0" applyProtection="0"/>
    <xf numFmtId="0" fontId="1" fillId="66" borderId="45" applyNumberFormat="0" applyFont="0" applyAlignment="0" applyProtection="0"/>
    <xf numFmtId="0" fontId="1" fillId="66" borderId="45" applyNumberFormat="0" applyFont="0" applyAlignment="0" applyProtection="0"/>
    <xf numFmtId="0" fontId="1" fillId="66" borderId="45" applyNumberFormat="0" applyFont="0" applyAlignment="0" applyProtection="0"/>
    <xf numFmtId="0" fontId="1" fillId="66" borderId="45" applyNumberFormat="0" applyFont="0" applyAlignment="0" applyProtection="0"/>
    <xf numFmtId="0" fontId="1" fillId="66" borderId="45" applyNumberFormat="0" applyFont="0" applyAlignment="0" applyProtection="0"/>
    <xf numFmtId="0" fontId="1" fillId="66" borderId="45" applyNumberFormat="0" applyFont="0" applyAlignment="0" applyProtection="0"/>
    <xf numFmtId="0" fontId="1" fillId="66" borderId="45" applyNumberFormat="0" applyFont="0" applyAlignment="0" applyProtection="0"/>
    <xf numFmtId="3" fontId="10" fillId="0" borderId="0"/>
    <xf numFmtId="0" fontId="92" fillId="62" borderId="12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0" fontId="93" fillId="0" borderId="46" applyFont="0" applyFill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9" fillId="0" borderId="43"/>
    <xf numFmtId="0" fontId="36" fillId="2" borderId="34" applyNumberFormat="0" applyFont="0" applyFill="0" applyAlignment="0" applyProtection="0">
      <alignment horizontal="left"/>
    </xf>
    <xf numFmtId="0" fontId="36" fillId="2" borderId="34" applyNumberFormat="0" applyFont="0" applyFill="0" applyAlignment="0" applyProtection="0">
      <alignment horizontal="left"/>
    </xf>
    <xf numFmtId="0" fontId="36" fillId="2" borderId="34" applyNumberFormat="0" applyFont="0" applyFill="0" applyAlignment="0" applyProtection="0">
      <alignment horizontal="left"/>
    </xf>
    <xf numFmtId="0" fontId="36" fillId="2" borderId="34" applyNumberFormat="0" applyFont="0" applyFill="0" applyAlignment="0" applyProtection="0">
      <alignment horizontal="left"/>
    </xf>
    <xf numFmtId="0" fontId="36" fillId="2" borderId="34" applyNumberFormat="0" applyFont="0" applyFill="0" applyAlignment="0" applyProtection="0">
      <alignment horizontal="left"/>
    </xf>
    <xf numFmtId="0" fontId="36" fillId="2" borderId="34" applyNumberFormat="0" applyFont="0" applyFill="0" applyAlignment="0" applyProtection="0">
      <alignment horizontal="left"/>
    </xf>
    <xf numFmtId="0" fontId="36" fillId="2" borderId="34" applyNumberFormat="0" applyFont="0" applyFill="0" applyAlignment="0" applyProtection="0">
      <alignment horizontal="left"/>
    </xf>
    <xf numFmtId="3" fontId="94" fillId="0" borderId="0"/>
    <xf numFmtId="4" fontId="94" fillId="0" borderId="0"/>
    <xf numFmtId="168" fontId="95" fillId="0" borderId="0"/>
    <xf numFmtId="3" fontId="71" fillId="2" borderId="0"/>
    <xf numFmtId="3" fontId="96" fillId="4" borderId="0"/>
    <xf numFmtId="0" fontId="39" fillId="0" borderId="34" applyProtection="0">
      <alignment vertical="center"/>
    </xf>
    <xf numFmtId="0" fontId="39" fillId="0" borderId="34" applyProtection="0">
      <alignment vertical="center"/>
    </xf>
    <xf numFmtId="0" fontId="39" fillId="0" borderId="34" applyProtection="0">
      <alignment vertical="center"/>
    </xf>
    <xf numFmtId="0" fontId="39" fillId="0" borderId="34" applyProtection="0">
      <alignment vertical="center"/>
    </xf>
    <xf numFmtId="0" fontId="39" fillId="0" borderId="34" applyProtection="0">
      <alignment vertical="center"/>
    </xf>
    <xf numFmtId="0" fontId="39" fillId="0" borderId="34" applyProtection="0">
      <alignment vertical="center"/>
    </xf>
    <xf numFmtId="0" fontId="39" fillId="0" borderId="34" applyProtection="0">
      <alignment vertical="center"/>
    </xf>
    <xf numFmtId="0" fontId="92" fillId="62" borderId="12" applyNumberFormat="0" applyAlignment="0" applyProtection="0"/>
    <xf numFmtId="4" fontId="6" fillId="13" borderId="12" applyNumberFormat="0" applyProtection="0">
      <alignment vertical="center"/>
    </xf>
    <xf numFmtId="4" fontId="6" fillId="13" borderId="12" applyNumberFormat="0" applyProtection="0">
      <alignment vertical="center"/>
    </xf>
    <xf numFmtId="4" fontId="6" fillId="13" borderId="12" applyNumberFormat="0" applyProtection="0">
      <alignment vertical="center"/>
    </xf>
    <xf numFmtId="4" fontId="6" fillId="13" borderId="12" applyNumberFormat="0" applyProtection="0">
      <alignment horizontal="left" vertical="center" indent="1"/>
    </xf>
    <xf numFmtId="4" fontId="6" fillId="13" borderId="12" applyNumberFormat="0" applyProtection="0">
      <alignment horizontal="left" vertical="center" indent="1"/>
    </xf>
    <xf numFmtId="4" fontId="6" fillId="13" borderId="12" applyNumberFormat="0" applyProtection="0">
      <alignment horizontal="left" vertical="center" indent="1"/>
    </xf>
    <xf numFmtId="4" fontId="6" fillId="13" borderId="12" applyNumberFormat="0" applyProtection="0">
      <alignment horizontal="left" vertical="center" indent="1"/>
    </xf>
    <xf numFmtId="4" fontId="6" fillId="13" borderId="12" applyNumberFormat="0" applyProtection="0">
      <alignment horizontal="left" vertical="center" indent="1"/>
    </xf>
    <xf numFmtId="4" fontId="6" fillId="13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4" fontId="6" fillId="15" borderId="12" applyNumberFormat="0" applyProtection="0">
      <alignment horizontal="right" vertical="center"/>
    </xf>
    <xf numFmtId="4" fontId="6" fillId="15" borderId="12" applyNumberFormat="0" applyProtection="0">
      <alignment horizontal="right" vertical="center"/>
    </xf>
    <xf numFmtId="4" fontId="6" fillId="15" borderId="12" applyNumberFormat="0" applyProtection="0">
      <alignment horizontal="right" vertical="center"/>
    </xf>
    <xf numFmtId="4" fontId="6" fillId="16" borderId="12" applyNumberFormat="0" applyProtection="0">
      <alignment horizontal="right" vertical="center"/>
    </xf>
    <xf numFmtId="4" fontId="6" fillId="16" borderId="12" applyNumberFormat="0" applyProtection="0">
      <alignment horizontal="right" vertical="center"/>
    </xf>
    <xf numFmtId="4" fontId="6" fillId="16" borderId="12" applyNumberFormat="0" applyProtection="0">
      <alignment horizontal="right" vertical="center"/>
    </xf>
    <xf numFmtId="4" fontId="6" fillId="17" borderId="12" applyNumberFormat="0" applyProtection="0">
      <alignment horizontal="right" vertical="center"/>
    </xf>
    <xf numFmtId="4" fontId="6" fillId="17" borderId="12" applyNumberFormat="0" applyProtection="0">
      <alignment horizontal="right" vertical="center"/>
    </xf>
    <xf numFmtId="4" fontId="6" fillId="17" borderId="12" applyNumberFormat="0" applyProtection="0">
      <alignment horizontal="right" vertical="center"/>
    </xf>
    <xf numFmtId="4" fontId="6" fillId="18" borderId="12" applyNumberFormat="0" applyProtection="0">
      <alignment horizontal="right" vertical="center"/>
    </xf>
    <xf numFmtId="4" fontId="6" fillId="18" borderId="12" applyNumberFormat="0" applyProtection="0">
      <alignment horizontal="right" vertical="center"/>
    </xf>
    <xf numFmtId="4" fontId="6" fillId="18" borderId="12" applyNumberFormat="0" applyProtection="0">
      <alignment horizontal="right" vertical="center"/>
    </xf>
    <xf numFmtId="4" fontId="6" fillId="19" borderId="12" applyNumberFormat="0" applyProtection="0">
      <alignment horizontal="right" vertical="center"/>
    </xf>
    <xf numFmtId="4" fontId="6" fillId="19" borderId="12" applyNumberFormat="0" applyProtection="0">
      <alignment horizontal="right" vertical="center"/>
    </xf>
    <xf numFmtId="4" fontId="6" fillId="19" borderId="12" applyNumberFormat="0" applyProtection="0">
      <alignment horizontal="right" vertical="center"/>
    </xf>
    <xf numFmtId="4" fontId="6" fillId="20" borderId="12" applyNumberFormat="0" applyProtection="0">
      <alignment horizontal="right" vertical="center"/>
    </xf>
    <xf numFmtId="4" fontId="6" fillId="20" borderId="12" applyNumberFormat="0" applyProtection="0">
      <alignment horizontal="right" vertical="center"/>
    </xf>
    <xf numFmtId="4" fontId="6" fillId="20" borderId="12" applyNumberFormat="0" applyProtection="0">
      <alignment horizontal="right" vertical="center"/>
    </xf>
    <xf numFmtId="4" fontId="6" fillId="21" borderId="12" applyNumberFormat="0" applyProtection="0">
      <alignment horizontal="right" vertical="center"/>
    </xf>
    <xf numFmtId="4" fontId="6" fillId="21" borderId="12" applyNumberFormat="0" applyProtection="0">
      <alignment horizontal="right" vertical="center"/>
    </xf>
    <xf numFmtId="4" fontId="6" fillId="21" borderId="12" applyNumberFormat="0" applyProtection="0">
      <alignment horizontal="right" vertical="center"/>
    </xf>
    <xf numFmtId="4" fontId="6" fillId="22" borderId="12" applyNumberFormat="0" applyProtection="0">
      <alignment horizontal="right" vertical="center"/>
    </xf>
    <xf numFmtId="4" fontId="6" fillId="22" borderId="12" applyNumberFormat="0" applyProtection="0">
      <alignment horizontal="right" vertical="center"/>
    </xf>
    <xf numFmtId="4" fontId="6" fillId="22" borderId="12" applyNumberFormat="0" applyProtection="0">
      <alignment horizontal="right" vertical="center"/>
    </xf>
    <xf numFmtId="4" fontId="6" fillId="23" borderId="12" applyNumberFormat="0" applyProtection="0">
      <alignment horizontal="right" vertical="center"/>
    </xf>
    <xf numFmtId="4" fontId="6" fillId="23" borderId="12" applyNumberFormat="0" applyProtection="0">
      <alignment horizontal="right" vertical="center"/>
    </xf>
    <xf numFmtId="4" fontId="6" fillId="23" borderId="12" applyNumberFormat="0" applyProtection="0">
      <alignment horizontal="right" vertical="center"/>
    </xf>
    <xf numFmtId="4" fontId="6" fillId="25" borderId="13" applyNumberFormat="0" applyProtection="0">
      <alignment horizontal="left" vertical="center" indent="1"/>
    </xf>
    <xf numFmtId="4" fontId="6" fillId="25" borderId="13" applyNumberFormat="0" applyProtection="0">
      <alignment horizontal="left" vertical="center" indent="1"/>
    </xf>
    <xf numFmtId="4" fontId="6" fillId="25" borderId="13" applyNumberFormat="0" applyProtection="0">
      <alignment horizontal="left" vertical="center" indent="1"/>
    </xf>
    <xf numFmtId="4" fontId="6" fillId="25" borderId="13" applyNumberFormat="0" applyProtection="0">
      <alignment horizontal="left" vertical="center" indent="1"/>
    </xf>
    <xf numFmtId="4" fontId="6" fillId="25" borderId="13" applyNumberFormat="0" applyProtection="0">
      <alignment horizontal="left" vertical="center" indent="1"/>
    </xf>
    <xf numFmtId="4" fontId="6" fillId="25" borderId="13" applyNumberFormat="0" applyProtection="0">
      <alignment horizontal="left" vertical="center" indent="1"/>
    </xf>
    <xf numFmtId="4" fontId="6" fillId="25" borderId="13" applyNumberFormat="0" applyProtection="0">
      <alignment horizontal="left" vertical="center" indent="1"/>
    </xf>
    <xf numFmtId="4" fontId="6" fillId="25" borderId="13" applyNumberFormat="0" applyProtection="0">
      <alignment horizontal="left" vertical="center" indent="1"/>
    </xf>
    <xf numFmtId="4" fontId="6" fillId="25" borderId="13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4" fontId="6" fillId="25" borderId="12" applyNumberFormat="0" applyProtection="0">
      <alignment horizontal="left" vertical="center" indent="1"/>
    </xf>
    <xf numFmtId="4" fontId="6" fillId="25" borderId="12" applyNumberFormat="0" applyProtection="0">
      <alignment horizontal="left" vertical="center" indent="1"/>
    </xf>
    <xf numFmtId="4" fontId="6" fillId="25" borderId="12" applyNumberFormat="0" applyProtection="0">
      <alignment horizontal="left" vertical="center" indent="1"/>
    </xf>
    <xf numFmtId="4" fontId="6" fillId="25" borderId="12" applyNumberFormat="0" applyProtection="0">
      <alignment horizontal="left" vertical="center" indent="1"/>
    </xf>
    <xf numFmtId="4" fontId="6" fillId="25" borderId="12" applyNumberFormat="0" applyProtection="0">
      <alignment horizontal="left" vertical="center" indent="1"/>
    </xf>
    <xf numFmtId="4" fontId="6" fillId="25" borderId="12" applyNumberFormat="0" applyProtection="0">
      <alignment horizontal="left" vertical="center" indent="1"/>
    </xf>
    <xf numFmtId="4" fontId="6" fillId="7" borderId="12" applyNumberFormat="0" applyProtection="0">
      <alignment horizontal="left" vertical="center" indent="1"/>
    </xf>
    <xf numFmtId="4" fontId="6" fillId="7" borderId="12" applyNumberFormat="0" applyProtection="0">
      <alignment horizontal="left" vertical="center" indent="1"/>
    </xf>
    <xf numFmtId="4" fontId="6" fillId="7" borderId="12" applyNumberFormat="0" applyProtection="0">
      <alignment horizontal="left" vertical="center" indent="1"/>
    </xf>
    <xf numFmtId="4" fontId="6" fillId="7" borderId="12" applyNumberFormat="0" applyProtection="0">
      <alignment horizontal="left" vertical="center" indent="1"/>
    </xf>
    <xf numFmtId="4" fontId="6" fillId="7" borderId="12" applyNumberFormat="0" applyProtection="0">
      <alignment horizontal="left" vertical="center" indent="1"/>
    </xf>
    <xf numFmtId="4" fontId="6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27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3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4" fontId="6" fillId="4" borderId="12" applyNumberFormat="0" applyProtection="0">
      <alignment vertical="center"/>
    </xf>
    <xf numFmtId="4" fontId="6" fillId="4" borderId="12" applyNumberFormat="0" applyProtection="0">
      <alignment vertical="center"/>
    </xf>
    <xf numFmtId="4" fontId="6" fillId="4" borderId="12" applyNumberFormat="0" applyProtection="0">
      <alignment vertical="center"/>
    </xf>
    <xf numFmtId="4" fontId="6" fillId="4" borderId="12" applyNumberFormat="0" applyProtection="0">
      <alignment horizontal="left" vertical="center" indent="1"/>
    </xf>
    <xf numFmtId="4" fontId="6" fillId="4" borderId="12" applyNumberFormat="0" applyProtection="0">
      <alignment horizontal="left" vertical="center" indent="1"/>
    </xf>
    <xf numFmtId="4" fontId="6" fillId="4" borderId="12" applyNumberFormat="0" applyProtection="0">
      <alignment horizontal="left" vertical="center" indent="1"/>
    </xf>
    <xf numFmtId="4" fontId="6" fillId="4" borderId="12" applyNumberFormat="0" applyProtection="0">
      <alignment horizontal="left" vertical="center" indent="1"/>
    </xf>
    <xf numFmtId="4" fontId="6" fillId="4" borderId="12" applyNumberFormat="0" applyProtection="0">
      <alignment horizontal="left" vertical="center" indent="1"/>
    </xf>
    <xf numFmtId="4" fontId="6" fillId="4" borderId="12" applyNumberFormat="0" applyProtection="0">
      <alignment horizontal="left" vertical="center" indent="1"/>
    </xf>
    <xf numFmtId="4" fontId="6" fillId="25" borderId="12" applyNumberFormat="0" applyProtection="0">
      <alignment horizontal="right" vertical="center"/>
    </xf>
    <xf numFmtId="4" fontId="6" fillId="25" borderId="12" applyNumberFormat="0" applyProtection="0">
      <alignment horizontal="right" vertical="center"/>
    </xf>
    <xf numFmtId="4" fontId="6" fillId="25" borderId="12" applyNumberFormat="0" applyProtection="0">
      <alignment horizontal="right" vertical="center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1" fillId="14" borderId="12" applyNumberFormat="0" applyProtection="0">
      <alignment horizontal="left" vertical="center" indent="1"/>
    </xf>
    <xf numFmtId="0" fontId="46" fillId="28" borderId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8" fillId="1" borderId="47" applyNumberFormat="0" applyFont="0" applyAlignment="0">
      <alignment horizontal="center"/>
    </xf>
    <xf numFmtId="0" fontId="38" fillId="1" borderId="47" applyNumberFormat="0" applyFont="0" applyAlignment="0">
      <alignment horizontal="center"/>
    </xf>
    <xf numFmtId="0" fontId="38" fillId="1" borderId="47" applyNumberFormat="0" applyFont="0" applyAlignment="0">
      <alignment horizontal="center"/>
    </xf>
    <xf numFmtId="0" fontId="38" fillId="1" borderId="47" applyNumberFormat="0" applyFont="0" applyAlignment="0">
      <alignment horizontal="center"/>
    </xf>
    <xf numFmtId="0" fontId="38" fillId="1" borderId="47" applyNumberFormat="0" applyFont="0" applyAlignment="0">
      <alignment horizontal="center"/>
    </xf>
    <xf numFmtId="0" fontId="38" fillId="1" borderId="47" applyNumberFormat="0" applyFont="0" applyAlignment="0">
      <alignment horizontal="center"/>
    </xf>
    <xf numFmtId="0" fontId="38" fillId="1" borderId="47" applyNumberFormat="0" applyFont="0" applyAlignment="0">
      <alignment horizontal="center"/>
    </xf>
    <xf numFmtId="0" fontId="38" fillId="1" borderId="47" applyNumberFormat="0" applyFont="0" applyAlignment="0">
      <alignment horizontal="center"/>
    </xf>
    <xf numFmtId="0" fontId="38" fillId="1" borderId="47" applyNumberFormat="0" applyFont="0" applyAlignment="0">
      <alignment horizontal="center"/>
    </xf>
    <xf numFmtId="0" fontId="1" fillId="0" borderId="0"/>
    <xf numFmtId="168" fontId="10" fillId="0" borderId="0"/>
    <xf numFmtId="0" fontId="68" fillId="0" borderId="0">
      <alignment vertical="top"/>
    </xf>
    <xf numFmtId="0" fontId="1" fillId="0" borderId="0"/>
    <xf numFmtId="0" fontId="50" fillId="0" borderId="2"/>
    <xf numFmtId="0" fontId="50" fillId="0" borderId="2"/>
    <xf numFmtId="40" fontId="51" fillId="0" borderId="0" applyBorder="0">
      <alignment horizontal="right"/>
    </xf>
    <xf numFmtId="168" fontId="84" fillId="0" borderId="0"/>
    <xf numFmtId="3" fontId="84" fillId="0" borderId="43"/>
    <xf numFmtId="3" fontId="84" fillId="0" borderId="0"/>
    <xf numFmtId="0" fontId="84" fillId="0" borderId="0"/>
    <xf numFmtId="0" fontId="24" fillId="4" borderId="1" applyNumberFormat="0" applyAlignment="0">
      <alignment horizontal="center"/>
    </xf>
    <xf numFmtId="0" fontId="24" fillId="4" borderId="1" applyNumberFormat="0" applyAlignment="0">
      <alignment horizontal="center"/>
    </xf>
    <xf numFmtId="0" fontId="24" fillId="4" borderId="1" applyNumberFormat="0" applyAlignment="0">
      <alignment horizontal="center"/>
    </xf>
    <xf numFmtId="0" fontId="24" fillId="4" borderId="1" applyNumberFormat="0" applyAlignment="0">
      <alignment horizontal="center"/>
    </xf>
    <xf numFmtId="0" fontId="24" fillId="4" borderId="1" applyNumberFormat="0" applyAlignment="0">
      <alignment horizontal="center"/>
    </xf>
    <xf numFmtId="0" fontId="24" fillId="4" borderId="1" applyNumberFormat="0" applyAlignment="0">
      <alignment horizontal="center"/>
    </xf>
    <xf numFmtId="0" fontId="24" fillId="4" borderId="1" applyNumberFormat="0" applyAlignment="0">
      <alignment horizontal="center"/>
    </xf>
    <xf numFmtId="0" fontId="24" fillId="4" borderId="1" applyNumberFormat="0" applyAlignment="0">
      <alignment horizontal="center"/>
    </xf>
    <xf numFmtId="0" fontId="1" fillId="0" borderId="0" applyProtection="0"/>
    <xf numFmtId="0" fontId="1" fillId="0" borderId="0" applyProtection="0"/>
    <xf numFmtId="0" fontId="97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48" fillId="30" borderId="0"/>
    <xf numFmtId="0" fontId="98" fillId="0" borderId="48" applyNumberFormat="0" applyFill="0" applyAlignment="0" applyProtection="0"/>
    <xf numFmtId="0" fontId="99" fillId="0" borderId="49" applyNumberFormat="0" applyFill="0" applyAlignment="0" applyProtection="0"/>
    <xf numFmtId="0" fontId="82" fillId="0" borderId="44" applyNumberFormat="0" applyFill="0" applyAlignment="0" applyProtection="0"/>
    <xf numFmtId="0" fontId="82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101" fillId="0" borderId="50" applyNumberFormat="0" applyFill="0" applyAlignment="0" applyProtection="0"/>
    <xf numFmtId="0" fontId="101" fillId="0" borderId="50" applyNumberFormat="0" applyFill="0" applyAlignment="0" applyProtection="0"/>
    <xf numFmtId="20" fontId="36" fillId="0" borderId="0"/>
    <xf numFmtId="0" fontId="14" fillId="0" borderId="0"/>
    <xf numFmtId="197" fontId="40" fillId="0" borderId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38" fontId="1" fillId="0" borderId="0">
      <alignment horizontal="right" vertical="center"/>
    </xf>
    <xf numFmtId="0" fontId="97" fillId="0" borderId="0" applyNumberFormat="0" applyFill="0" applyBorder="0" applyAlignment="0" applyProtection="0"/>
    <xf numFmtId="191" fontId="1" fillId="0" borderId="0" applyFont="0" applyFill="0" applyBorder="0" applyAlignment="0" applyProtection="0"/>
  </cellStyleXfs>
  <cellXfs count="199">
    <xf numFmtId="0" fontId="0" fillId="0" borderId="0" xfId="0"/>
    <xf numFmtId="0" fontId="63" fillId="42" borderId="35" xfId="0" applyFont="1" applyFill="1" applyBorder="1" applyAlignment="1">
      <alignment horizontal="center" vertical="center"/>
    </xf>
    <xf numFmtId="0" fontId="63" fillId="42" borderId="36" xfId="0" applyFont="1" applyFill="1" applyBorder="1" applyAlignment="1">
      <alignment horizontal="center" vertical="center"/>
    </xf>
    <xf numFmtId="0" fontId="63" fillId="42" borderId="36" xfId="0" applyFont="1" applyFill="1" applyBorder="1" applyAlignment="1">
      <alignment horizontal="left" vertical="center"/>
    </xf>
    <xf numFmtId="0" fontId="64" fillId="43" borderId="37" xfId="0" applyFont="1" applyFill="1" applyBorder="1" applyAlignment="1">
      <alignment horizontal="center" vertical="center" wrapText="1"/>
    </xf>
    <xf numFmtId="0" fontId="65" fillId="0" borderId="38" xfId="0" applyFont="1" applyFill="1" applyBorder="1" applyAlignment="1">
      <alignment vertical="center"/>
    </xf>
    <xf numFmtId="0" fontId="65" fillId="0" borderId="38" xfId="0" applyFont="1" applyFill="1" applyBorder="1" applyAlignment="1">
      <alignment horizontal="left" vertical="center"/>
    </xf>
    <xf numFmtId="4" fontId="66" fillId="43" borderId="39" xfId="0" applyNumberFormat="1" applyFont="1" applyFill="1" applyBorder="1"/>
    <xf numFmtId="0" fontId="65" fillId="0" borderId="38" xfId="0" applyFont="1" applyFill="1" applyBorder="1" applyAlignment="1">
      <alignment horizontal="center" vertical="center"/>
    </xf>
    <xf numFmtId="0" fontId="65" fillId="0" borderId="38" xfId="0" applyFont="1" applyFill="1" applyBorder="1" applyAlignment="1">
      <alignment vertical="center" wrapText="1"/>
    </xf>
    <xf numFmtId="0" fontId="65" fillId="5" borderId="38" xfId="0" applyFont="1" applyFill="1" applyBorder="1" applyAlignment="1">
      <alignment horizontal="center" vertical="center"/>
    </xf>
    <xf numFmtId="0" fontId="67" fillId="0" borderId="38" xfId="0" applyFont="1" applyFill="1" applyBorder="1" applyAlignment="1">
      <alignment horizontal="left" vertical="center"/>
    </xf>
    <xf numFmtId="0" fontId="67" fillId="0" borderId="38" xfId="0" applyFont="1" applyFill="1" applyBorder="1" applyAlignment="1">
      <alignment horizontal="center" vertical="center"/>
    </xf>
    <xf numFmtId="0" fontId="65" fillId="0" borderId="38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102" fillId="0" borderId="0" xfId="0" applyFont="1" applyFill="1" applyAlignment="1">
      <alignment vertical="top" wrapText="1"/>
    </xf>
    <xf numFmtId="0" fontId="102" fillId="0" borderId="0" xfId="0" applyFont="1" applyFill="1" applyAlignment="1">
      <alignment horizontal="center" vertical="center" wrapText="1"/>
    </xf>
    <xf numFmtId="0" fontId="3" fillId="6" borderId="28" xfId="754" applyFont="1" applyFill="1" applyBorder="1" applyAlignment="1">
      <alignment horizontal="center"/>
    </xf>
    <xf numFmtId="0" fontId="3" fillId="6" borderId="28" xfId="754" applyFont="1" applyFill="1" applyBorder="1" applyAlignment="1"/>
    <xf numFmtId="0" fontId="3" fillId="6" borderId="28" xfId="754" applyFont="1" applyFill="1" applyBorder="1" applyAlignment="1">
      <alignment horizontal="left"/>
    </xf>
    <xf numFmtId="165" fontId="3" fillId="6" borderId="28" xfId="184" applyFont="1" applyFill="1" applyBorder="1" applyAlignment="1">
      <alignment horizontal="center"/>
    </xf>
    <xf numFmtId="0" fontId="1" fillId="0" borderId="0" xfId="754"/>
    <xf numFmtId="0" fontId="107" fillId="0" borderId="31" xfId="754" applyFont="1" applyBorder="1" applyAlignment="1">
      <alignment horizontal="center" vertical="center"/>
    </xf>
    <xf numFmtId="0" fontId="107" fillId="5" borderId="31" xfId="754" applyFont="1" applyFill="1" applyBorder="1" applyAlignment="1">
      <alignment horizontal="center" vertical="center"/>
    </xf>
    <xf numFmtId="0" fontId="1" fillId="39" borderId="31" xfId="754" applyFill="1" applyBorder="1" applyAlignment="1">
      <alignment horizontal="center" vertical="center"/>
    </xf>
    <xf numFmtId="0" fontId="107" fillId="0" borderId="31" xfId="754" applyFont="1" applyBorder="1" applyAlignment="1">
      <alignment horizontal="center"/>
    </xf>
    <xf numFmtId="0" fontId="107" fillId="0" borderId="31" xfId="754" applyFont="1" applyBorder="1" applyAlignment="1"/>
    <xf numFmtId="0" fontId="107" fillId="0" borderId="31" xfId="754" applyFont="1" applyBorder="1" applyAlignment="1">
      <alignment horizontal="left"/>
    </xf>
    <xf numFmtId="0" fontId="107" fillId="40" borderId="31" xfId="754" applyFont="1" applyFill="1" applyBorder="1" applyAlignment="1">
      <alignment horizontal="center"/>
    </xf>
    <xf numFmtId="165" fontId="107" fillId="0" borderId="31" xfId="184" applyFont="1" applyBorder="1" applyAlignment="1">
      <alignment horizontal="center"/>
    </xf>
    <xf numFmtId="165" fontId="107" fillId="0" borderId="31" xfId="184" applyFont="1" applyBorder="1"/>
    <xf numFmtId="8" fontId="107" fillId="0" borderId="31" xfId="754" applyNumberFormat="1" applyFont="1" applyBorder="1"/>
    <xf numFmtId="10" fontId="107" fillId="0" borderId="31" xfId="940" applyNumberFormat="1" applyFont="1" applyBorder="1" applyAlignment="1">
      <alignment horizontal="center"/>
    </xf>
    <xf numFmtId="0" fontId="107" fillId="0" borderId="32" xfId="754" applyFont="1" applyBorder="1" applyAlignment="1">
      <alignment horizontal="center"/>
    </xf>
    <xf numFmtId="0" fontId="107" fillId="0" borderId="33" xfId="754" applyFont="1" applyBorder="1"/>
    <xf numFmtId="0" fontId="107" fillId="0" borderId="1" xfId="754" quotePrefix="1" applyFont="1" applyBorder="1" applyAlignment="1">
      <alignment horizontal="center"/>
    </xf>
    <xf numFmtId="0" fontId="107" fillId="0" borderId="0" xfId="754" applyFont="1"/>
    <xf numFmtId="0" fontId="107" fillId="0" borderId="1" xfId="754" applyFont="1" applyBorder="1" applyAlignment="1">
      <alignment horizontal="center" vertical="center"/>
    </xf>
    <xf numFmtId="0" fontId="107" fillId="5" borderId="1" xfId="754" applyFont="1" applyFill="1" applyBorder="1" applyAlignment="1">
      <alignment horizontal="center" vertical="center"/>
    </xf>
    <xf numFmtId="0" fontId="1" fillId="39" borderId="1" xfId="754" applyFill="1" applyBorder="1" applyAlignment="1">
      <alignment horizontal="center" vertical="center"/>
    </xf>
    <xf numFmtId="0" fontId="107" fillId="0" borderId="1" xfId="754" applyFont="1" applyBorder="1" applyAlignment="1">
      <alignment horizontal="center"/>
    </xf>
    <xf numFmtId="0" fontId="107" fillId="0" borderId="1" xfId="754" applyFont="1" applyBorder="1" applyAlignment="1"/>
    <xf numFmtId="0" fontId="107" fillId="0" borderId="1" xfId="754" applyFont="1" applyBorder="1" applyAlignment="1">
      <alignment horizontal="left"/>
    </xf>
    <xf numFmtId="0" fontId="107" fillId="40" borderId="1" xfId="754" applyFont="1" applyFill="1" applyBorder="1" applyAlignment="1">
      <alignment horizontal="center"/>
    </xf>
    <xf numFmtId="165" fontId="107" fillId="0" borderId="1" xfId="184" applyFont="1" applyBorder="1" applyAlignment="1">
      <alignment horizontal="center"/>
    </xf>
    <xf numFmtId="165" fontId="107" fillId="0" borderId="1" xfId="184" applyFont="1" applyBorder="1"/>
    <xf numFmtId="8" fontId="107" fillId="0" borderId="1" xfId="754" applyNumberFormat="1" applyFont="1" applyBorder="1"/>
    <xf numFmtId="0" fontId="107" fillId="0" borderId="52" xfId="754" applyFont="1" applyBorder="1" applyAlignment="1">
      <alignment horizontal="center"/>
    </xf>
    <xf numFmtId="0" fontId="1" fillId="0" borderId="1" xfId="754" applyBorder="1" applyAlignment="1">
      <alignment horizontal="center" vertical="center"/>
    </xf>
    <xf numFmtId="0" fontId="107" fillId="40" borderId="1" xfId="754" applyFont="1" applyFill="1" applyBorder="1" applyAlignment="1"/>
    <xf numFmtId="0" fontId="107" fillId="40" borderId="1" xfId="754" applyFont="1" applyFill="1" applyBorder="1" applyAlignment="1">
      <alignment horizontal="left"/>
    </xf>
    <xf numFmtId="165" fontId="107" fillId="40" borderId="1" xfId="184" applyFont="1" applyFill="1" applyBorder="1" applyAlignment="1">
      <alignment horizontal="center"/>
    </xf>
    <xf numFmtId="0" fontId="107" fillId="0" borderId="54" xfId="754" applyFont="1" applyBorder="1" applyAlignment="1">
      <alignment horizontal="center" vertical="center"/>
    </xf>
    <xf numFmtId="0" fontId="107" fillId="40" borderId="54" xfId="754" applyFont="1" applyFill="1" applyBorder="1" applyAlignment="1">
      <alignment horizontal="center" vertical="center"/>
    </xf>
    <xf numFmtId="8" fontId="108" fillId="6" borderId="54" xfId="754" applyNumberFormat="1" applyFont="1" applyFill="1" applyBorder="1"/>
    <xf numFmtId="0" fontId="108" fillId="6" borderId="54" xfId="754" applyFont="1" applyFill="1" applyBorder="1"/>
    <xf numFmtId="0" fontId="108" fillId="6" borderId="55" xfId="754" applyFont="1" applyFill="1" applyBorder="1"/>
    <xf numFmtId="0" fontId="108" fillId="41" borderId="33" xfId="754" applyFont="1" applyFill="1" applyBorder="1"/>
    <xf numFmtId="0" fontId="107" fillId="41" borderId="1" xfId="754" applyFont="1" applyFill="1" applyBorder="1"/>
    <xf numFmtId="0" fontId="107" fillId="40" borderId="31" xfId="754" applyFont="1" applyFill="1" applyBorder="1" applyAlignment="1">
      <alignment vertical="center"/>
    </xf>
    <xf numFmtId="0" fontId="107" fillId="0" borderId="1" xfId="754" applyFont="1" applyBorder="1"/>
    <xf numFmtId="0" fontId="108" fillId="41" borderId="1" xfId="754" applyFont="1" applyFill="1" applyBorder="1"/>
    <xf numFmtId="0" fontId="1" fillId="39" borderId="1" xfId="754" applyFont="1" applyFill="1" applyBorder="1" applyAlignment="1">
      <alignment horizontal="center" vertical="center"/>
    </xf>
    <xf numFmtId="0" fontId="107" fillId="0" borderId="31" xfId="754" applyFont="1" applyBorder="1" applyAlignment="1">
      <alignment wrapText="1"/>
    </xf>
    <xf numFmtId="0" fontId="107" fillId="40" borderId="1" xfId="754" applyFont="1" applyFill="1" applyBorder="1" applyAlignment="1">
      <alignment wrapText="1"/>
    </xf>
    <xf numFmtId="165" fontId="107" fillId="40" borderId="1" xfId="184" applyFont="1" applyFill="1" applyBorder="1"/>
    <xf numFmtId="10" fontId="107" fillId="0" borderId="1" xfId="940" applyNumberFormat="1" applyFont="1" applyBorder="1" applyAlignment="1">
      <alignment horizontal="center"/>
    </xf>
    <xf numFmtId="0" fontId="1" fillId="5" borderId="31" xfId="754" applyFill="1" applyBorder="1" applyAlignment="1">
      <alignment horizontal="center" vertical="center"/>
    </xf>
    <xf numFmtId="0" fontId="1" fillId="0" borderId="54" xfId="754" applyBorder="1" applyAlignment="1">
      <alignment horizontal="center" vertical="center"/>
    </xf>
    <xf numFmtId="0" fontId="1" fillId="40" borderId="54" xfId="754" applyFill="1" applyBorder="1" applyAlignment="1">
      <alignment horizontal="center" vertical="center"/>
    </xf>
    <xf numFmtId="0" fontId="1" fillId="41" borderId="1" xfId="754" applyFill="1" applyBorder="1"/>
    <xf numFmtId="165" fontId="0" fillId="0" borderId="0" xfId="184" applyFont="1"/>
    <xf numFmtId="191" fontId="0" fillId="0" borderId="0" xfId="1581" applyFont="1"/>
    <xf numFmtId="9" fontId="0" fillId="0" borderId="0" xfId="940" applyFont="1"/>
    <xf numFmtId="0" fontId="107" fillId="0" borderId="30" xfId="754" applyFont="1" applyBorder="1" applyAlignment="1">
      <alignment vertical="center" wrapText="1"/>
    </xf>
    <xf numFmtId="0" fontId="107" fillId="0" borderId="51" xfId="754" applyFont="1" applyBorder="1" applyAlignment="1">
      <alignment vertical="center" wrapText="1"/>
    </xf>
    <xf numFmtId="0" fontId="107" fillId="0" borderId="53" xfId="754" applyFont="1" applyBorder="1" applyAlignment="1">
      <alignment vertical="center" wrapText="1"/>
    </xf>
    <xf numFmtId="0" fontId="107" fillId="0" borderId="30" xfId="754" applyFont="1" applyBorder="1" applyAlignment="1">
      <alignment vertical="center"/>
    </xf>
    <xf numFmtId="0" fontId="107" fillId="0" borderId="51" xfId="754" applyFont="1" applyBorder="1" applyAlignment="1">
      <alignment vertical="center"/>
    </xf>
    <xf numFmtId="0" fontId="107" fillId="0" borderId="53" xfId="754" applyFont="1" applyBorder="1" applyAlignment="1">
      <alignment vertical="center"/>
    </xf>
    <xf numFmtId="0" fontId="1" fillId="0" borderId="30" xfId="754" applyBorder="1" applyAlignment="1">
      <alignment vertical="center"/>
    </xf>
    <xf numFmtId="0" fontId="1" fillId="0" borderId="51" xfId="754" applyBorder="1" applyAlignment="1">
      <alignment vertical="center"/>
    </xf>
    <xf numFmtId="0" fontId="1" fillId="0" borderId="53" xfId="754" applyBorder="1" applyAlignment="1">
      <alignment vertical="center"/>
    </xf>
    <xf numFmtId="0" fontId="102" fillId="70" borderId="56" xfId="0" applyFont="1" applyFill="1" applyBorder="1" applyAlignment="1">
      <alignment horizontal="center" vertical="center" wrapText="1"/>
    </xf>
    <xf numFmtId="0" fontId="102" fillId="0" borderId="56" xfId="0" applyFont="1" applyFill="1" applyBorder="1" applyAlignment="1">
      <alignment vertical="top" wrapText="1"/>
    </xf>
    <xf numFmtId="0" fontId="102" fillId="70" borderId="56" xfId="0" applyFont="1" applyFill="1" applyBorder="1" applyAlignment="1">
      <alignment vertical="top" wrapText="1"/>
    </xf>
    <xf numFmtId="0" fontId="102" fillId="0" borderId="0" xfId="0" applyFont="1" applyFill="1" applyAlignment="1">
      <alignment horizontal="left" vertical="top" wrapText="1"/>
    </xf>
    <xf numFmtId="8" fontId="102" fillId="70" borderId="59" xfId="0" applyNumberFormat="1" applyFont="1" applyFill="1" applyBorder="1" applyAlignment="1">
      <alignment horizontal="left" vertical="center" wrapText="1"/>
    </xf>
    <xf numFmtId="0" fontId="103" fillId="67" borderId="66" xfId="0" applyFont="1" applyFill="1" applyBorder="1" applyAlignment="1">
      <alignment horizontal="center" vertical="center" wrapText="1"/>
    </xf>
    <xf numFmtId="4" fontId="102" fillId="0" borderId="0" xfId="1" applyNumberFormat="1" applyFont="1" applyFill="1" applyAlignment="1">
      <alignment vertical="top" wrapText="1"/>
    </xf>
    <xf numFmtId="4" fontId="102" fillId="70" borderId="56" xfId="184" applyNumberFormat="1" applyFont="1" applyFill="1" applyBorder="1" applyAlignment="1">
      <alignment horizontal="center" vertical="center" wrapText="1"/>
    </xf>
    <xf numFmtId="4" fontId="102" fillId="70" borderId="56" xfId="0" applyNumberFormat="1" applyFont="1" applyFill="1" applyBorder="1" applyAlignment="1">
      <alignment horizontal="center" vertical="center" wrapText="1"/>
    </xf>
    <xf numFmtId="4" fontId="102" fillId="70" borderId="56" xfId="184" applyNumberFormat="1" applyFont="1" applyFill="1" applyBorder="1" applyAlignment="1">
      <alignment vertical="top" wrapText="1"/>
    </xf>
    <xf numFmtId="4" fontId="102" fillId="70" borderId="58" xfId="0" applyNumberFormat="1" applyFont="1" applyFill="1" applyBorder="1" applyAlignment="1">
      <alignment vertical="top" wrapText="1"/>
    </xf>
    <xf numFmtId="4" fontId="102" fillId="0" borderId="56" xfId="184" applyNumberFormat="1" applyFont="1" applyFill="1" applyBorder="1" applyAlignment="1">
      <alignment vertical="top" wrapText="1"/>
    </xf>
    <xf numFmtId="4" fontId="102" fillId="0" borderId="58" xfId="0" applyNumberFormat="1" applyFont="1" applyFill="1" applyBorder="1" applyAlignment="1">
      <alignment vertical="top" wrapText="1"/>
    </xf>
    <xf numFmtId="198" fontId="102" fillId="0" borderId="0" xfId="0" applyNumberFormat="1" applyFont="1" applyFill="1" applyAlignment="1">
      <alignment horizontal="right" vertical="top" wrapText="1"/>
    </xf>
    <xf numFmtId="198" fontId="109" fillId="0" borderId="63" xfId="0" applyNumberFormat="1" applyFont="1" applyFill="1" applyBorder="1" applyAlignment="1">
      <alignment horizontal="right" vertical="top" wrapText="1"/>
    </xf>
    <xf numFmtId="198" fontId="102" fillId="70" borderId="59" xfId="0" applyNumberFormat="1" applyFont="1" applyFill="1" applyBorder="1" applyAlignment="1">
      <alignment horizontal="right" vertical="center" wrapText="1"/>
    </xf>
    <xf numFmtId="198" fontId="102" fillId="70" borderId="67" xfId="0" applyNumberFormat="1" applyFont="1" applyFill="1" applyBorder="1" applyAlignment="1">
      <alignment horizontal="right" vertical="top" wrapText="1"/>
    </xf>
    <xf numFmtId="0" fontId="60" fillId="33" borderId="1" xfId="182" applyFont="1" applyFill="1" applyBorder="1" applyAlignment="1">
      <alignment horizontal="left" vertical="top"/>
    </xf>
    <xf numFmtId="0" fontId="60" fillId="34" borderId="1" xfId="182" applyFont="1" applyFill="1" applyBorder="1" applyAlignment="1">
      <alignment horizontal="left" vertical="top"/>
    </xf>
    <xf numFmtId="0" fontId="60" fillId="36" borderId="0" xfId="182" applyFont="1" applyFill="1" applyBorder="1" applyAlignment="1">
      <alignment horizontal="left" vertical="top"/>
    </xf>
    <xf numFmtId="0" fontId="62" fillId="37" borderId="0" xfId="182" applyFont="1" applyFill="1" applyBorder="1" applyAlignment="1">
      <alignment horizontal="left" vertical="top"/>
    </xf>
    <xf numFmtId="0" fontId="60" fillId="37" borderId="0" xfId="182" applyFont="1" applyFill="1" applyBorder="1" applyAlignment="1">
      <alignment horizontal="left" vertical="top"/>
    </xf>
    <xf numFmtId="0" fontId="62" fillId="36" borderId="0" xfId="182" applyFont="1" applyFill="1" applyBorder="1" applyAlignment="1">
      <alignment horizontal="left" vertical="top"/>
    </xf>
    <xf numFmtId="0" fontId="58" fillId="31" borderId="16" xfId="182" applyFont="1" applyFill="1" applyBorder="1" applyAlignment="1">
      <alignment horizontal="left" vertical="top"/>
    </xf>
    <xf numFmtId="0" fontId="58" fillId="31" borderId="15" xfId="182" applyFont="1" applyFill="1" applyBorder="1" applyAlignment="1">
      <alignment horizontal="left" vertical="top"/>
    </xf>
    <xf numFmtId="10" fontId="58" fillId="32" borderId="6" xfId="182" applyNumberFormat="1" applyFont="1" applyFill="1" applyBorder="1" applyAlignment="1">
      <alignment horizontal="left" vertical="top"/>
    </xf>
    <xf numFmtId="0" fontId="59" fillId="0" borderId="0" xfId="182" applyFont="1" applyAlignment="1">
      <alignment horizontal="left" vertical="top"/>
    </xf>
    <xf numFmtId="0" fontId="58" fillId="31" borderId="6" xfId="182" applyFont="1" applyFill="1" applyBorder="1" applyAlignment="1">
      <alignment horizontal="left" vertical="top"/>
    </xf>
    <xf numFmtId="0" fontId="58" fillId="31" borderId="19" xfId="182" applyFont="1" applyFill="1" applyBorder="1" applyAlignment="1">
      <alignment horizontal="left" vertical="top"/>
    </xf>
    <xf numFmtId="165" fontId="58" fillId="31" borderId="6" xfId="182" applyNumberFormat="1" applyFont="1" applyFill="1" applyBorder="1" applyAlignment="1">
      <alignment horizontal="left" vertical="top"/>
    </xf>
    <xf numFmtId="40" fontId="58" fillId="31" borderId="6" xfId="182" applyNumberFormat="1" applyFont="1" applyFill="1" applyBorder="1" applyAlignment="1">
      <alignment horizontal="left" vertical="top"/>
    </xf>
    <xf numFmtId="10" fontId="58" fillId="31" borderId="6" xfId="182" applyNumberFormat="1" applyFont="1" applyFill="1" applyBorder="1" applyAlignment="1">
      <alignment horizontal="left" vertical="top"/>
    </xf>
    <xf numFmtId="44" fontId="60" fillId="33" borderId="1" xfId="182" applyNumberFormat="1" applyFont="1" applyFill="1" applyBorder="1" applyAlignment="1">
      <alignment horizontal="left" vertical="top"/>
    </xf>
    <xf numFmtId="190" fontId="60" fillId="33" borderId="1" xfId="182" applyNumberFormat="1" applyFont="1" applyFill="1" applyBorder="1" applyAlignment="1">
      <alignment horizontal="left" vertical="top"/>
    </xf>
    <xf numFmtId="9" fontId="60" fillId="33" borderId="1" xfId="182" applyNumberFormat="1" applyFont="1" applyFill="1" applyBorder="1" applyAlignment="1">
      <alignment horizontal="left" vertical="top"/>
    </xf>
    <xf numFmtId="40" fontId="60" fillId="33" borderId="1" xfId="182" applyNumberFormat="1" applyFont="1" applyFill="1" applyBorder="1" applyAlignment="1">
      <alignment horizontal="left" vertical="top"/>
    </xf>
    <xf numFmtId="44" fontId="60" fillId="34" borderId="1" xfId="182" applyNumberFormat="1" applyFont="1" applyFill="1" applyBorder="1" applyAlignment="1">
      <alignment horizontal="left" vertical="top"/>
    </xf>
    <xf numFmtId="190" fontId="60" fillId="34" borderId="1" xfId="182" applyNumberFormat="1" applyFont="1" applyFill="1" applyBorder="1" applyAlignment="1">
      <alignment horizontal="left" vertical="top"/>
    </xf>
    <xf numFmtId="9" fontId="60" fillId="34" borderId="1" xfId="182" applyNumberFormat="1" applyFont="1" applyFill="1" applyBorder="1" applyAlignment="1">
      <alignment horizontal="left" vertical="top"/>
    </xf>
    <xf numFmtId="40" fontId="60" fillId="34" borderId="1" xfId="182" applyNumberFormat="1" applyFont="1" applyFill="1" applyBorder="1" applyAlignment="1">
      <alignment horizontal="left" vertical="top"/>
    </xf>
    <xf numFmtId="40" fontId="58" fillId="31" borderId="22" xfId="182" applyNumberFormat="1" applyFont="1" applyFill="1" applyBorder="1" applyAlignment="1">
      <alignment horizontal="left" vertical="top"/>
    </xf>
    <xf numFmtId="190" fontId="58" fillId="31" borderId="23" xfId="182" applyNumberFormat="1" applyFont="1" applyFill="1" applyBorder="1" applyAlignment="1">
      <alignment horizontal="left" vertical="top"/>
    </xf>
    <xf numFmtId="191" fontId="58" fillId="31" borderId="22" xfId="183" applyFont="1" applyFill="1" applyBorder="1" applyAlignment="1">
      <alignment horizontal="left" vertical="top"/>
    </xf>
    <xf numFmtId="191" fontId="58" fillId="31" borderId="24" xfId="183" applyFont="1" applyFill="1" applyBorder="1" applyAlignment="1">
      <alignment horizontal="left" vertical="top"/>
    </xf>
    <xf numFmtId="165" fontId="58" fillId="31" borderId="25" xfId="182" applyNumberFormat="1" applyFont="1" applyFill="1" applyBorder="1" applyAlignment="1">
      <alignment horizontal="left" vertical="top"/>
    </xf>
    <xf numFmtId="10" fontId="58" fillId="31" borderId="26" xfId="182" applyNumberFormat="1" applyFont="1" applyFill="1" applyBorder="1" applyAlignment="1">
      <alignment horizontal="left" vertical="top"/>
    </xf>
    <xf numFmtId="190" fontId="58" fillId="31" borderId="22" xfId="182" applyNumberFormat="1" applyFont="1" applyFill="1" applyBorder="1" applyAlignment="1">
      <alignment horizontal="left" vertical="top"/>
    </xf>
    <xf numFmtId="40" fontId="58" fillId="31" borderId="27" xfId="182" applyNumberFormat="1" applyFont="1" applyFill="1" applyBorder="1" applyAlignment="1">
      <alignment horizontal="left" vertical="top"/>
    </xf>
    <xf numFmtId="192" fontId="60" fillId="33" borderId="1" xfId="182" applyNumberFormat="1" applyFont="1" applyFill="1" applyBorder="1" applyAlignment="1">
      <alignment horizontal="left" vertical="top"/>
    </xf>
    <xf numFmtId="191" fontId="60" fillId="33" borderId="1" xfId="183" applyFont="1" applyFill="1" applyBorder="1" applyAlignment="1">
      <alignment horizontal="left" vertical="top"/>
    </xf>
    <xf numFmtId="190" fontId="58" fillId="31" borderId="24" xfId="182" applyNumberFormat="1" applyFont="1" applyFill="1" applyBorder="1" applyAlignment="1">
      <alignment horizontal="left" vertical="top"/>
    </xf>
    <xf numFmtId="0" fontId="62" fillId="35" borderId="0" xfId="182" applyFont="1" applyFill="1" applyAlignment="1">
      <alignment horizontal="left" vertical="top"/>
    </xf>
    <xf numFmtId="44" fontId="60" fillId="36" borderId="0" xfId="182" applyNumberFormat="1" applyFont="1" applyFill="1" applyBorder="1" applyAlignment="1">
      <alignment horizontal="left" vertical="top"/>
    </xf>
    <xf numFmtId="190" fontId="60" fillId="36" borderId="0" xfId="182" applyNumberFormat="1" applyFont="1" applyFill="1" applyBorder="1" applyAlignment="1">
      <alignment horizontal="left" vertical="top"/>
    </xf>
    <xf numFmtId="192" fontId="60" fillId="36" borderId="0" xfId="182" applyNumberFormat="1" applyFont="1" applyFill="1" applyBorder="1" applyAlignment="1">
      <alignment horizontal="left" vertical="top"/>
    </xf>
    <xf numFmtId="190" fontId="62" fillId="36" borderId="0" xfId="182" applyNumberFormat="1" applyFont="1" applyFill="1" applyBorder="1" applyAlignment="1">
      <alignment horizontal="left" vertical="top"/>
    </xf>
    <xf numFmtId="9" fontId="60" fillId="36" borderId="0" xfId="182" applyNumberFormat="1" applyFont="1" applyFill="1" applyBorder="1" applyAlignment="1">
      <alignment horizontal="left" vertical="top"/>
    </xf>
    <xf numFmtId="40" fontId="60" fillId="36" borderId="0" xfId="182" applyNumberFormat="1" applyFont="1" applyFill="1" applyBorder="1" applyAlignment="1">
      <alignment horizontal="left" vertical="top"/>
    </xf>
    <xf numFmtId="44" fontId="62" fillId="37" borderId="0" xfId="182" applyNumberFormat="1" applyFont="1" applyFill="1" applyBorder="1" applyAlignment="1">
      <alignment horizontal="left" vertical="top"/>
    </xf>
    <xf numFmtId="190" fontId="62" fillId="37" borderId="0" xfId="182" applyNumberFormat="1" applyFont="1" applyFill="1" applyBorder="1" applyAlignment="1">
      <alignment horizontal="left" vertical="top"/>
    </xf>
    <xf numFmtId="192" fontId="62" fillId="37" borderId="0" xfId="182" applyNumberFormat="1" applyFont="1" applyFill="1" applyBorder="1" applyAlignment="1">
      <alignment horizontal="left" vertical="top"/>
    </xf>
    <xf numFmtId="9" fontId="62" fillId="37" borderId="0" xfId="182" applyNumberFormat="1" applyFont="1" applyFill="1" applyBorder="1" applyAlignment="1">
      <alignment horizontal="left" vertical="top"/>
    </xf>
    <xf numFmtId="40" fontId="62" fillId="37" borderId="0" xfId="182" applyNumberFormat="1" applyFont="1" applyFill="1" applyBorder="1" applyAlignment="1">
      <alignment horizontal="left" vertical="top"/>
    </xf>
    <xf numFmtId="44" fontId="60" fillId="37" borderId="0" xfId="182" applyNumberFormat="1" applyFont="1" applyFill="1" applyBorder="1" applyAlignment="1">
      <alignment horizontal="left" vertical="top"/>
    </xf>
    <xf numFmtId="190" fontId="60" fillId="37" borderId="0" xfId="182" applyNumberFormat="1" applyFont="1" applyFill="1" applyBorder="1" applyAlignment="1">
      <alignment horizontal="left" vertical="top"/>
    </xf>
    <xf numFmtId="192" fontId="60" fillId="37" borderId="0" xfId="182" applyNumberFormat="1" applyFont="1" applyFill="1" applyBorder="1" applyAlignment="1">
      <alignment horizontal="left" vertical="top"/>
    </xf>
    <xf numFmtId="9" fontId="60" fillId="37" borderId="0" xfId="182" applyNumberFormat="1" applyFont="1" applyFill="1" applyBorder="1" applyAlignment="1">
      <alignment horizontal="left" vertical="top"/>
    </xf>
    <xf numFmtId="40" fontId="60" fillId="37" borderId="0" xfId="182" applyNumberFormat="1" applyFont="1" applyFill="1" applyBorder="1" applyAlignment="1">
      <alignment horizontal="left" vertical="top"/>
    </xf>
    <xf numFmtId="166" fontId="62" fillId="38" borderId="0" xfId="182" applyNumberFormat="1" applyFont="1" applyFill="1" applyAlignment="1">
      <alignment horizontal="left" vertical="top"/>
    </xf>
    <xf numFmtId="4" fontId="59" fillId="0" borderId="0" xfId="182" applyNumberFormat="1" applyFont="1" applyAlignment="1">
      <alignment horizontal="left" vertical="top"/>
    </xf>
    <xf numFmtId="44" fontId="62" fillId="36" borderId="0" xfId="182" applyNumberFormat="1" applyFont="1" applyFill="1" applyBorder="1" applyAlignment="1">
      <alignment horizontal="left" vertical="top"/>
    </xf>
    <xf numFmtId="192" fontId="62" fillId="36" borderId="0" xfId="182" applyNumberFormat="1" applyFont="1" applyFill="1" applyBorder="1" applyAlignment="1">
      <alignment horizontal="left" vertical="top"/>
    </xf>
    <xf numFmtId="9" fontId="62" fillId="36" borderId="0" xfId="182" applyNumberFormat="1" applyFont="1" applyFill="1" applyBorder="1" applyAlignment="1">
      <alignment horizontal="left" vertical="top"/>
    </xf>
    <xf numFmtId="40" fontId="62" fillId="36" borderId="0" xfId="182" applyNumberFormat="1" applyFont="1" applyFill="1" applyBorder="1" applyAlignment="1">
      <alignment horizontal="left" vertical="top"/>
    </xf>
    <xf numFmtId="166" fontId="59" fillId="0" borderId="0" xfId="182" applyNumberFormat="1" applyFont="1" applyAlignment="1">
      <alignment horizontal="left" vertical="top"/>
    </xf>
    <xf numFmtId="0" fontId="62" fillId="38" borderId="0" xfId="182" applyFont="1" applyFill="1" applyAlignment="1">
      <alignment horizontal="left" vertical="top"/>
    </xf>
    <xf numFmtId="190" fontId="62" fillId="38" borderId="0" xfId="182" applyNumberFormat="1" applyFont="1" applyFill="1" applyAlignment="1">
      <alignment horizontal="left" vertical="top"/>
    </xf>
    <xf numFmtId="0" fontId="102" fillId="70" borderId="67" xfId="0" applyFont="1" applyFill="1" applyBorder="1" applyAlignment="1">
      <alignment horizontal="left" vertical="top"/>
    </xf>
    <xf numFmtId="0" fontId="102" fillId="70" borderId="68" xfId="0" applyFont="1" applyFill="1" applyBorder="1" applyAlignment="1">
      <alignment vertical="top" wrapText="1"/>
    </xf>
    <xf numFmtId="0" fontId="102" fillId="5" borderId="56" xfId="0" applyFont="1" applyFill="1" applyBorder="1" applyAlignment="1">
      <alignment vertical="top" wrapText="1"/>
    </xf>
    <xf numFmtId="0" fontId="105" fillId="0" borderId="66" xfId="0" applyFont="1" applyBorder="1" applyAlignment="1">
      <alignment horizontal="left" vertical="top" wrapText="1"/>
    </xf>
    <xf numFmtId="0" fontId="105" fillId="43" borderId="66" xfId="0" applyFont="1" applyFill="1" applyBorder="1" applyAlignment="1">
      <alignment horizontal="left" vertical="top" wrapText="1"/>
    </xf>
    <xf numFmtId="4" fontId="106" fillId="43" borderId="66" xfId="0" applyNumberFormat="1" applyFont="1" applyFill="1" applyBorder="1" applyAlignment="1">
      <alignment horizontal="right" vertical="top" wrapText="1"/>
    </xf>
    <xf numFmtId="4" fontId="106" fillId="69" borderId="66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104" fillId="0" borderId="66" xfId="0" applyFont="1" applyFill="1" applyBorder="1" applyAlignment="1">
      <alignment horizontal="left" vertical="top"/>
    </xf>
    <xf numFmtId="0" fontId="104" fillId="68" borderId="66" xfId="0" applyFont="1" applyFill="1" applyBorder="1" applyAlignment="1">
      <alignment horizontal="left" vertical="top" wrapText="1"/>
    </xf>
    <xf numFmtId="4" fontId="103" fillId="67" borderId="66" xfId="0" applyNumberFormat="1" applyFont="1" applyFill="1" applyBorder="1" applyAlignment="1">
      <alignment horizontal="center" vertical="center" wrapText="1"/>
    </xf>
    <xf numFmtId="4" fontId="0" fillId="0" borderId="0" xfId="0" applyNumberFormat="1" applyAlignment="1">
      <alignment horizontal="left" vertical="top"/>
    </xf>
    <xf numFmtId="8" fontId="102" fillId="70" borderId="57" xfId="0" applyNumberFormat="1" applyFont="1" applyFill="1" applyBorder="1" applyAlignment="1">
      <alignment horizontal="left" vertical="top" wrapText="1"/>
    </xf>
    <xf numFmtId="8" fontId="102" fillId="0" borderId="57" xfId="0" applyNumberFormat="1" applyFont="1" applyFill="1" applyBorder="1" applyAlignment="1">
      <alignment horizontal="left" vertical="top" wrapText="1"/>
    </xf>
    <xf numFmtId="8" fontId="102" fillId="0" borderId="60" xfId="0" applyNumberFormat="1" applyFont="1" applyFill="1" applyBorder="1" applyAlignment="1">
      <alignment horizontal="left" vertical="top" wrapText="1"/>
    </xf>
    <xf numFmtId="198" fontId="102" fillId="70" borderId="57" xfId="0" applyNumberFormat="1" applyFont="1" applyFill="1" applyBorder="1" applyAlignment="1">
      <alignment horizontal="right" vertical="top" wrapText="1"/>
    </xf>
    <xf numFmtId="198" fontId="102" fillId="0" borderId="57" xfId="0" applyNumberFormat="1" applyFont="1" applyFill="1" applyBorder="1" applyAlignment="1">
      <alignment horizontal="right" vertical="top" wrapText="1"/>
    </xf>
    <xf numFmtId="198" fontId="102" fillId="0" borderId="60" xfId="0" applyNumberFormat="1" applyFont="1" applyFill="1" applyBorder="1" applyAlignment="1">
      <alignment horizontal="right" vertical="top" wrapText="1"/>
    </xf>
    <xf numFmtId="198" fontId="102" fillId="70" borderId="60" xfId="0" applyNumberFormat="1" applyFont="1" applyFill="1" applyBorder="1" applyAlignment="1">
      <alignment horizontal="right" vertical="top" wrapText="1"/>
    </xf>
    <xf numFmtId="198" fontId="102" fillId="70" borderId="61" xfId="0" applyNumberFormat="1" applyFont="1" applyFill="1" applyBorder="1" applyAlignment="1">
      <alignment horizontal="right" vertical="top" wrapText="1"/>
    </xf>
    <xf numFmtId="198" fontId="102" fillId="70" borderId="62" xfId="0" applyNumberFormat="1" applyFont="1" applyFill="1" applyBorder="1" applyAlignment="1">
      <alignment horizontal="right" vertical="top" wrapText="1"/>
    </xf>
    <xf numFmtId="8" fontId="102" fillId="70" borderId="60" xfId="0" applyNumberFormat="1" applyFont="1" applyFill="1" applyBorder="1" applyAlignment="1">
      <alignment horizontal="left" vertical="top" wrapText="1"/>
    </xf>
    <xf numFmtId="8" fontId="102" fillId="70" borderId="61" xfId="0" applyNumberFormat="1" applyFont="1" applyFill="1" applyBorder="1" applyAlignment="1">
      <alignment horizontal="left" vertical="top" wrapText="1"/>
    </xf>
    <xf numFmtId="8" fontId="102" fillId="70" borderId="62" xfId="0" applyNumberFormat="1" applyFont="1" applyFill="1" applyBorder="1" applyAlignment="1">
      <alignment horizontal="left" vertical="top" wrapText="1"/>
    </xf>
    <xf numFmtId="4" fontId="109" fillId="0" borderId="64" xfId="1" applyNumberFormat="1" applyFont="1" applyFill="1" applyBorder="1" applyAlignment="1">
      <alignment horizontal="center" vertical="top" wrapText="1"/>
    </xf>
    <xf numFmtId="4" fontId="109" fillId="0" borderId="65" xfId="1" applyNumberFormat="1" applyFont="1" applyFill="1" applyBorder="1" applyAlignment="1">
      <alignment horizontal="center" vertical="top" wrapText="1"/>
    </xf>
    <xf numFmtId="0" fontId="108" fillId="6" borderId="54" xfId="754" applyFont="1" applyFill="1" applyBorder="1" applyAlignment="1">
      <alignment horizontal="center"/>
    </xf>
    <xf numFmtId="0" fontId="3" fillId="6" borderId="29" xfId="754" applyFont="1" applyFill="1" applyBorder="1" applyAlignment="1">
      <alignment horizontal="center"/>
    </xf>
    <xf numFmtId="0" fontId="3" fillId="6" borderId="0" xfId="754" applyFont="1" applyFill="1" applyBorder="1" applyAlignment="1">
      <alignment horizontal="center"/>
    </xf>
    <xf numFmtId="0" fontId="58" fillId="31" borderId="15" xfId="182" applyFont="1" applyFill="1" applyBorder="1" applyAlignment="1">
      <alignment horizontal="left" vertical="top"/>
    </xf>
    <xf numFmtId="0" fontId="58" fillId="31" borderId="19" xfId="182" applyFont="1" applyFill="1" applyBorder="1" applyAlignment="1">
      <alignment horizontal="left" vertical="top"/>
    </xf>
    <xf numFmtId="40" fontId="58" fillId="31" borderId="15" xfId="182" applyNumberFormat="1" applyFont="1" applyFill="1" applyBorder="1" applyAlignment="1">
      <alignment horizontal="left" vertical="top"/>
    </xf>
    <xf numFmtId="40" fontId="58" fillId="31" borderId="19" xfId="182" applyNumberFormat="1" applyFont="1" applyFill="1" applyBorder="1" applyAlignment="1">
      <alignment horizontal="left" vertical="top"/>
    </xf>
    <xf numFmtId="0" fontId="58" fillId="31" borderId="5" xfId="182" applyFont="1" applyFill="1" applyBorder="1" applyAlignment="1">
      <alignment horizontal="left" vertical="top"/>
    </xf>
    <xf numFmtId="0" fontId="58" fillId="31" borderId="17" xfId="182" applyFont="1" applyFill="1" applyBorder="1" applyAlignment="1">
      <alignment horizontal="left" vertical="top"/>
    </xf>
    <xf numFmtId="0" fontId="58" fillId="31" borderId="18" xfId="182" applyFont="1" applyFill="1" applyBorder="1" applyAlignment="1">
      <alignment horizontal="left" vertical="top"/>
    </xf>
    <xf numFmtId="0" fontId="61" fillId="31" borderId="20" xfId="182" applyFont="1" applyFill="1" applyBorder="1" applyAlignment="1">
      <alignment horizontal="left" vertical="top"/>
    </xf>
    <xf numFmtId="0" fontId="61" fillId="31" borderId="10" xfId="182" applyFont="1" applyFill="1" applyBorder="1" applyAlignment="1">
      <alignment horizontal="left" vertical="top"/>
    </xf>
    <xf numFmtId="0" fontId="61" fillId="31" borderId="21" xfId="182" applyFont="1" applyFill="1" applyBorder="1" applyAlignment="1">
      <alignment horizontal="left" vertical="top"/>
    </xf>
  </cellXfs>
  <cellStyles count="1582">
    <cellStyle name=" Task]_x000d__x000a_TaskName=Scan At_x000d__x000a_TaskID=3_x000d__x000a_WorkstationName=SmarTone_x000d__x000a_LastExecuted=0_x000d__x000a_LastSt" xfId="3"/>
    <cellStyle name=" Task]_x000d__x000a_TaskName=Scan At_x000d__x000a_TaskID=3_x000d__x000a_WorkstationName=SmarTone_x000d__x000a_LastExecuted=0_x000d__x000a_LastSt 2" xfId="187"/>
    <cellStyle name=" Task]_x000d__x000a_TaskName=Scan At_x000d__x000a_TaskID=3_x000d__x000a_WorkstationName=SmarTone_x000d__x000a_LastExecuted=0_x000d__x000a_LastSt 2 2" xfId="188"/>
    <cellStyle name=" Task]_x000d__x000a_TaskName=Scan At_x000d__x000a_TaskID=3_x000d__x000a_WorkstationName=SmarTone_x000d__x000a_LastExecuted=0_x000d__x000a_LastSt 2 2 2" xfId="189"/>
    <cellStyle name=" Task]_x000d__x000a_TaskName=Scan At_x000d__x000a_TaskID=3_x000d__x000a_WorkstationName=SmarTone_x000d__x000a_LastExecuted=0_x000d__x000a_LastSt 2 2 3" xfId="190"/>
    <cellStyle name=" Task]_x000d__x000a_TaskName=Scan At_x000d__x000a_TaskID=3_x000d__x000a_WorkstationName=SmarTone_x000d__x000a_LastExecuted=0_x000d__x000a_LastSt 2 2 4" xfId="191"/>
    <cellStyle name=" Task]_x000d__x000a_TaskName=Scan At_x000d__x000a_TaskID=3_x000d__x000a_WorkstationName=SmarTone_x000d__x000a_LastExecuted=0_x000d__x000a_LastSt 2 2_07_MAI_REAL_e_COMP_R1_R2" xfId="192"/>
    <cellStyle name=" Task]_x000d__x000a_TaskName=Scan At_x000d__x000a_TaskID=3_x000d__x000a_WorkstationName=SmarTone_x000d__x000a_LastExecuted=0_x000d__x000a_LastSt 2 3" xfId="193"/>
    <cellStyle name=" Task]_x000d__x000a_TaskName=Scan At_x000d__x000a_TaskID=3_x000d__x000a_WorkstationName=SmarTone_x000d__x000a_LastExecuted=0_x000d__x000a_LastSt 2 4" xfId="194"/>
    <cellStyle name=" Task]_x000d__x000a_TaskName=Scan At_x000d__x000a_TaskID=3_x000d__x000a_WorkstationName=SmarTone_x000d__x000a_LastExecuted=0_x000d__x000a_LastSt 2 5" xfId="195"/>
    <cellStyle name=" Task]_x000d__x000a_TaskName=Scan At_x000d__x000a_TaskID=3_x000d__x000a_WorkstationName=SmarTone_x000d__x000a_LastExecuted=0_x000d__x000a_LastSt 2_07_MAI_REAL_e_COMP_R1_R2" xfId="196"/>
    <cellStyle name=" Task]_x000d__x000a_TaskName=Scan At_x000d__x000a_TaskID=3_x000d__x000a_WorkstationName=SmarTone_x000d__x000a_LastExecuted=0_x000d__x000a_LastSt 3" xfId="197"/>
    <cellStyle name=" Task]_x000d__x000a_TaskName=Scan At_x000d__x000a_TaskID=3_x000d__x000a_WorkstationName=SmarTone_x000d__x000a_LastExecuted=0_x000d__x000a_LastSt 3 2" xfId="198"/>
    <cellStyle name=" Task]_x000d__x000a_TaskName=Scan At_x000d__x000a_TaskID=3_x000d__x000a_WorkstationName=SmarTone_x000d__x000a_LastExecuted=0_x000d__x000a_LastSt 3 3" xfId="199"/>
    <cellStyle name=" Task]_x000d__x000a_TaskName=Scan At_x000d__x000a_TaskID=3_x000d__x000a_WorkstationName=SmarTone_x000d__x000a_LastExecuted=0_x000d__x000a_LastSt 3 4" xfId="200"/>
    <cellStyle name=" Task]_x000d__x000a_TaskName=Scan At_x000d__x000a_TaskID=3_x000d__x000a_WorkstationName=SmarTone_x000d__x000a_LastExecuted=0_x000d__x000a_LastSt 3_07_MAI_REAL_e_COMP_R1_R2" xfId="201"/>
    <cellStyle name=" Task]_x000d__x000a_TaskName=Scan At_x000d__x000a_TaskID=3_x000d__x000a_WorkstationName=SmarTone_x000d__x000a_LastExecuted=0_x000d__x000a_LastSt 4" xfId="202"/>
    <cellStyle name=" Task]_x000d__x000a_TaskName=Scan At_x000d__x000a_TaskID=3_x000d__x000a_WorkstationName=SmarTone_x000d__x000a_LastExecuted=0_x000d__x000a_LastSt 5" xfId="203"/>
    <cellStyle name=" Task]_x000d__x000a_TaskName=Scan At_x000d__x000a_TaskID=3_x000d__x000a_WorkstationName=SmarTone_x000d__x000a_LastExecuted=0_x000d__x000a_LastSt 6" xfId="204"/>
    <cellStyle name=" Task]_x000d__x000a_TaskName=Scan At_x000d__x000a_TaskID=3_x000d__x000a_WorkstationName=SmarTone_x000d__x000a_LastExecuted=0_x000d__x000a_LastSt 7" xfId="205"/>
    <cellStyle name=" Task]_x000d__x000a_TaskName=Scan At_x000d__x000a_TaskID=3_x000d__x000a_WorkstationName=SmarTone_x000d__x000a_LastExecuted=0_x000d__x000a_LastSt_07_MAI_REAL_e_COMP_R1_R2" xfId="206"/>
    <cellStyle name="%" xfId="4"/>
    <cellStyle name="_2009_Carteira_Consol_CSC_03 02 2009" xfId="207"/>
    <cellStyle name="_2009_Carteira_Consol_FINANÇAS_23.12.2008" xfId="208"/>
    <cellStyle name="_2009_Carteira_Consol_FINANÇAS_Descritivodasogs_Janaina" xfId="209"/>
    <cellStyle name="_ATM IP 2004 Cisco ( 15 04 2004 )" xfId="5"/>
    <cellStyle name="_ATM IP 2004 Cisco ( 16 04 2004 ) REV3" xfId="6"/>
    <cellStyle name="_Base_Opex_Fábricas TIARSUsuários" xfId="210"/>
    <cellStyle name="_Base_Opex_Fábricas TIARSUsuários_Controle de Opex 2008" xfId="211"/>
    <cellStyle name="_lista-ATM IP Cisco rev 1.2" xfId="7"/>
    <cellStyle name="_lista-ATM IP Cisco rev1.5" xfId="8"/>
    <cellStyle name="=C:\WINNT\SYSTEM32\COMMAND.COM" xfId="212"/>
    <cellStyle name="=C:\WINNT35\SYSTEM32\COMMAND.COM" xfId="213"/>
    <cellStyle name="0,0_x000d__x000a_NA_x000d__x000a_" xfId="9"/>
    <cellStyle name="0,0_x000d__x000a_NA_x000d__x000a_ 10" xfId="214"/>
    <cellStyle name="0,0_x000d__x000a_NA_x000d__x000a_ 2" xfId="10"/>
    <cellStyle name="0,0_x000d__x000a_NA_x000d__x000a_ 2 2" xfId="215"/>
    <cellStyle name="0,0_x000d__x000a_NA_x000d__x000a_ 2 3" xfId="216"/>
    <cellStyle name="0,0_x000d__x000a_NA_x000d__x000a_ 2 4" xfId="217"/>
    <cellStyle name="0,0_x000d__x000a_NA_x000d__x000a_ 2_07_MAI_REAL_e_COMP_R1_R2" xfId="218"/>
    <cellStyle name="0,0_x000d__x000a_NA_x000d__x000a_ 3" xfId="219"/>
    <cellStyle name="0,0_x000d__x000a_NA_x000d__x000a_ 3 2" xfId="220"/>
    <cellStyle name="0,0_x000d__x000a_NA_x000d__x000a_ 3 3" xfId="221"/>
    <cellStyle name="0,0_x000d__x000a_NA_x000d__x000a_ 3 4" xfId="222"/>
    <cellStyle name="0,0_x000d__x000a_NA_x000d__x000a_ 3_07_MAI_REAL_e_COMP_R1_R2" xfId="223"/>
    <cellStyle name="0,0_x000d__x000a_NA_x000d__x000a_ 4" xfId="224"/>
    <cellStyle name="0,0_x000d__x000a_NA_x000d__x000a_ 5" xfId="225"/>
    <cellStyle name="0,0_x000d__x000a_NA_x000d__x000a_ 6" xfId="226"/>
    <cellStyle name="0,0_x000d__x000a_NA_x000d__x000a_ 7" xfId="227"/>
    <cellStyle name="0,0_x000d__x000a_NA_x000d__x000a_ 8" xfId="228"/>
    <cellStyle name="0,0_x000d__x000a_NA_x000d__x000a_ 9" xfId="229"/>
    <cellStyle name="0,0_x000d__x000a_NA_x000d__x000a__07_MAI_REAL_e_COMP_R1_R2" xfId="230"/>
    <cellStyle name="1.1" xfId="11"/>
    <cellStyle name="1.10" xfId="12"/>
    <cellStyle name="1.10 2" xfId="231"/>
    <cellStyle name="1.10 3" xfId="232"/>
    <cellStyle name="20% - Accent1" xfId="233"/>
    <cellStyle name="20% - Accent1 2" xfId="234"/>
    <cellStyle name="20% - Accent1 2 2" xfId="235"/>
    <cellStyle name="20% - Accent1 3" xfId="236"/>
    <cellStyle name="20% - Accent2" xfId="237"/>
    <cellStyle name="20% - Accent2 2" xfId="238"/>
    <cellStyle name="20% - Accent2 2 2" xfId="239"/>
    <cellStyle name="20% - Accent2 3" xfId="240"/>
    <cellStyle name="20% - Accent3" xfId="241"/>
    <cellStyle name="20% - Accent3 2" xfId="242"/>
    <cellStyle name="20% - Accent3 2 2" xfId="243"/>
    <cellStyle name="20% - Accent3 3" xfId="244"/>
    <cellStyle name="20% - Accent4" xfId="245"/>
    <cellStyle name="20% - Accent4 2" xfId="246"/>
    <cellStyle name="20% - Accent4 2 2" xfId="247"/>
    <cellStyle name="20% - Accent4 3" xfId="248"/>
    <cellStyle name="20% - Accent5" xfId="249"/>
    <cellStyle name="20% - Accent5 2" xfId="250"/>
    <cellStyle name="20% - Accent5 2 2" xfId="251"/>
    <cellStyle name="20% - Accent5 3" xfId="252"/>
    <cellStyle name="20% - Accent6" xfId="253"/>
    <cellStyle name="20% - Accent6 2" xfId="254"/>
    <cellStyle name="20% - Accent6 2 2" xfId="255"/>
    <cellStyle name="20% - Accent6 3" xfId="256"/>
    <cellStyle name="20% - Ênfase1 2" xfId="257"/>
    <cellStyle name="20% - Ênfase2 2" xfId="258"/>
    <cellStyle name="20% - Ênfase3 2" xfId="259"/>
    <cellStyle name="20% - Ênfase4 2" xfId="260"/>
    <cellStyle name="20% - Ênfase5 2" xfId="261"/>
    <cellStyle name="20% - Ênfase6 2" xfId="262"/>
    <cellStyle name="40% - Accent1" xfId="263"/>
    <cellStyle name="40% - Accent1 2" xfId="264"/>
    <cellStyle name="40% - Accent1 2 2" xfId="265"/>
    <cellStyle name="40% - Accent1 3" xfId="266"/>
    <cellStyle name="40% - Accent2" xfId="267"/>
    <cellStyle name="40% - Accent2 2" xfId="268"/>
    <cellStyle name="40% - Accent2 2 2" xfId="269"/>
    <cellStyle name="40% - Accent2 3" xfId="270"/>
    <cellStyle name="40% - Accent3" xfId="271"/>
    <cellStyle name="40% - Accent3 2" xfId="272"/>
    <cellStyle name="40% - Accent3 2 2" xfId="273"/>
    <cellStyle name="40% - Accent3 3" xfId="274"/>
    <cellStyle name="40% - Accent4" xfId="275"/>
    <cellStyle name="40% - Accent4 2" xfId="276"/>
    <cellStyle name="40% - Accent4 2 2" xfId="277"/>
    <cellStyle name="40% - Accent4 3" xfId="278"/>
    <cellStyle name="40% - Accent5" xfId="279"/>
    <cellStyle name="40% - Accent5 2" xfId="280"/>
    <cellStyle name="40% - Accent5 2 2" xfId="281"/>
    <cellStyle name="40% - Accent5 3" xfId="282"/>
    <cellStyle name="40% - Accent6" xfId="283"/>
    <cellStyle name="40% - Accent6 2" xfId="284"/>
    <cellStyle name="40% - Accent6 2 2" xfId="285"/>
    <cellStyle name="40% - Accent6 3" xfId="286"/>
    <cellStyle name="40% - Ênfase1 2" xfId="287"/>
    <cellStyle name="40% - Ênfase2 2" xfId="288"/>
    <cellStyle name="40% - Ênfase3 2" xfId="289"/>
    <cellStyle name="40% - Ênfase4 2" xfId="290"/>
    <cellStyle name="40% - Ênfase5 2" xfId="291"/>
    <cellStyle name="40% - Ênfase6 2" xfId="292"/>
    <cellStyle name="60% - Accent1" xfId="293"/>
    <cellStyle name="60% - Accent2" xfId="294"/>
    <cellStyle name="60% - Accent3" xfId="295"/>
    <cellStyle name="60% - Accent4" xfId="296"/>
    <cellStyle name="60% - Accent5" xfId="297"/>
    <cellStyle name="60% - Accent6" xfId="298"/>
    <cellStyle name="60% - Ênfase1 2" xfId="299"/>
    <cellStyle name="60% - Ênfase2 2" xfId="300"/>
    <cellStyle name="60% - Ênfase3 2" xfId="301"/>
    <cellStyle name="60% - Ênfase4 2" xfId="302"/>
    <cellStyle name="60% - Ênfase5 2" xfId="303"/>
    <cellStyle name="60% - Ênfase6 2" xfId="304"/>
    <cellStyle name="Accent1" xfId="305"/>
    <cellStyle name="Accent2" xfId="306"/>
    <cellStyle name="Accent3" xfId="307"/>
    <cellStyle name="Accent4" xfId="308"/>
    <cellStyle name="Accent5" xfId="309"/>
    <cellStyle name="Accent6" xfId="310"/>
    <cellStyle name="Add" xfId="13"/>
    <cellStyle name="Adjustable" xfId="311"/>
    <cellStyle name="Adjustable 2" xfId="312"/>
    <cellStyle name="AFE" xfId="313"/>
    <cellStyle name="args.style" xfId="14"/>
    <cellStyle name="Background" xfId="15"/>
    <cellStyle name="Background 2" xfId="314"/>
    <cellStyle name="Background 2 2" xfId="315"/>
    <cellStyle name="Background 2 3" xfId="316"/>
    <cellStyle name="Background 2 4" xfId="317"/>
    <cellStyle name="Background 2_07_MAI_REAL_e_COMP_R1_R2" xfId="318"/>
    <cellStyle name="Background 3" xfId="319"/>
    <cellStyle name="Background 3 2" xfId="320"/>
    <cellStyle name="Background 3 3" xfId="321"/>
    <cellStyle name="Background 3 4" xfId="322"/>
    <cellStyle name="Background 3_07_MAI_REAL_e_COMP_R1_R2" xfId="323"/>
    <cellStyle name="Background 4" xfId="324"/>
    <cellStyle name="Background 5" xfId="325"/>
    <cellStyle name="Background 6" xfId="326"/>
    <cellStyle name="Background_07_MAI_REAL_e_COMP_R1_R2" xfId="327"/>
    <cellStyle name="Bad" xfId="328"/>
    <cellStyle name="Best" xfId="329"/>
    <cellStyle name="Best 2" xfId="330"/>
    <cellStyle name="Bezug" xfId="331"/>
    <cellStyle name="Bom 2" xfId="332"/>
    <cellStyle name="BorderAreas" xfId="16"/>
    <cellStyle name="Calc Currency (0)" xfId="17"/>
    <cellStyle name="Calculation" xfId="333"/>
    <cellStyle name="Cálculo 2" xfId="334"/>
    <cellStyle name="Célula de Verificação 2" xfId="335"/>
    <cellStyle name="Célula de Verificação 2 2" xfId="336"/>
    <cellStyle name="Célula Vinculada 2" xfId="337"/>
    <cellStyle name="Cents" xfId="18"/>
    <cellStyle name="Cents (0.0)" xfId="19"/>
    <cellStyle name="Cents (0.0) 2" xfId="338"/>
    <cellStyle name="Cents (0.0) 2 2" xfId="339"/>
    <cellStyle name="Cents (0.0) 2 2 2" xfId="340"/>
    <cellStyle name="Cents (0.0) 2 2 3" xfId="341"/>
    <cellStyle name="Cents (0.0) 2 3" xfId="342"/>
    <cellStyle name="Cents (0.0) 2 3 2" xfId="343"/>
    <cellStyle name="Cents (0.0) 2 3 3" xfId="344"/>
    <cellStyle name="Cents (0.0) 2 4" xfId="345"/>
    <cellStyle name="Cents (0.0) 2 4 2" xfId="346"/>
    <cellStyle name="Cents (0.0) 2 4 3" xfId="347"/>
    <cellStyle name="Cents (0.0) 2 5" xfId="348"/>
    <cellStyle name="Cents (0.0) 2 6" xfId="349"/>
    <cellStyle name="Cents (0.0) 3" xfId="350"/>
    <cellStyle name="Cents (0.0) 3 2" xfId="351"/>
    <cellStyle name="Cents (0.0) 3 2 2" xfId="352"/>
    <cellStyle name="Cents (0.0) 3 2 3" xfId="353"/>
    <cellStyle name="Cents (0.0) 3 3" xfId="354"/>
    <cellStyle name="Cents (0.0) 3 3 2" xfId="355"/>
    <cellStyle name="Cents (0.0) 3 3 3" xfId="356"/>
    <cellStyle name="Cents (0.0) 3 4" xfId="357"/>
    <cellStyle name="Cents (0.0) 3 4 2" xfId="358"/>
    <cellStyle name="Cents (0.0) 3 4 3" xfId="359"/>
    <cellStyle name="Cents (0.0) 3 5" xfId="360"/>
    <cellStyle name="Cents (0.0) 3 6" xfId="361"/>
    <cellStyle name="Cents (0.0) 4" xfId="362"/>
    <cellStyle name="Cents (0.0) 4 2" xfId="363"/>
    <cellStyle name="Cents (0.0) 4 3" xfId="364"/>
    <cellStyle name="Cents (0.0) 5" xfId="365"/>
    <cellStyle name="Cents (0.0) 5 2" xfId="366"/>
    <cellStyle name="Cents (0.0) 5 3" xfId="367"/>
    <cellStyle name="Cents (0.0) 6" xfId="368"/>
    <cellStyle name="Cents (0.0) 6 2" xfId="369"/>
    <cellStyle name="Cents (0.0) 6 3" xfId="370"/>
    <cellStyle name="Cents (0.0) 7" xfId="371"/>
    <cellStyle name="Cents (0.0) 8" xfId="372"/>
    <cellStyle name="Cents 10" xfId="373"/>
    <cellStyle name="Cents 11" xfId="374"/>
    <cellStyle name="Cents 12" xfId="375"/>
    <cellStyle name="Cents 13" xfId="376"/>
    <cellStyle name="Cents 14" xfId="377"/>
    <cellStyle name="Cents 15" xfId="378"/>
    <cellStyle name="Cents 16" xfId="379"/>
    <cellStyle name="Cents 17" xfId="380"/>
    <cellStyle name="Cents 18" xfId="381"/>
    <cellStyle name="Cents 19" xfId="382"/>
    <cellStyle name="Cents 2" xfId="383"/>
    <cellStyle name="Cents 2 2" xfId="384"/>
    <cellStyle name="Cents 2 2 2" xfId="385"/>
    <cellStyle name="Cents 2 2 3" xfId="386"/>
    <cellStyle name="Cents 2 3" xfId="387"/>
    <cellStyle name="Cents 2 3 2" xfId="388"/>
    <cellStyle name="Cents 2 3 3" xfId="389"/>
    <cellStyle name="Cents 2 4" xfId="390"/>
    <cellStyle name="Cents 2 4 2" xfId="391"/>
    <cellStyle name="Cents 2 4 3" xfId="392"/>
    <cellStyle name="Cents 2 5" xfId="393"/>
    <cellStyle name="Cents 2 6" xfId="394"/>
    <cellStyle name="Cents 20" xfId="395"/>
    <cellStyle name="Cents 21" xfId="396"/>
    <cellStyle name="Cents 22" xfId="397"/>
    <cellStyle name="Cents 23" xfId="398"/>
    <cellStyle name="Cents 24" xfId="399"/>
    <cellStyle name="Cents 25" xfId="400"/>
    <cellStyle name="Cents 26" xfId="401"/>
    <cellStyle name="Cents 3" xfId="402"/>
    <cellStyle name="Cents 3 2" xfId="403"/>
    <cellStyle name="Cents 3 2 2" xfId="404"/>
    <cellStyle name="Cents 3 2 3" xfId="405"/>
    <cellStyle name="Cents 3 3" xfId="406"/>
    <cellStyle name="Cents 3 3 2" xfId="407"/>
    <cellStyle name="Cents 3 3 3" xfId="408"/>
    <cellStyle name="Cents 3 4" xfId="409"/>
    <cellStyle name="Cents 3 4 2" xfId="410"/>
    <cellStyle name="Cents 3 4 3" xfId="411"/>
    <cellStyle name="Cents 3 5" xfId="412"/>
    <cellStyle name="Cents 3 6" xfId="413"/>
    <cellStyle name="Cents 4" xfId="414"/>
    <cellStyle name="Cents 4 2" xfId="415"/>
    <cellStyle name="Cents 4 3" xfId="416"/>
    <cellStyle name="Cents 5" xfId="417"/>
    <cellStyle name="Cents 5 2" xfId="418"/>
    <cellStyle name="Cents 5 3" xfId="419"/>
    <cellStyle name="Cents 6" xfId="420"/>
    <cellStyle name="Cents 6 2" xfId="421"/>
    <cellStyle name="Cents 6 3" xfId="422"/>
    <cellStyle name="Cents 7" xfId="423"/>
    <cellStyle name="Cents 8" xfId="424"/>
    <cellStyle name="Cents 9" xfId="425"/>
    <cellStyle name="Check Cell" xfId="426"/>
    <cellStyle name="Check Cell 2" xfId="427"/>
    <cellStyle name="ColHead" xfId="20"/>
    <cellStyle name="ColHead 2" xfId="428"/>
    <cellStyle name="ColHead 2 2" xfId="429"/>
    <cellStyle name="ColHead 2 2 2" xfId="430"/>
    <cellStyle name="ColHead 2 2 3" xfId="431"/>
    <cellStyle name="ColHead 2 3" xfId="432"/>
    <cellStyle name="ColHead 2 3 2" xfId="433"/>
    <cellStyle name="ColHead 2 3 3" xfId="434"/>
    <cellStyle name="ColHead 2 4" xfId="435"/>
    <cellStyle name="ColHead 2 4 2" xfId="436"/>
    <cellStyle name="ColHead 2 4 3" xfId="437"/>
    <cellStyle name="ColHead 2 5" xfId="438"/>
    <cellStyle name="ColHead 2 6" xfId="439"/>
    <cellStyle name="ColHead 2_07_MAI_REAL_e_COMP_R1_R2" xfId="440"/>
    <cellStyle name="ColHead 3" xfId="441"/>
    <cellStyle name="ColHead 4" xfId="442"/>
    <cellStyle name="ColHead_Base Consol 01 Out 2009" xfId="443"/>
    <cellStyle name="Column Headers" xfId="21"/>
    <cellStyle name="Comm_Big_Title" xfId="444"/>
    <cellStyle name="Comma [0]_12matrix" xfId="22"/>
    <cellStyle name="Comma 2" xfId="445"/>
    <cellStyle name="Comma 2 2" xfId="446"/>
    <cellStyle name="Comma_12matrix" xfId="23"/>
    <cellStyle name="Comma0" xfId="24"/>
    <cellStyle name="Comma0 - Modelo1" xfId="25"/>
    <cellStyle name="Comma0 - Style1" xfId="26"/>
    <cellStyle name="Comma1 - Modelo2" xfId="27"/>
    <cellStyle name="Comma1 - Style2" xfId="28"/>
    <cellStyle name="Comment" xfId="29"/>
    <cellStyle name="Comment 2" xfId="447"/>
    <cellStyle name="Comment 3" xfId="448"/>
    <cellStyle name="ContentsHyperlink" xfId="449"/>
    <cellStyle name="Copied" xfId="30"/>
    <cellStyle name="Currency" xfId="31"/>
    <cellStyle name="Currency [0]_12matrix" xfId="32"/>
    <cellStyle name="Currency 10" xfId="450"/>
    <cellStyle name="Currency 11" xfId="451"/>
    <cellStyle name="Currency 12" xfId="452"/>
    <cellStyle name="Currency 2" xfId="453"/>
    <cellStyle name="Currency 2 2" xfId="454"/>
    <cellStyle name="Currency 2 2 2" xfId="455"/>
    <cellStyle name="Currency 2 2 3" xfId="456"/>
    <cellStyle name="Currency 2 2 4" xfId="457"/>
    <cellStyle name="Currency 2 2 5" xfId="458"/>
    <cellStyle name="Currency 2 3" xfId="459"/>
    <cellStyle name="Currency 2 3 2" xfId="460"/>
    <cellStyle name="Currency 2 3 3" xfId="461"/>
    <cellStyle name="Currency 2 4" xfId="462"/>
    <cellStyle name="Currency 2 4 2" xfId="463"/>
    <cellStyle name="Currency 2 4 3" xfId="464"/>
    <cellStyle name="Currency 2 5" xfId="465"/>
    <cellStyle name="Currency 2 6" xfId="466"/>
    <cellStyle name="Currency 2 7" xfId="467"/>
    <cellStyle name="Currency 2 8" xfId="468"/>
    <cellStyle name="Currency 3" xfId="469"/>
    <cellStyle name="Currency 4" xfId="470"/>
    <cellStyle name="Currency 5" xfId="471"/>
    <cellStyle name="Currency 6" xfId="472"/>
    <cellStyle name="Currency 7" xfId="473"/>
    <cellStyle name="Currency 8" xfId="474"/>
    <cellStyle name="Currency 9" xfId="475"/>
    <cellStyle name="Currency_12matrix" xfId="33"/>
    <cellStyle name="Currency0" xfId="34"/>
    <cellStyle name="Data" xfId="35"/>
    <cellStyle name="Date" xfId="36"/>
    <cellStyle name="Datum" xfId="476"/>
    <cellStyle name="Del" xfId="37"/>
    <cellStyle name="Dezimal [+line]" xfId="477"/>
    <cellStyle name="Dezimal [0]_features" xfId="38"/>
    <cellStyle name="Dezimal(0)" xfId="478"/>
    <cellStyle name="Dezimal_features" xfId="39"/>
    <cellStyle name="Dia" xfId="40"/>
    <cellStyle name="Encabez1" xfId="41"/>
    <cellStyle name="Encabez2" xfId="42"/>
    <cellStyle name="Ênfase1 2" xfId="479"/>
    <cellStyle name="Ênfase2 2" xfId="480"/>
    <cellStyle name="Ênfase3 2" xfId="481"/>
    <cellStyle name="Ênfase4 2" xfId="482"/>
    <cellStyle name="Ênfase5 2" xfId="483"/>
    <cellStyle name="Ênfase6 2" xfId="484"/>
    <cellStyle name="Entered" xfId="43"/>
    <cellStyle name="Entrada 2" xfId="485"/>
    <cellStyle name="Estilo 1" xfId="44"/>
    <cellStyle name="Estilo 1 2" xfId="45"/>
    <cellStyle name="Estilo 1 3" xfId="486"/>
    <cellStyle name="Euro" xfId="46"/>
    <cellStyle name="Euro 2" xfId="487"/>
    <cellStyle name="Euro 2 2" xfId="488"/>
    <cellStyle name="Euro 2 3" xfId="489"/>
    <cellStyle name="Euro 2 4" xfId="490"/>
    <cellStyle name="Euro 2 5" xfId="491"/>
    <cellStyle name="Euro 3" xfId="492"/>
    <cellStyle name="Euro 3 2" xfId="493"/>
    <cellStyle name="Euro 3 3" xfId="494"/>
    <cellStyle name="Euro 3 4" xfId="495"/>
    <cellStyle name="Euro 4" xfId="496"/>
    <cellStyle name="Euro 4 2" xfId="497"/>
    <cellStyle name="Euro 4 3" xfId="498"/>
    <cellStyle name="Euro 4 4" xfId="499"/>
    <cellStyle name="Euro 5" xfId="500"/>
    <cellStyle name="Euro 5 2" xfId="501"/>
    <cellStyle name="Euro 5 3" xfId="502"/>
    <cellStyle name="Euro 6" xfId="503"/>
    <cellStyle name="Euro 6 2" xfId="504"/>
    <cellStyle name="Euro 6 3" xfId="505"/>
    <cellStyle name="Euro 7" xfId="506"/>
    <cellStyle name="Euro 7 2" xfId="507"/>
    <cellStyle name="Euro 7 3" xfId="508"/>
    <cellStyle name="Euro 8" xfId="509"/>
    <cellStyle name="Explanatory Text" xfId="510"/>
    <cellStyle name="F2" xfId="47"/>
    <cellStyle name="F3" xfId="48"/>
    <cellStyle name="F4" xfId="49"/>
    <cellStyle name="F5" xfId="50"/>
    <cellStyle name="F6" xfId="51"/>
    <cellStyle name="F7" xfId="52"/>
    <cellStyle name="F8" xfId="53"/>
    <cellStyle name="Fett" xfId="511"/>
    <cellStyle name="Fijo" xfId="54"/>
    <cellStyle name="Financiero" xfId="55"/>
    <cellStyle name="Fix_Daten" xfId="512"/>
    <cellStyle name="Fixed" xfId="56"/>
    <cellStyle name="Fixo" xfId="57"/>
    <cellStyle name="Followed Hyperlink" xfId="513"/>
    <cellStyle name="Good" xfId="514"/>
    <cellStyle name="Grey" xfId="58"/>
    <cellStyle name="Header" xfId="59"/>
    <cellStyle name="Header 2" xfId="515"/>
    <cellStyle name="Header 3" xfId="516"/>
    <cellStyle name="Header 4" xfId="517"/>
    <cellStyle name="Header 5" xfId="518"/>
    <cellStyle name="Header 6" xfId="519"/>
    <cellStyle name="Header 7" xfId="520"/>
    <cellStyle name="Header_07_MAI_REAL_e_COMP_R1_R2" xfId="521"/>
    <cellStyle name="Header1" xfId="60"/>
    <cellStyle name="Header1 2" xfId="522"/>
    <cellStyle name="Header2" xfId="61"/>
    <cellStyle name="Header2 2" xfId="523"/>
    <cellStyle name="Header2 2 2" xfId="524"/>
    <cellStyle name="Header2 2 3" xfId="525"/>
    <cellStyle name="Header2 2 4" xfId="526"/>
    <cellStyle name="Header2 2 5" xfId="527"/>
    <cellStyle name="Header2 2 6" xfId="528"/>
    <cellStyle name="Header2 3" xfId="529"/>
    <cellStyle name="Header2 4" xfId="530"/>
    <cellStyle name="Header2 5" xfId="531"/>
    <cellStyle name="Headers" xfId="62"/>
    <cellStyle name="Heading" xfId="63"/>
    <cellStyle name="Heading 1" xfId="64"/>
    <cellStyle name="Heading 1 2" xfId="532"/>
    <cellStyle name="Heading 1 3" xfId="533"/>
    <cellStyle name="Heading 2" xfId="65"/>
    <cellStyle name="Heading 2 2" xfId="534"/>
    <cellStyle name="Heading 2 2 2" xfId="535"/>
    <cellStyle name="Heading 2 2 3" xfId="536"/>
    <cellStyle name="Heading 2 2 4" xfId="537"/>
    <cellStyle name="Heading 2 3" xfId="538"/>
    <cellStyle name="Heading 2 3 2" xfId="539"/>
    <cellStyle name="Heading 2 3 3" xfId="540"/>
    <cellStyle name="Heading 2 4" xfId="541"/>
    <cellStyle name="Heading 2 4 2" xfId="542"/>
    <cellStyle name="Heading 2 4 3" xfId="543"/>
    <cellStyle name="Heading 2 5" xfId="544"/>
    <cellStyle name="Heading 2 6" xfId="545"/>
    <cellStyle name="Heading 3" xfId="546"/>
    <cellStyle name="Heading 3 2" xfId="547"/>
    <cellStyle name="Heading 3 2 2" xfId="548"/>
    <cellStyle name="Heading 3 2 3" xfId="549"/>
    <cellStyle name="Heading 3 3" xfId="550"/>
    <cellStyle name="Heading 3 3 2" xfId="551"/>
    <cellStyle name="Heading 3 3 3" xfId="552"/>
    <cellStyle name="Heading 3 4" xfId="553"/>
    <cellStyle name="Heading 3 4 2" xfId="554"/>
    <cellStyle name="Heading 3 4 3" xfId="555"/>
    <cellStyle name="Heading 3 5" xfId="556"/>
    <cellStyle name="Heading 4" xfId="557"/>
    <cellStyle name="Heading 5" xfId="558"/>
    <cellStyle name="Heading 5 2" xfId="559"/>
    <cellStyle name="Heading 5 3" xfId="560"/>
    <cellStyle name="Heading 6" xfId="561"/>
    <cellStyle name="Heading 6 2" xfId="562"/>
    <cellStyle name="Heading 6 3" xfId="563"/>
    <cellStyle name="Heading 7" xfId="564"/>
    <cellStyle name="Heading 7 2" xfId="565"/>
    <cellStyle name="Heading 7 3" xfId="566"/>
    <cellStyle name="Heading 8" xfId="567"/>
    <cellStyle name="Heading 9" xfId="568"/>
    <cellStyle name="Heading1" xfId="66"/>
    <cellStyle name="Heading2" xfId="67"/>
    <cellStyle name="Heading2 2" xfId="569"/>
    <cellStyle name="Heading2 2 2" xfId="570"/>
    <cellStyle name="Heading2 2 3" xfId="571"/>
    <cellStyle name="Heading2 2 4" xfId="572"/>
    <cellStyle name="Heading2 2_07_MAI_REAL_e_COMP_R1_R2" xfId="573"/>
    <cellStyle name="Heading2 3" xfId="574"/>
    <cellStyle name="Heading2 3 2" xfId="575"/>
    <cellStyle name="Heading2 3 3" xfId="576"/>
    <cellStyle name="Heading2 3 4" xfId="577"/>
    <cellStyle name="Heading2 3_07_MAI_REAL_e_COMP_R1_R2" xfId="578"/>
    <cellStyle name="Heading2 4" xfId="579"/>
    <cellStyle name="Heading2 4 2" xfId="580"/>
    <cellStyle name="Heading2 4 3" xfId="581"/>
    <cellStyle name="Heading2 4 4" xfId="582"/>
    <cellStyle name="Heading2 4_07_MAI_REAL_e_COMP_R1_R2" xfId="583"/>
    <cellStyle name="Heading2 5" xfId="584"/>
    <cellStyle name="Heading2 5 2" xfId="585"/>
    <cellStyle name="Heading2 5 3" xfId="586"/>
    <cellStyle name="Heading2 6" xfId="587"/>
    <cellStyle name="Heading2 6 2" xfId="588"/>
    <cellStyle name="Heading2 6 3" xfId="589"/>
    <cellStyle name="Heading2 7" xfId="590"/>
    <cellStyle name="Heading2 7 2" xfId="591"/>
    <cellStyle name="Heading2 7 3" xfId="592"/>
    <cellStyle name="Heading2_Cópia de Analítico de Propostas STI" xfId="593"/>
    <cellStyle name="HEADINGS" xfId="68"/>
    <cellStyle name="HEADINGSTOP" xfId="69"/>
    <cellStyle name="Headline1" xfId="594"/>
    <cellStyle name="Headline2" xfId="595"/>
    <cellStyle name="Headline3" xfId="596"/>
    <cellStyle name="Hidden" xfId="70"/>
    <cellStyle name="Hidden 2" xfId="597"/>
    <cellStyle name="Hidden 3" xfId="598"/>
    <cellStyle name="Hidden 4" xfId="599"/>
    <cellStyle name="Hidden 5" xfId="600"/>
    <cellStyle name="Hidden 6" xfId="601"/>
    <cellStyle name="Hidden 7" xfId="602"/>
    <cellStyle name="Hidden_07_MAI_REAL_e_COMP_R1_R2" xfId="603"/>
    <cellStyle name="Hyperlink 2" xfId="71"/>
    <cellStyle name="Hyperlink 2 2" xfId="604"/>
    <cellStyle name="Incorreto 2" xfId="605"/>
    <cellStyle name="Indefinido" xfId="72"/>
    <cellStyle name="Input" xfId="606"/>
    <cellStyle name="Input [%]" xfId="607"/>
    <cellStyle name="Input [%0]" xfId="608"/>
    <cellStyle name="Input [%00]" xfId="609"/>
    <cellStyle name="Input [0]" xfId="610"/>
    <cellStyle name="Input [00]" xfId="611"/>
    <cellStyle name="Input [yellow]" xfId="73"/>
    <cellStyle name="Input [yellow] 2" xfId="612"/>
    <cellStyle name="Input [yellow] 2 2" xfId="613"/>
    <cellStyle name="Input [yellow] 2 3" xfId="614"/>
    <cellStyle name="Input [yellow] 2 4" xfId="615"/>
    <cellStyle name="Input [yellow] 2 5" xfId="616"/>
    <cellStyle name="Input [yellow] 3" xfId="617"/>
    <cellStyle name="Input [yellow] 4" xfId="618"/>
    <cellStyle name="Input(#.##0)" xfId="619"/>
    <cellStyle name="Input(#.##0,00)" xfId="620"/>
    <cellStyle name="Input(%)" xfId="621"/>
    <cellStyle name="Input(0)" xfId="622"/>
    <cellStyle name="Input_Abschreibung" xfId="623"/>
    <cellStyle name="InputCell" xfId="74"/>
    <cellStyle name="InputCell 2" xfId="624"/>
    <cellStyle name="InputCell 2 2" xfId="625"/>
    <cellStyle name="InputCell 2 3" xfId="626"/>
    <cellStyle name="InputCell 2 4" xfId="627"/>
    <cellStyle name="InputCell 2 5" xfId="628"/>
    <cellStyle name="InputCell 2 6" xfId="629"/>
    <cellStyle name="InputCell 2 7" xfId="630"/>
    <cellStyle name="InputCell 2 8" xfId="631"/>
    <cellStyle name="InputCell 2_07_MAI_REAL_e_COMP_R1_R2" xfId="632"/>
    <cellStyle name="InputCell 3" xfId="633"/>
    <cellStyle name="InputCell 3 2" xfId="634"/>
    <cellStyle name="InputCell 3 3" xfId="635"/>
    <cellStyle name="InputCell 3 4" xfId="636"/>
    <cellStyle name="InputCell 3_07_MAI_REAL_e_COMP_R1_R2" xfId="637"/>
    <cellStyle name="InputCell 4" xfId="638"/>
    <cellStyle name="InputCell 5" xfId="639"/>
    <cellStyle name="InputCell 6" xfId="640"/>
    <cellStyle name="InputCell 7" xfId="641"/>
    <cellStyle name="InputCell_07_MAI_REAL_e_COMP_R1_R2" xfId="642"/>
    <cellStyle name="la22" xfId="643"/>
    <cellStyle name="Label" xfId="75"/>
    <cellStyle name="Label 2" xfId="644"/>
    <cellStyle name="Label 2 2" xfId="645"/>
    <cellStyle name="Label 2 3" xfId="646"/>
    <cellStyle name="Label 2 4" xfId="647"/>
    <cellStyle name="Label 2 5" xfId="648"/>
    <cellStyle name="Label 2 6" xfId="649"/>
    <cellStyle name="Label 2 7" xfId="650"/>
    <cellStyle name="Label 2 8" xfId="651"/>
    <cellStyle name="Label 2_07_MAI_REAL_e_COMP_R1_R2" xfId="652"/>
    <cellStyle name="Label 3" xfId="653"/>
    <cellStyle name="Label 3 2" xfId="654"/>
    <cellStyle name="Label 3 3" xfId="655"/>
    <cellStyle name="Label 3 4" xfId="656"/>
    <cellStyle name="Label 3_07_MAI_REAL_e_COMP_R1_R2" xfId="657"/>
    <cellStyle name="Label 4" xfId="658"/>
    <cellStyle name="Label 5" xfId="659"/>
    <cellStyle name="Label 6" xfId="660"/>
    <cellStyle name="Label 7" xfId="661"/>
    <cellStyle name="Label_07_MAI_REAL_e_COMP_R1_R2" xfId="662"/>
    <cellStyle name="Linked Cell" xfId="663"/>
    <cellStyle name="Locked" xfId="76"/>
    <cellStyle name="Locked 2" xfId="664"/>
    <cellStyle name="Locked 3" xfId="665"/>
    <cellStyle name="Locked 4" xfId="666"/>
    <cellStyle name="Locked 5" xfId="667"/>
    <cellStyle name="Locked 6" xfId="668"/>
    <cellStyle name="LongDesc" xfId="77"/>
    <cellStyle name="LongDesc 2" xfId="669"/>
    <cellStyle name="LongDesc 2 2" xfId="670"/>
    <cellStyle name="LongDesc 2 3" xfId="671"/>
    <cellStyle name="LongDesc 2 4" xfId="672"/>
    <cellStyle name="LongDesc 2 5" xfId="673"/>
    <cellStyle name="LongDesc 3" xfId="674"/>
    <cellStyle name="LongDesc 4" xfId="675"/>
    <cellStyle name="Migliaia (0)_3.2.2QUITO" xfId="78"/>
    <cellStyle name="Migliaia_3.2.2QUITO" xfId="79"/>
    <cellStyle name="Millares [0]_10 AVERIAS MASIVAS + ANT" xfId="80"/>
    <cellStyle name="Millares_10 AVERIAS MASIVAS + ANT" xfId="81"/>
    <cellStyle name="Moeda" xfId="1" builtinId="4"/>
    <cellStyle name="Moeda 2" xfId="2"/>
    <cellStyle name="Moeda 2 2" xfId="183"/>
    <cellStyle name="Moeda 2 2 2" xfId="676"/>
    <cellStyle name="Moeda 2 3" xfId="677"/>
    <cellStyle name="Moeda 2 3 2" xfId="678"/>
    <cellStyle name="Moeda 2 3 3" xfId="679"/>
    <cellStyle name="Moeda 2 4" xfId="680"/>
    <cellStyle name="Moeda 2 5" xfId="681"/>
    <cellStyle name="Moeda 2 6" xfId="682"/>
    <cellStyle name="Moeda 3" xfId="82"/>
    <cellStyle name="Moeda 3 2" xfId="83"/>
    <cellStyle name="Moeda 3 2 2" xfId="683"/>
    <cellStyle name="Moeda 3 2 3" xfId="684"/>
    <cellStyle name="Moeda 3 2 4" xfId="685"/>
    <cellStyle name="Moeda 3 3" xfId="686"/>
    <cellStyle name="Moeda 3 4" xfId="687"/>
    <cellStyle name="Moeda 3 4 2" xfId="688"/>
    <cellStyle name="Moeda 3 5" xfId="689"/>
    <cellStyle name="Moeda 4" xfId="690"/>
    <cellStyle name="Moeda 4 2" xfId="691"/>
    <cellStyle name="Moeda 5" xfId="692"/>
    <cellStyle name="Moeda 6" xfId="693"/>
    <cellStyle name="Moeda 7" xfId="694"/>
    <cellStyle name="Moeda 8" xfId="695"/>
    <cellStyle name="Moeda 9" xfId="1581"/>
    <cellStyle name="Moneda [0]_10 AVERIAS MASIVAS + ANT" xfId="84"/>
    <cellStyle name="Moneda_10 AVERIAS MASIVAS + ANT" xfId="85"/>
    <cellStyle name="Monetario" xfId="86"/>
    <cellStyle name="Muster" xfId="696"/>
    <cellStyle name="Neutra 2" xfId="697"/>
    <cellStyle name="Neutral" xfId="698"/>
    <cellStyle name="no dec" xfId="87"/>
    <cellStyle name="No-Action" xfId="88"/>
    <cellStyle name="No-Action 2" xfId="699"/>
    <cellStyle name="No-Action 2 2" xfId="700"/>
    <cellStyle name="No-Action 2 3" xfId="701"/>
    <cellStyle name="No-Action 2 4" xfId="702"/>
    <cellStyle name="No-Action 2_07_MAI_REAL_e_COMP_R1_R2" xfId="703"/>
    <cellStyle name="No-Action 3" xfId="704"/>
    <cellStyle name="No-Action 3 2" xfId="705"/>
    <cellStyle name="No-Action 3 3" xfId="706"/>
    <cellStyle name="No-Action 3 4" xfId="707"/>
    <cellStyle name="No-Action 3_07_MAI_REAL_e_COMP_R1_R2" xfId="708"/>
    <cellStyle name="No-Action 4" xfId="709"/>
    <cellStyle name="No-Action 4 2" xfId="710"/>
    <cellStyle name="No-Action 4 3" xfId="711"/>
    <cellStyle name="No-Action 4 4" xfId="712"/>
    <cellStyle name="No-Action 4_07_MAI_REAL_e_COMP_R1_R2" xfId="713"/>
    <cellStyle name="No-Action 5" xfId="714"/>
    <cellStyle name="No-Action 5 2" xfId="715"/>
    <cellStyle name="No-Action 5 3" xfId="716"/>
    <cellStyle name="No-Action 6" xfId="717"/>
    <cellStyle name="No-Action 6 2" xfId="718"/>
    <cellStyle name="No-Action 6 3" xfId="719"/>
    <cellStyle name="No-Action 7" xfId="720"/>
    <cellStyle name="No-Action 7 2" xfId="721"/>
    <cellStyle name="No-Action 7 3" xfId="722"/>
    <cellStyle name="No-Action_Cópia de Analítico de Propostas STI" xfId="723"/>
    <cellStyle name="NoEntry" xfId="89"/>
    <cellStyle name="NoEntry 2" xfId="724"/>
    <cellStyle name="NoEntry 2 2" xfId="725"/>
    <cellStyle name="NoEntry 2 3" xfId="726"/>
    <cellStyle name="NoEntry 2 4" xfId="727"/>
    <cellStyle name="NoEntry 2 5" xfId="728"/>
    <cellStyle name="NoEntry 2 6" xfId="729"/>
    <cellStyle name="NoEntry 2 7" xfId="730"/>
    <cellStyle name="NoEntry 2 8" xfId="731"/>
    <cellStyle name="NoEntry 2_07_MAI_REAL_e_COMP_R1_R2" xfId="732"/>
    <cellStyle name="NoEntry 3" xfId="733"/>
    <cellStyle name="NoEntry 3 2" xfId="734"/>
    <cellStyle name="NoEntry 3 3" xfId="735"/>
    <cellStyle name="NoEntry 3 4" xfId="736"/>
    <cellStyle name="NoEntry 3_07_MAI_REAL_e_COMP_R1_R2" xfId="737"/>
    <cellStyle name="NoEntry 4" xfId="738"/>
    <cellStyle name="NoEntry 5" xfId="739"/>
    <cellStyle name="NoEntry 6" xfId="740"/>
    <cellStyle name="NoEntry 7" xfId="741"/>
    <cellStyle name="NoEntry_07_MAI_REAL_e_COMP_R1_R2" xfId="742"/>
    <cellStyle name="Normal" xfId="0" builtinId="0"/>
    <cellStyle name="Normal - Style1" xfId="90"/>
    <cellStyle name="Normal 10" xfId="743"/>
    <cellStyle name="Normal 11" xfId="744"/>
    <cellStyle name="Normal 11 2" xfId="745"/>
    <cellStyle name="Normal 11 3" xfId="746"/>
    <cellStyle name="Normal 11 4" xfId="747"/>
    <cellStyle name="Normal 12" xfId="748"/>
    <cellStyle name="Normal 13" xfId="749"/>
    <cellStyle name="Normal 14" xfId="750"/>
    <cellStyle name="Normal 15" xfId="751"/>
    <cellStyle name="Normal 16" xfId="752"/>
    <cellStyle name="Normal 17" xfId="753"/>
    <cellStyle name="Normal 18" xfId="754"/>
    <cellStyle name="Normal 19" xfId="755"/>
    <cellStyle name="Normal 2" xfId="91"/>
    <cellStyle name="Normal 2 10" xfId="756"/>
    <cellStyle name="Normal 2 11" xfId="757"/>
    <cellStyle name="Normal 2 2" xfId="758"/>
    <cellStyle name="Normal 2 2 2" xfId="759"/>
    <cellStyle name="Normal 2 2 2 2" xfId="760"/>
    <cellStyle name="Normal 2 2 3" xfId="761"/>
    <cellStyle name="Normal 2 2 3 2" xfId="762"/>
    <cellStyle name="Normal 2 2 4" xfId="763"/>
    <cellStyle name="Normal 2 2 5" xfId="764"/>
    <cellStyle name="Normal 2 2 6" xfId="765"/>
    <cellStyle name="Normal 2 2_07_MAI_REAL_e_COMP_R1_R2" xfId="766"/>
    <cellStyle name="Normal 2 3" xfId="767"/>
    <cellStyle name="Normal 2 3 2" xfId="768"/>
    <cellStyle name="Normal 2 3 2 2" xfId="769"/>
    <cellStyle name="Normal 2 3 2 3" xfId="770"/>
    <cellStyle name="Normal 2 3 3" xfId="771"/>
    <cellStyle name="Normal 2 3 4" xfId="772"/>
    <cellStyle name="Normal 2 4" xfId="773"/>
    <cellStyle name="Normal 2 4 2" xfId="774"/>
    <cellStyle name="Normal 2 4 3" xfId="775"/>
    <cellStyle name="Normal 2 4 4" xfId="776"/>
    <cellStyle name="Normal 2 4_07_MAI_REAL_e_COMP_R1_R2" xfId="777"/>
    <cellStyle name="Normal 2 5" xfId="778"/>
    <cellStyle name="Normal 2 6" xfId="779"/>
    <cellStyle name="Normal 2 7" xfId="780"/>
    <cellStyle name="Normal 2 8" xfId="781"/>
    <cellStyle name="Normal 2 9" xfId="782"/>
    <cellStyle name="Normal 20" xfId="783"/>
    <cellStyle name="Normal 21" xfId="784"/>
    <cellStyle name="Normal 22" xfId="785"/>
    <cellStyle name="Normal 23" xfId="786"/>
    <cellStyle name="Normal 24" xfId="787"/>
    <cellStyle name="Normal 25" xfId="788"/>
    <cellStyle name="Normal 26" xfId="789"/>
    <cellStyle name="Normal 27" xfId="790"/>
    <cellStyle name="Normal 28" xfId="791"/>
    <cellStyle name="Normal 29" xfId="792"/>
    <cellStyle name="Normal 3" xfId="793"/>
    <cellStyle name="Normal 3 2" xfId="794"/>
    <cellStyle name="Normal 3 2 2" xfId="795"/>
    <cellStyle name="Normal 3 2 3" xfId="796"/>
    <cellStyle name="Normal 3 2 3 2" xfId="797"/>
    <cellStyle name="Normal 3 2 3 3" xfId="798"/>
    <cellStyle name="Normal 3 2 4" xfId="799"/>
    <cellStyle name="Normal 3 3" xfId="800"/>
    <cellStyle name="Normal 3 4" xfId="801"/>
    <cellStyle name="Normal 3 5" xfId="802"/>
    <cellStyle name="Normal 3 6" xfId="803"/>
    <cellStyle name="Normal 30" xfId="804"/>
    <cellStyle name="Normal 31" xfId="805"/>
    <cellStyle name="Normal 32" xfId="806"/>
    <cellStyle name="Normal 33" xfId="807"/>
    <cellStyle name="Normal 34" xfId="808"/>
    <cellStyle name="Normal 35" xfId="809"/>
    <cellStyle name="Normal 36" xfId="810"/>
    <cellStyle name="Normal 37" xfId="811"/>
    <cellStyle name="Normal 38" xfId="812"/>
    <cellStyle name="Normal 39" xfId="813"/>
    <cellStyle name="Normal 4" xfId="814"/>
    <cellStyle name="Normal 4 2" xfId="815"/>
    <cellStyle name="Normal 4 2 2" xfId="816"/>
    <cellStyle name="Normal 4 3" xfId="817"/>
    <cellStyle name="Normal 4 3 2" xfId="818"/>
    <cellStyle name="Normal 4 3 3" xfId="819"/>
    <cellStyle name="Normal 4 4" xfId="820"/>
    <cellStyle name="Normal 4 5" xfId="821"/>
    <cellStyle name="Normal 40" xfId="822"/>
    <cellStyle name="Normal 41" xfId="823"/>
    <cellStyle name="Normal 42" xfId="824"/>
    <cellStyle name="Normal 43" xfId="825"/>
    <cellStyle name="Normal 44" xfId="826"/>
    <cellStyle name="Normal 45" xfId="827"/>
    <cellStyle name="Normal 46" xfId="828"/>
    <cellStyle name="Normal 47" xfId="829"/>
    <cellStyle name="Normal 48" xfId="830"/>
    <cellStyle name="Normal 49" xfId="831"/>
    <cellStyle name="Normal 5" xfId="832"/>
    <cellStyle name="Normal 5 2" xfId="833"/>
    <cellStyle name="Normal 5 3" xfId="834"/>
    <cellStyle name="Normal 5 4" xfId="835"/>
    <cellStyle name="Normal 50" xfId="836"/>
    <cellStyle name="Normal 51" xfId="837"/>
    <cellStyle name="Normal 52" xfId="838"/>
    <cellStyle name="Normal 53" xfId="839"/>
    <cellStyle name="Normal 54" xfId="840"/>
    <cellStyle name="Normal 55" xfId="841"/>
    <cellStyle name="Normal 56" xfId="842"/>
    <cellStyle name="Normal 57" xfId="843"/>
    <cellStyle name="Normal 58" xfId="844"/>
    <cellStyle name="Normal 59" xfId="845"/>
    <cellStyle name="Normal 6" xfId="182"/>
    <cellStyle name="Normal 6 2" xfId="846"/>
    <cellStyle name="Normal 6 3" xfId="847"/>
    <cellStyle name="Normal 6 3 2" xfId="848"/>
    <cellStyle name="Normal 6 3 3" xfId="849"/>
    <cellStyle name="Normal 60" xfId="850"/>
    <cellStyle name="Normal 61" xfId="851"/>
    <cellStyle name="Normal 62" xfId="852"/>
    <cellStyle name="Normal 63" xfId="853"/>
    <cellStyle name="Normal 64" xfId="854"/>
    <cellStyle name="Normal 65" xfId="855"/>
    <cellStyle name="Normal 66" xfId="186"/>
    <cellStyle name="Normal 7" xfId="856"/>
    <cellStyle name="Normal 7 2" xfId="857"/>
    <cellStyle name="Normal 7 2 2" xfId="858"/>
    <cellStyle name="Normal 7 2 3" xfId="859"/>
    <cellStyle name="Normal 7 2 3 2" xfId="860"/>
    <cellStyle name="Normal 7 3" xfId="861"/>
    <cellStyle name="Normal 7 4" xfId="862"/>
    <cellStyle name="Normal 7 4 2" xfId="863"/>
    <cellStyle name="Normal 7_Controle orçamentario 2010" xfId="864"/>
    <cellStyle name="Normal 8" xfId="865"/>
    <cellStyle name="Normal 8 2" xfId="866"/>
    <cellStyle name="Normal 8 3" xfId="867"/>
    <cellStyle name="Normal 9" xfId="868"/>
    <cellStyle name="Normal 9 2" xfId="869"/>
    <cellStyle name="Normale_3.1.2" xfId="92"/>
    <cellStyle name="Not Implemented" xfId="93"/>
    <cellStyle name="Not Implemented 2" xfId="870"/>
    <cellStyle name="Not Implemented 2 2" xfId="871"/>
    <cellStyle name="Not Implemented 2 3" xfId="872"/>
    <cellStyle name="Not Implemented 2 4" xfId="873"/>
    <cellStyle name="Not Implemented 2 5" xfId="874"/>
    <cellStyle name="Not Implemented 2 6" xfId="875"/>
    <cellStyle name="Not Implemented 2 7" xfId="876"/>
    <cellStyle name="Not Implemented 2 8" xfId="877"/>
    <cellStyle name="Not Implemented 3" xfId="878"/>
    <cellStyle name="Not Implemented 3 2" xfId="879"/>
    <cellStyle name="Not Implemented 3 3" xfId="880"/>
    <cellStyle name="Not Implemented 3 4" xfId="881"/>
    <cellStyle name="Not Implemented 4" xfId="882"/>
    <cellStyle name="Not Implemented 4 2" xfId="883"/>
    <cellStyle name="Not Implemented 4 3" xfId="884"/>
    <cellStyle name="Not Implemented 4 4" xfId="885"/>
    <cellStyle name="Not Implemented 5" xfId="886"/>
    <cellStyle name="Not Implemented 5 2" xfId="887"/>
    <cellStyle name="Not Implemented 5 3" xfId="888"/>
    <cellStyle name="Not Implemented 6" xfId="889"/>
    <cellStyle name="Not Implemented 6 2" xfId="890"/>
    <cellStyle name="Not Implemented 6 3" xfId="891"/>
    <cellStyle name="Not Implemented 7" xfId="892"/>
    <cellStyle name="Not Implemented 7 2" xfId="893"/>
    <cellStyle name="Not Implemented 7 3" xfId="894"/>
    <cellStyle name="Not Implemented 8" xfId="895"/>
    <cellStyle name="Nota 2" xfId="896"/>
    <cellStyle name="Nota 2 2" xfId="897"/>
    <cellStyle name="Nota 2 2 2" xfId="898"/>
    <cellStyle name="Nota 2 2 3" xfId="899"/>
    <cellStyle name="Nota 2 2 4" xfId="900"/>
    <cellStyle name="Nota 2 3" xfId="901"/>
    <cellStyle name="Nota 2 3 2" xfId="902"/>
    <cellStyle name="Nota 2 3 3" xfId="903"/>
    <cellStyle name="Nota 2 3 4" xfId="904"/>
    <cellStyle name="Nota 2 4" xfId="905"/>
    <cellStyle name="Nota 3" xfId="906"/>
    <cellStyle name="Nota 3 2" xfId="907"/>
    <cellStyle name="Nota 3 2 2" xfId="908"/>
    <cellStyle name="Nota 3 2 3" xfId="909"/>
    <cellStyle name="Nota 3 2 4" xfId="910"/>
    <cellStyle name="Nota 3 3" xfId="911"/>
    <cellStyle name="Nota 3 4" xfId="912"/>
    <cellStyle name="Nota 3 5" xfId="913"/>
    <cellStyle name="Nota 4" xfId="914"/>
    <cellStyle name="Nota 4 2" xfId="915"/>
    <cellStyle name="Nota 4 3" xfId="916"/>
    <cellStyle name="Nota 5" xfId="917"/>
    <cellStyle name="Nota 5 2" xfId="918"/>
    <cellStyle name="Nota 5 3" xfId="919"/>
    <cellStyle name="Note" xfId="920"/>
    <cellStyle name="Obsolete" xfId="94"/>
    <cellStyle name="OOO_Punkt" xfId="921"/>
    <cellStyle name="Output" xfId="922"/>
    <cellStyle name="per.style" xfId="95"/>
    <cellStyle name="Percent (0.0)" xfId="96"/>
    <cellStyle name="Percent (0.0) 2" xfId="923"/>
    <cellStyle name="Percent (0.0) 2 2" xfId="924"/>
    <cellStyle name="Percent (0.0) 2 2 2" xfId="925"/>
    <cellStyle name="Percent (0.0) 2 2 3" xfId="926"/>
    <cellStyle name="Percent (0.0) 2 3" xfId="927"/>
    <cellStyle name="Percent (0.0) 2 3 2" xfId="928"/>
    <cellStyle name="Percent (0.0) 2 3 3" xfId="929"/>
    <cellStyle name="Percent (0.0) 2 4" xfId="930"/>
    <cellStyle name="Percent (0.0) 2 4 2" xfId="931"/>
    <cellStyle name="Percent (0.0) 2 4 3" xfId="932"/>
    <cellStyle name="Percent (0.0) 2 5" xfId="933"/>
    <cellStyle name="Percent (0.0) 2 6" xfId="934"/>
    <cellStyle name="Percent (0.0) 2_07_MAI_REAL_e_COMP_R1_R2" xfId="935"/>
    <cellStyle name="Percent (0.0) 3" xfId="936"/>
    <cellStyle name="Percent (0.0) 4" xfId="937"/>
    <cellStyle name="Percent (0.0)_Base Consol 01 Out 2009" xfId="938"/>
    <cellStyle name="Percent (2)" xfId="939"/>
    <cellStyle name="Percent [2]" xfId="97"/>
    <cellStyle name="Percent_1510 Unit. (2)" xfId="98"/>
    <cellStyle name="Percentual" xfId="99"/>
    <cellStyle name="Percentuale_Modulo1" xfId="100"/>
    <cellStyle name="Ponto" xfId="101"/>
    <cellStyle name="Porcentagem 2" xfId="102"/>
    <cellStyle name="Porcentagem 2 2" xfId="940"/>
    <cellStyle name="Porcentagem 2 3" xfId="941"/>
    <cellStyle name="Porcentagem 2 4" xfId="942"/>
    <cellStyle name="Porcentagem 3" xfId="185"/>
    <cellStyle name="Porcentagem 3 2" xfId="943"/>
    <cellStyle name="Porcentagem 3 2 2" xfId="944"/>
    <cellStyle name="Porcentagem 3 3" xfId="945"/>
    <cellStyle name="Porcentagem 4" xfId="946"/>
    <cellStyle name="Porcentagem 5" xfId="947"/>
    <cellStyle name="Porcentaje" xfId="103"/>
    <cellStyle name="Prozent +line" xfId="948"/>
    <cellStyle name="PSChar" xfId="104"/>
    <cellStyle name="PSChar 2" xfId="105"/>
    <cellStyle name="PSChar 3" xfId="949"/>
    <cellStyle name="PSChar 3 2" xfId="950"/>
    <cellStyle name="PSChar 3 3" xfId="951"/>
    <cellStyle name="PSChar 3 4" xfId="952"/>
    <cellStyle name="PSChar 3 5" xfId="953"/>
    <cellStyle name="PSChar 4" xfId="954"/>
    <cellStyle name="PSChar 5" xfId="955"/>
    <cellStyle name="PSDate" xfId="106"/>
    <cellStyle name="PSDec" xfId="107"/>
    <cellStyle name="PSHeading" xfId="108"/>
    <cellStyle name="PSInt" xfId="109"/>
    <cellStyle name="PSSpacer" xfId="110"/>
    <cellStyle name="Reference" xfId="956"/>
    <cellStyle name="Reference [00]" xfId="957"/>
    <cellStyle name="Reference%" xfId="958"/>
    <cellStyle name="Reference_AB_9697" xfId="959"/>
    <cellStyle name="Referenz" xfId="960"/>
    <cellStyle name="regstoresfromspecstores" xfId="111"/>
    <cellStyle name="Released" xfId="112"/>
    <cellStyle name="Released 2" xfId="961"/>
    <cellStyle name="Released 2 2" xfId="962"/>
    <cellStyle name="Released 2 3" xfId="963"/>
    <cellStyle name="Released 2 4" xfId="964"/>
    <cellStyle name="Released 2 5" xfId="965"/>
    <cellStyle name="Released 3" xfId="966"/>
    <cellStyle name="Released 4" xfId="967"/>
    <cellStyle name="RevList" xfId="113"/>
    <cellStyle name="RM" xfId="114"/>
    <cellStyle name="RowLabels" xfId="115"/>
    <cellStyle name="Saída 2" xfId="968"/>
    <cellStyle name="SAPBEXaggData" xfId="116"/>
    <cellStyle name="SAPBEXaggData 2" xfId="969"/>
    <cellStyle name="SAPBEXaggData 3" xfId="970"/>
    <cellStyle name="SAPBEXaggData_Propostas Aprovadas 18_02_2010" xfId="971"/>
    <cellStyle name="SAPBEXaggDataEmph" xfId="117"/>
    <cellStyle name="SAPBEXaggItem" xfId="118"/>
    <cellStyle name="SAPBEXaggItem 2" xfId="972"/>
    <cellStyle name="SAPBEXaggItem 3" xfId="973"/>
    <cellStyle name="SAPBEXaggItem_Propostas Aprovadas 18_02_2010" xfId="974"/>
    <cellStyle name="SAPBEXaggItemX" xfId="119"/>
    <cellStyle name="SAPBEXaggItemX 2" xfId="975"/>
    <cellStyle name="SAPBEXaggItemX 3" xfId="976"/>
    <cellStyle name="SAPBEXaggItemX_Propostas Aprovadas 18_02_2010" xfId="977"/>
    <cellStyle name="SAPBEXchaText" xfId="120"/>
    <cellStyle name="SAPBEXchaText 2" xfId="978"/>
    <cellStyle name="SAPBEXchaText 2 2" xfId="979"/>
    <cellStyle name="SAPBEXchaText 2 3" xfId="980"/>
    <cellStyle name="SAPBEXchaText 2 4" xfId="981"/>
    <cellStyle name="SAPBEXchaText 2_07_MAI_REAL_e_COMP_R1_R2" xfId="982"/>
    <cellStyle name="SAPBEXchaText 3" xfId="983"/>
    <cellStyle name="SAPBEXchaText 3 2" xfId="984"/>
    <cellStyle name="SAPBEXchaText 3 3" xfId="985"/>
    <cellStyle name="SAPBEXchaText 3 4" xfId="986"/>
    <cellStyle name="SAPBEXchaText 3_07_MAI_REAL_e_COMP_R1_R2" xfId="987"/>
    <cellStyle name="SAPBEXchaText 4" xfId="988"/>
    <cellStyle name="SAPBEXchaText 4 2" xfId="989"/>
    <cellStyle name="SAPBEXchaText 4 3" xfId="990"/>
    <cellStyle name="SAPBEXchaText 4 4" xfId="991"/>
    <cellStyle name="SAPBEXchaText 4_07_MAI_REAL_e_COMP_R1_R2" xfId="992"/>
    <cellStyle name="SAPBEXchaText 5" xfId="993"/>
    <cellStyle name="SAPBEXchaText 5 2" xfId="994"/>
    <cellStyle name="SAPBEXchaText 5 3" xfId="995"/>
    <cellStyle name="SAPBEXchaText 6" xfId="996"/>
    <cellStyle name="SAPBEXchaText 6 2" xfId="997"/>
    <cellStyle name="SAPBEXchaText 6 3" xfId="998"/>
    <cellStyle name="SAPBEXchaText 7" xfId="999"/>
    <cellStyle name="SAPBEXchaText 7 2" xfId="1000"/>
    <cellStyle name="SAPBEXchaText 7 3" xfId="1001"/>
    <cellStyle name="SAPBEXchaText_Cópia de Analítico de Propostas STI" xfId="1002"/>
    <cellStyle name="SAPBEXexcBad7" xfId="121"/>
    <cellStyle name="SAPBEXexcBad7 2" xfId="1003"/>
    <cellStyle name="SAPBEXexcBad7 3" xfId="1004"/>
    <cellStyle name="SAPBEXexcBad7_Propostas Aprovadas 18_02_2010" xfId="1005"/>
    <cellStyle name="SAPBEXexcBad8" xfId="122"/>
    <cellStyle name="SAPBEXexcBad8 2" xfId="1006"/>
    <cellStyle name="SAPBEXexcBad8 3" xfId="1007"/>
    <cellStyle name="SAPBEXexcBad8_Propostas Aprovadas 18_02_2010" xfId="1008"/>
    <cellStyle name="SAPBEXexcBad9" xfId="123"/>
    <cellStyle name="SAPBEXexcBad9 2" xfId="1009"/>
    <cellStyle name="SAPBEXexcBad9 3" xfId="1010"/>
    <cellStyle name="SAPBEXexcBad9_Propostas Aprovadas 18_02_2010" xfId="1011"/>
    <cellStyle name="SAPBEXexcCritical4" xfId="124"/>
    <cellStyle name="SAPBEXexcCritical4 2" xfId="1012"/>
    <cellStyle name="SAPBEXexcCritical4 3" xfId="1013"/>
    <cellStyle name="SAPBEXexcCritical4_Propostas Aprovadas 18_02_2010" xfId="1014"/>
    <cellStyle name="SAPBEXexcCritical5" xfId="125"/>
    <cellStyle name="SAPBEXexcCritical5 2" xfId="1015"/>
    <cellStyle name="SAPBEXexcCritical5 3" xfId="1016"/>
    <cellStyle name="SAPBEXexcCritical5_Propostas Aprovadas 18_02_2010" xfId="1017"/>
    <cellStyle name="SAPBEXexcCritical6" xfId="126"/>
    <cellStyle name="SAPBEXexcCritical6 2" xfId="1018"/>
    <cellStyle name="SAPBEXexcCritical6 3" xfId="1019"/>
    <cellStyle name="SAPBEXexcCritical6_Propostas Aprovadas 18_02_2010" xfId="1020"/>
    <cellStyle name="SAPBEXexcGood1" xfId="127"/>
    <cellStyle name="SAPBEXexcGood1 2" xfId="1021"/>
    <cellStyle name="SAPBEXexcGood1 3" xfId="1022"/>
    <cellStyle name="SAPBEXexcGood1_Propostas Aprovadas 18_02_2010" xfId="1023"/>
    <cellStyle name="SAPBEXexcGood2" xfId="128"/>
    <cellStyle name="SAPBEXexcGood2 2" xfId="1024"/>
    <cellStyle name="SAPBEXexcGood2 3" xfId="1025"/>
    <cellStyle name="SAPBEXexcGood2_Propostas Aprovadas 18_02_2010" xfId="1026"/>
    <cellStyle name="SAPBEXexcGood3" xfId="129"/>
    <cellStyle name="SAPBEXexcGood3 2" xfId="1027"/>
    <cellStyle name="SAPBEXexcGood3 3" xfId="1028"/>
    <cellStyle name="SAPBEXexcGood3_Propostas Aprovadas 18_02_2010" xfId="1029"/>
    <cellStyle name="SAPBEXfilterDrill" xfId="130"/>
    <cellStyle name="SAPBEXfilterItem" xfId="131"/>
    <cellStyle name="SAPBEXfilterItem 2" xfId="1030"/>
    <cellStyle name="SAPBEXfilterItem 2 2" xfId="1031"/>
    <cellStyle name="SAPBEXfilterItem 2 3" xfId="1032"/>
    <cellStyle name="SAPBEXfilterItem 2 4" xfId="1033"/>
    <cellStyle name="SAPBEXfilterItem 2 5" xfId="1034"/>
    <cellStyle name="SAPBEXfilterItem 2 6" xfId="1035"/>
    <cellStyle name="SAPBEXfilterItem 3" xfId="1036"/>
    <cellStyle name="SAPBEXfilterItem 4" xfId="1037"/>
    <cellStyle name="SAPBEXfilterItem_Propostas Aprovadas 18_02_2010" xfId="1038"/>
    <cellStyle name="SAPBEXfilterText" xfId="132"/>
    <cellStyle name="SAPBEXformats" xfId="133"/>
    <cellStyle name="SAPBEXformats 2" xfId="1039"/>
    <cellStyle name="SAPBEXformats 2 2" xfId="1040"/>
    <cellStyle name="SAPBEXformats 2 3" xfId="1041"/>
    <cellStyle name="SAPBEXformats 2 4" xfId="1042"/>
    <cellStyle name="SAPBEXformats 2_07_MAI_REAL_e_COMP_R1_R2" xfId="1043"/>
    <cellStyle name="SAPBEXformats 3" xfId="1044"/>
    <cellStyle name="SAPBEXformats 3 2" xfId="1045"/>
    <cellStyle name="SAPBEXformats 3 3" xfId="1046"/>
    <cellStyle name="SAPBEXformats 3 4" xfId="1047"/>
    <cellStyle name="SAPBEXformats 3_07_MAI_REAL_e_COMP_R1_R2" xfId="1048"/>
    <cellStyle name="SAPBEXformats 4" xfId="1049"/>
    <cellStyle name="SAPBEXformats 4 2" xfId="1050"/>
    <cellStyle name="SAPBEXformats 4 3" xfId="1051"/>
    <cellStyle name="SAPBEXformats 4 4" xfId="1052"/>
    <cellStyle name="SAPBEXformats 4_07_MAI_REAL_e_COMP_R1_R2" xfId="1053"/>
    <cellStyle name="SAPBEXformats 5" xfId="1054"/>
    <cellStyle name="SAPBEXformats 5 2" xfId="1055"/>
    <cellStyle name="SAPBEXformats 5 3" xfId="1056"/>
    <cellStyle name="SAPBEXformats 6" xfId="1057"/>
    <cellStyle name="SAPBEXformats 6 2" xfId="1058"/>
    <cellStyle name="SAPBEXformats 6 3" xfId="1059"/>
    <cellStyle name="SAPBEXformats 7" xfId="1060"/>
    <cellStyle name="SAPBEXformats 7 2" xfId="1061"/>
    <cellStyle name="SAPBEXformats 7 3" xfId="1062"/>
    <cellStyle name="SAPBEXformats_Cópia de Analítico de Propostas STI" xfId="1063"/>
    <cellStyle name="SAPBEXheaderItem" xfId="134"/>
    <cellStyle name="SAPBEXheaderItem 2" xfId="1064"/>
    <cellStyle name="SAPBEXheaderItem 3" xfId="1065"/>
    <cellStyle name="SAPBEXheaderItem 4" xfId="1066"/>
    <cellStyle name="SAPBEXheaderItem 5" xfId="1067"/>
    <cellStyle name="SAPBEXheaderItem 6" xfId="1068"/>
    <cellStyle name="SAPBEXheaderItem_07_MAI_REAL_e_COMP_R1_R2" xfId="1069"/>
    <cellStyle name="SAPBEXheaderText" xfId="135"/>
    <cellStyle name="SAPBEXheaderText 2" xfId="1070"/>
    <cellStyle name="SAPBEXheaderText 3" xfId="1071"/>
    <cellStyle name="SAPBEXheaderText 4" xfId="1072"/>
    <cellStyle name="SAPBEXheaderText 5" xfId="1073"/>
    <cellStyle name="SAPBEXheaderText 6" xfId="1074"/>
    <cellStyle name="SAPBEXheaderText_07_MAI_REAL_e_COMP_R1_R2" xfId="1075"/>
    <cellStyle name="SAPBEXHLevel0" xfId="136"/>
    <cellStyle name="SAPBEXHLevel0 2" xfId="1076"/>
    <cellStyle name="SAPBEXHLevel0 2 2" xfId="1077"/>
    <cellStyle name="SAPBEXHLevel0 2 3" xfId="1078"/>
    <cellStyle name="SAPBEXHLevel0 2 4" xfId="1079"/>
    <cellStyle name="SAPBEXHLevel0 2_07_MAI_REAL_e_COMP_R1_R2" xfId="1080"/>
    <cellStyle name="SAPBEXHLevel0 3" xfId="1081"/>
    <cellStyle name="SAPBEXHLevel0 3 2" xfId="1082"/>
    <cellStyle name="SAPBEXHLevel0 3 3" xfId="1083"/>
    <cellStyle name="SAPBEXHLevel0 3 4" xfId="1084"/>
    <cellStyle name="SAPBEXHLevel0 3_07_MAI_REAL_e_COMP_R1_R2" xfId="1085"/>
    <cellStyle name="SAPBEXHLevel0 4" xfId="1086"/>
    <cellStyle name="SAPBEXHLevel0 4 2" xfId="1087"/>
    <cellStyle name="SAPBEXHLevel0 4 3" xfId="1088"/>
    <cellStyle name="SAPBEXHLevel0 4 4" xfId="1089"/>
    <cellStyle name="SAPBEXHLevel0 4_07_MAI_REAL_e_COMP_R1_R2" xfId="1090"/>
    <cellStyle name="SAPBEXHLevel0 5" xfId="1091"/>
    <cellStyle name="SAPBEXHLevel0 5 2" xfId="1092"/>
    <cellStyle name="SAPBEXHLevel0 5 3" xfId="1093"/>
    <cellStyle name="SAPBEXHLevel0 6" xfId="1094"/>
    <cellStyle name="SAPBEXHLevel0 6 2" xfId="1095"/>
    <cellStyle name="SAPBEXHLevel0 6 3" xfId="1096"/>
    <cellStyle name="SAPBEXHLevel0 7" xfId="1097"/>
    <cellStyle name="SAPBEXHLevel0 7 2" xfId="1098"/>
    <cellStyle name="SAPBEXHLevel0 7 3" xfId="1099"/>
    <cellStyle name="SAPBEXHLevel0_Cópia de Analítico de Propostas STI" xfId="1100"/>
    <cellStyle name="SAPBEXHLevel0X" xfId="137"/>
    <cellStyle name="SAPBEXHLevel0X 2" xfId="1101"/>
    <cellStyle name="SAPBEXHLevel0X 2 2" xfId="1102"/>
    <cellStyle name="SAPBEXHLevel0X 2 3" xfId="1103"/>
    <cellStyle name="SAPBEXHLevel0X 2 4" xfId="1104"/>
    <cellStyle name="SAPBEXHLevel0X 2_07_MAI_REAL_e_COMP_R1_R2" xfId="1105"/>
    <cellStyle name="SAPBEXHLevel0X 3" xfId="1106"/>
    <cellStyle name="SAPBEXHLevel0X 3 2" xfId="1107"/>
    <cellStyle name="SAPBEXHLevel0X 3 3" xfId="1108"/>
    <cellStyle name="SAPBEXHLevel0X 3 4" xfId="1109"/>
    <cellStyle name="SAPBEXHLevel0X 3_07_MAI_REAL_e_COMP_R1_R2" xfId="1110"/>
    <cellStyle name="SAPBEXHLevel0X 4" xfId="1111"/>
    <cellStyle name="SAPBEXHLevel0X 4 2" xfId="1112"/>
    <cellStyle name="SAPBEXHLevel0X 4 3" xfId="1113"/>
    <cellStyle name="SAPBEXHLevel0X 4 4" xfId="1114"/>
    <cellStyle name="SAPBEXHLevel0X 4_07_MAI_REAL_e_COMP_R1_R2" xfId="1115"/>
    <cellStyle name="SAPBEXHLevel0X 5" xfId="1116"/>
    <cellStyle name="SAPBEXHLevel0X 5 2" xfId="1117"/>
    <cellStyle name="SAPBEXHLevel0X 5 3" xfId="1118"/>
    <cellStyle name="SAPBEXHLevel0X 6" xfId="1119"/>
    <cellStyle name="SAPBEXHLevel0X 6 2" xfId="1120"/>
    <cellStyle name="SAPBEXHLevel0X 6 3" xfId="1121"/>
    <cellStyle name="SAPBEXHLevel0X 7" xfId="1122"/>
    <cellStyle name="SAPBEXHLevel0X 7 2" xfId="1123"/>
    <cellStyle name="SAPBEXHLevel0X 7 3" xfId="1124"/>
    <cellStyle name="SAPBEXHLevel0X_Cópia de Analítico de Propostas STI" xfId="1125"/>
    <cellStyle name="SAPBEXHLevel1" xfId="138"/>
    <cellStyle name="SAPBEXHLevel1 2" xfId="1126"/>
    <cellStyle name="SAPBEXHLevel1 2 2" xfId="1127"/>
    <cellStyle name="SAPBEXHLevel1 2 3" xfId="1128"/>
    <cellStyle name="SAPBEXHLevel1 2 4" xfId="1129"/>
    <cellStyle name="SAPBEXHLevel1 2_07_MAI_REAL_e_COMP_R1_R2" xfId="1130"/>
    <cellStyle name="SAPBEXHLevel1 3" xfId="1131"/>
    <cellStyle name="SAPBEXHLevel1 3 2" xfId="1132"/>
    <cellStyle name="SAPBEXHLevel1 3 3" xfId="1133"/>
    <cellStyle name="SAPBEXHLevel1 3 4" xfId="1134"/>
    <cellStyle name="SAPBEXHLevel1 3_07_MAI_REAL_e_COMP_R1_R2" xfId="1135"/>
    <cellStyle name="SAPBEXHLevel1 4" xfId="1136"/>
    <cellStyle name="SAPBEXHLevel1 4 2" xfId="1137"/>
    <cellStyle name="SAPBEXHLevel1 4 3" xfId="1138"/>
    <cellStyle name="SAPBEXHLevel1 4 4" xfId="1139"/>
    <cellStyle name="SAPBEXHLevel1 4_07_MAI_REAL_e_COMP_R1_R2" xfId="1140"/>
    <cellStyle name="SAPBEXHLevel1 5" xfId="1141"/>
    <cellStyle name="SAPBEXHLevel1 5 2" xfId="1142"/>
    <cellStyle name="SAPBEXHLevel1 5 3" xfId="1143"/>
    <cellStyle name="SAPBEXHLevel1 6" xfId="1144"/>
    <cellStyle name="SAPBEXHLevel1 6 2" xfId="1145"/>
    <cellStyle name="SAPBEXHLevel1 6 3" xfId="1146"/>
    <cellStyle name="SAPBEXHLevel1 7" xfId="1147"/>
    <cellStyle name="SAPBEXHLevel1 7 2" xfId="1148"/>
    <cellStyle name="SAPBEXHLevel1 7 3" xfId="1149"/>
    <cellStyle name="SAPBEXHLevel1_Cópia de Analítico de Propostas STI" xfId="1150"/>
    <cellStyle name="SAPBEXHLevel1X" xfId="139"/>
    <cellStyle name="SAPBEXHLevel1X 2" xfId="1151"/>
    <cellStyle name="SAPBEXHLevel1X 2 2" xfId="1152"/>
    <cellStyle name="SAPBEXHLevel1X 2 3" xfId="1153"/>
    <cellStyle name="SAPBEXHLevel1X 2 4" xfId="1154"/>
    <cellStyle name="SAPBEXHLevel1X 2_07_MAI_REAL_e_COMP_R1_R2" xfId="1155"/>
    <cellStyle name="SAPBEXHLevel1X 3" xfId="1156"/>
    <cellStyle name="SAPBEXHLevel1X 3 2" xfId="1157"/>
    <cellStyle name="SAPBEXHLevel1X 3 3" xfId="1158"/>
    <cellStyle name="SAPBEXHLevel1X 3 4" xfId="1159"/>
    <cellStyle name="SAPBEXHLevel1X 3_07_MAI_REAL_e_COMP_R1_R2" xfId="1160"/>
    <cellStyle name="SAPBEXHLevel1X 4" xfId="1161"/>
    <cellStyle name="SAPBEXHLevel1X 4 2" xfId="1162"/>
    <cellStyle name="SAPBEXHLevel1X 4 3" xfId="1163"/>
    <cellStyle name="SAPBEXHLevel1X 4 4" xfId="1164"/>
    <cellStyle name="SAPBEXHLevel1X 4_07_MAI_REAL_e_COMP_R1_R2" xfId="1165"/>
    <cellStyle name="SAPBEXHLevel1X 5" xfId="1166"/>
    <cellStyle name="SAPBEXHLevel1X 5 2" xfId="1167"/>
    <cellStyle name="SAPBEXHLevel1X 5 3" xfId="1168"/>
    <cellStyle name="SAPBEXHLevel1X 6" xfId="1169"/>
    <cellStyle name="SAPBEXHLevel1X 6 2" xfId="1170"/>
    <cellStyle name="SAPBEXHLevel1X 6 3" xfId="1171"/>
    <cellStyle name="SAPBEXHLevel1X 7" xfId="1172"/>
    <cellStyle name="SAPBEXHLevel1X 7 2" xfId="1173"/>
    <cellStyle name="SAPBEXHLevel1X 7 3" xfId="1174"/>
    <cellStyle name="SAPBEXHLevel1X_Cópia de Analítico de Propostas STI" xfId="1175"/>
    <cellStyle name="SAPBEXHLevel2" xfId="140"/>
    <cellStyle name="SAPBEXHLevel2 2" xfId="1176"/>
    <cellStyle name="SAPBEXHLevel2 2 2" xfId="1177"/>
    <cellStyle name="SAPBEXHLevel2 2 3" xfId="1178"/>
    <cellStyle name="SAPBEXHLevel2 2 4" xfId="1179"/>
    <cellStyle name="SAPBEXHLevel2 2_07_MAI_REAL_e_COMP_R1_R2" xfId="1180"/>
    <cellStyle name="SAPBEXHLevel2 3" xfId="1181"/>
    <cellStyle name="SAPBEXHLevel2 3 2" xfId="1182"/>
    <cellStyle name="SAPBEXHLevel2 3 3" xfId="1183"/>
    <cellStyle name="SAPBEXHLevel2 3 4" xfId="1184"/>
    <cellStyle name="SAPBEXHLevel2 3_07_MAI_REAL_e_COMP_R1_R2" xfId="1185"/>
    <cellStyle name="SAPBEXHLevel2 4" xfId="1186"/>
    <cellStyle name="SAPBEXHLevel2 4 2" xfId="1187"/>
    <cellStyle name="SAPBEXHLevel2 4 3" xfId="1188"/>
    <cellStyle name="SAPBEXHLevel2 4 4" xfId="1189"/>
    <cellStyle name="SAPBEXHLevel2 4_07_MAI_REAL_e_COMP_R1_R2" xfId="1190"/>
    <cellStyle name="SAPBEXHLevel2 5" xfId="1191"/>
    <cellStyle name="SAPBEXHLevel2 5 2" xfId="1192"/>
    <cellStyle name="SAPBEXHLevel2 5 3" xfId="1193"/>
    <cellStyle name="SAPBEXHLevel2 6" xfId="1194"/>
    <cellStyle name="SAPBEXHLevel2 6 2" xfId="1195"/>
    <cellStyle name="SAPBEXHLevel2 6 3" xfId="1196"/>
    <cellStyle name="SAPBEXHLevel2 7" xfId="1197"/>
    <cellStyle name="SAPBEXHLevel2 7 2" xfId="1198"/>
    <cellStyle name="SAPBEXHLevel2 7 3" xfId="1199"/>
    <cellStyle name="SAPBEXHLevel2_Cópia de Analítico de Propostas STI" xfId="1200"/>
    <cellStyle name="SAPBEXHLevel2X" xfId="141"/>
    <cellStyle name="SAPBEXHLevel2X 2" xfId="1201"/>
    <cellStyle name="SAPBEXHLevel2X 2 2" xfId="1202"/>
    <cellStyle name="SAPBEXHLevel2X 2 3" xfId="1203"/>
    <cellStyle name="SAPBEXHLevel2X 2 4" xfId="1204"/>
    <cellStyle name="SAPBEXHLevel2X 2_07_MAI_REAL_e_COMP_R1_R2" xfId="1205"/>
    <cellStyle name="SAPBEXHLevel2X 3" xfId="1206"/>
    <cellStyle name="SAPBEXHLevel2X 3 2" xfId="1207"/>
    <cellStyle name="SAPBEXHLevel2X 3 3" xfId="1208"/>
    <cellStyle name="SAPBEXHLevel2X 3 4" xfId="1209"/>
    <cellStyle name="SAPBEXHLevel2X 3_07_MAI_REAL_e_COMP_R1_R2" xfId="1210"/>
    <cellStyle name="SAPBEXHLevel2X 4" xfId="1211"/>
    <cellStyle name="SAPBEXHLevel2X 4 2" xfId="1212"/>
    <cellStyle name="SAPBEXHLevel2X 4 3" xfId="1213"/>
    <cellStyle name="SAPBEXHLevel2X 4 4" xfId="1214"/>
    <cellStyle name="SAPBEXHLevel2X 4_07_MAI_REAL_e_COMP_R1_R2" xfId="1215"/>
    <cellStyle name="SAPBEXHLevel2X 5" xfId="1216"/>
    <cellStyle name="SAPBEXHLevel2X 5 2" xfId="1217"/>
    <cellStyle name="SAPBEXHLevel2X 5 3" xfId="1218"/>
    <cellStyle name="SAPBEXHLevel2X 6" xfId="1219"/>
    <cellStyle name="SAPBEXHLevel2X 6 2" xfId="1220"/>
    <cellStyle name="SAPBEXHLevel2X 6 3" xfId="1221"/>
    <cellStyle name="SAPBEXHLevel2X 7" xfId="1222"/>
    <cellStyle name="SAPBEXHLevel2X 7 2" xfId="1223"/>
    <cellStyle name="SAPBEXHLevel2X 7 3" xfId="1224"/>
    <cellStyle name="SAPBEXHLevel2X_Cópia de Analítico de Propostas STI" xfId="1225"/>
    <cellStyle name="SAPBEXHLevel3" xfId="142"/>
    <cellStyle name="SAPBEXHLevel3 2" xfId="1226"/>
    <cellStyle name="SAPBEXHLevel3 2 2" xfId="1227"/>
    <cellStyle name="SAPBEXHLevel3 2 3" xfId="1228"/>
    <cellStyle name="SAPBEXHLevel3 2 4" xfId="1229"/>
    <cellStyle name="SAPBEXHLevel3 2_07_MAI_REAL_e_COMP_R1_R2" xfId="1230"/>
    <cellStyle name="SAPBEXHLevel3 3" xfId="1231"/>
    <cellStyle name="SAPBEXHLevel3 3 2" xfId="1232"/>
    <cellStyle name="SAPBEXHLevel3 3 3" xfId="1233"/>
    <cellStyle name="SAPBEXHLevel3 3 4" xfId="1234"/>
    <cellStyle name="SAPBEXHLevel3 3_07_MAI_REAL_e_COMP_R1_R2" xfId="1235"/>
    <cellStyle name="SAPBEXHLevel3 4" xfId="1236"/>
    <cellStyle name="SAPBEXHLevel3 4 2" xfId="1237"/>
    <cellStyle name="SAPBEXHLevel3 4 3" xfId="1238"/>
    <cellStyle name="SAPBEXHLevel3 4 4" xfId="1239"/>
    <cellStyle name="SAPBEXHLevel3 4_07_MAI_REAL_e_COMP_R1_R2" xfId="1240"/>
    <cellStyle name="SAPBEXHLevel3 5" xfId="1241"/>
    <cellStyle name="SAPBEXHLevel3 5 2" xfId="1242"/>
    <cellStyle name="SAPBEXHLevel3 5 3" xfId="1243"/>
    <cellStyle name="SAPBEXHLevel3 6" xfId="1244"/>
    <cellStyle name="SAPBEXHLevel3 6 2" xfId="1245"/>
    <cellStyle name="SAPBEXHLevel3 6 3" xfId="1246"/>
    <cellStyle name="SAPBEXHLevel3 7" xfId="1247"/>
    <cellStyle name="SAPBEXHLevel3 7 2" xfId="1248"/>
    <cellStyle name="SAPBEXHLevel3 7 3" xfId="1249"/>
    <cellStyle name="SAPBEXHLevel3_Cópia de Analítico de Propostas STI" xfId="1250"/>
    <cellStyle name="SAPBEXHLevel3X" xfId="143"/>
    <cellStyle name="SAPBEXHLevel3X 2" xfId="1251"/>
    <cellStyle name="SAPBEXHLevel3X 2 2" xfId="1252"/>
    <cellStyle name="SAPBEXHLevel3X 2 3" xfId="1253"/>
    <cellStyle name="SAPBEXHLevel3X 2 4" xfId="1254"/>
    <cellStyle name="SAPBEXHLevel3X 2_07_MAI_REAL_e_COMP_R1_R2" xfId="1255"/>
    <cellStyle name="SAPBEXHLevel3X 3" xfId="1256"/>
    <cellStyle name="SAPBEXHLevel3X 3 2" xfId="1257"/>
    <cellStyle name="SAPBEXHLevel3X 3 3" xfId="1258"/>
    <cellStyle name="SAPBEXHLevel3X 3 4" xfId="1259"/>
    <cellStyle name="SAPBEXHLevel3X 3_07_MAI_REAL_e_COMP_R1_R2" xfId="1260"/>
    <cellStyle name="SAPBEXHLevel3X 4" xfId="1261"/>
    <cellStyle name="SAPBEXHLevel3X 4 2" xfId="1262"/>
    <cellStyle name="SAPBEXHLevel3X 4 3" xfId="1263"/>
    <cellStyle name="SAPBEXHLevel3X 4 4" xfId="1264"/>
    <cellStyle name="SAPBEXHLevel3X 4_07_MAI_REAL_e_COMP_R1_R2" xfId="1265"/>
    <cellStyle name="SAPBEXHLevel3X 5" xfId="1266"/>
    <cellStyle name="SAPBEXHLevel3X 5 2" xfId="1267"/>
    <cellStyle name="SAPBEXHLevel3X 5 3" xfId="1268"/>
    <cellStyle name="SAPBEXHLevel3X 6" xfId="1269"/>
    <cellStyle name="SAPBEXHLevel3X 6 2" xfId="1270"/>
    <cellStyle name="SAPBEXHLevel3X 6 3" xfId="1271"/>
    <cellStyle name="SAPBEXHLevel3X 7" xfId="1272"/>
    <cellStyle name="SAPBEXHLevel3X 7 2" xfId="1273"/>
    <cellStyle name="SAPBEXHLevel3X 7 3" xfId="1274"/>
    <cellStyle name="SAPBEXHLevel3X_Cópia de Analítico de Propostas STI" xfId="1275"/>
    <cellStyle name="SAPBEXresData" xfId="144"/>
    <cellStyle name="SAPBEXresData 2" xfId="1276"/>
    <cellStyle name="SAPBEXresData 3" xfId="1277"/>
    <cellStyle name="SAPBEXresData_Propostas Aprovadas 18_02_2010" xfId="1278"/>
    <cellStyle name="SAPBEXresDataEmph" xfId="145"/>
    <cellStyle name="SAPBEXresItem" xfId="146"/>
    <cellStyle name="SAPBEXresItem 2" xfId="1279"/>
    <cellStyle name="SAPBEXresItem 3" xfId="1280"/>
    <cellStyle name="SAPBEXresItem_Propostas Aprovadas 18_02_2010" xfId="1281"/>
    <cellStyle name="SAPBEXresItemX" xfId="147"/>
    <cellStyle name="SAPBEXresItemX 2" xfId="1282"/>
    <cellStyle name="SAPBEXresItemX 3" xfId="1283"/>
    <cellStyle name="SAPBEXresItemX_Propostas Aprovadas 18_02_2010" xfId="1284"/>
    <cellStyle name="SAPBEXstdData" xfId="148"/>
    <cellStyle name="SAPBEXstdData 2" xfId="1285"/>
    <cellStyle name="SAPBEXstdData 3" xfId="1286"/>
    <cellStyle name="SAPBEXstdData_Propostas Aprovadas 18_02_2010" xfId="1287"/>
    <cellStyle name="SAPBEXstdDataEmph" xfId="149"/>
    <cellStyle name="SAPBEXstdItem" xfId="150"/>
    <cellStyle name="SAPBEXstdItem 2" xfId="1288"/>
    <cellStyle name="SAPBEXstdItem 2 2" xfId="1289"/>
    <cellStyle name="SAPBEXstdItem 2 3" xfId="1290"/>
    <cellStyle name="SAPBEXstdItem 2 4" xfId="1291"/>
    <cellStyle name="SAPBEXstdItem 2_07_MAI_REAL_e_COMP_R1_R2" xfId="1292"/>
    <cellStyle name="SAPBEXstdItem 3" xfId="1293"/>
    <cellStyle name="SAPBEXstdItem 3 2" xfId="1294"/>
    <cellStyle name="SAPBEXstdItem 3 3" xfId="1295"/>
    <cellStyle name="SAPBEXstdItem 3 4" xfId="1296"/>
    <cellStyle name="SAPBEXstdItem 3_07_MAI_REAL_e_COMP_R1_R2" xfId="1297"/>
    <cellStyle name="SAPBEXstdItem 4" xfId="1298"/>
    <cellStyle name="SAPBEXstdItem 4 2" xfId="1299"/>
    <cellStyle name="SAPBEXstdItem 4 3" xfId="1300"/>
    <cellStyle name="SAPBEXstdItem 4 4" xfId="1301"/>
    <cellStyle name="SAPBEXstdItem 4_07_MAI_REAL_e_COMP_R1_R2" xfId="1302"/>
    <cellStyle name="SAPBEXstdItem 5" xfId="1303"/>
    <cellStyle name="SAPBEXstdItem 5 2" xfId="1304"/>
    <cellStyle name="SAPBEXstdItem 5 3" xfId="1305"/>
    <cellStyle name="SAPBEXstdItem 6" xfId="1306"/>
    <cellStyle name="SAPBEXstdItem 6 2" xfId="1307"/>
    <cellStyle name="SAPBEXstdItem 6 3" xfId="1308"/>
    <cellStyle name="SAPBEXstdItem 7" xfId="1309"/>
    <cellStyle name="SAPBEXstdItem 7 2" xfId="1310"/>
    <cellStyle name="SAPBEXstdItem 7 3" xfId="1311"/>
    <cellStyle name="SAPBEXstdItem_Cópia de Analítico de Propostas STI" xfId="1312"/>
    <cellStyle name="SAPBEXstdItemX" xfId="151"/>
    <cellStyle name="SAPBEXstdItemX 2" xfId="1313"/>
    <cellStyle name="SAPBEXstdItemX 2 2" xfId="1314"/>
    <cellStyle name="SAPBEXstdItemX 2 3" xfId="1315"/>
    <cellStyle name="SAPBEXstdItemX 2 4" xfId="1316"/>
    <cellStyle name="SAPBEXstdItemX 2_07_MAI_REAL_e_COMP_R1_R2" xfId="1317"/>
    <cellStyle name="SAPBEXstdItemX 3" xfId="1318"/>
    <cellStyle name="SAPBEXstdItemX 3 2" xfId="1319"/>
    <cellStyle name="SAPBEXstdItemX 3 3" xfId="1320"/>
    <cellStyle name="SAPBEXstdItemX 3 4" xfId="1321"/>
    <cellStyle name="SAPBEXstdItemX 3_07_MAI_REAL_e_COMP_R1_R2" xfId="1322"/>
    <cellStyle name="SAPBEXstdItemX 4" xfId="1323"/>
    <cellStyle name="SAPBEXstdItemX 4 2" xfId="1324"/>
    <cellStyle name="SAPBEXstdItemX 4 3" xfId="1325"/>
    <cellStyle name="SAPBEXstdItemX 4 4" xfId="1326"/>
    <cellStyle name="SAPBEXstdItemX 4_07_MAI_REAL_e_COMP_R1_R2" xfId="1327"/>
    <cellStyle name="SAPBEXstdItemX 5" xfId="1328"/>
    <cellStyle name="SAPBEXstdItemX 5 2" xfId="1329"/>
    <cellStyle name="SAPBEXstdItemX 5 3" xfId="1330"/>
    <cellStyle name="SAPBEXstdItemX 6" xfId="1331"/>
    <cellStyle name="SAPBEXstdItemX 6 2" xfId="1332"/>
    <cellStyle name="SAPBEXstdItemX 6 3" xfId="1333"/>
    <cellStyle name="SAPBEXstdItemX 7" xfId="1334"/>
    <cellStyle name="SAPBEXstdItemX 7 2" xfId="1335"/>
    <cellStyle name="SAPBEXstdItemX 7 3" xfId="1336"/>
    <cellStyle name="SAPBEXstdItemX_Cópia de Analítico de Propostas STI" xfId="1337"/>
    <cellStyle name="SAPBEXtitle" xfId="152"/>
    <cellStyle name="SAPBEXundefined" xfId="153"/>
    <cellStyle name="SEM-BPS-data" xfId="1338"/>
    <cellStyle name="SEM-BPS-headdata" xfId="154"/>
    <cellStyle name="SEM-BPS-input-on" xfId="155"/>
    <cellStyle name="SEM-BPS-key" xfId="156"/>
    <cellStyle name="SEM-BPS-sub1" xfId="157"/>
    <cellStyle name="SEM-BPS-total" xfId="158"/>
    <cellStyle name="Separador de milhares 10" xfId="1339"/>
    <cellStyle name="Separador de milhares 10 2" xfId="1340"/>
    <cellStyle name="Separador de milhares 10 2 2" xfId="1341"/>
    <cellStyle name="Separador de milhares 10 2 3" xfId="1342"/>
    <cellStyle name="Separador de milhares 10 3" xfId="1343"/>
    <cellStyle name="Separador de milhares 10 4" xfId="1344"/>
    <cellStyle name="Separador de milhares 100" xfId="1345"/>
    <cellStyle name="Separador de milhares 100 10" xfId="1346"/>
    <cellStyle name="Separador de milhares 100 2" xfId="1347"/>
    <cellStyle name="Separador de milhares 100 3" xfId="1348"/>
    <cellStyle name="Separador de milhares 11" xfId="1349"/>
    <cellStyle name="Separador de milhares 11 2" xfId="1350"/>
    <cellStyle name="Separador de milhares 12" xfId="1351"/>
    <cellStyle name="Separador de milhares 12 2" xfId="1352"/>
    <cellStyle name="Separador de milhares 12 3" xfId="1353"/>
    <cellStyle name="Separador de milhares 12 3 2" xfId="1354"/>
    <cellStyle name="Separador de milhares 12 3 3" xfId="1355"/>
    <cellStyle name="Separador de milhares 12 4" xfId="1356"/>
    <cellStyle name="Separador de milhares 12 5" xfId="1357"/>
    <cellStyle name="Separador de milhares 12 6" xfId="1358"/>
    <cellStyle name="Separador de milhares 13" xfId="1359"/>
    <cellStyle name="Separador de milhares 13 2" xfId="1360"/>
    <cellStyle name="Separador de milhares 14" xfId="1361"/>
    <cellStyle name="Separador de milhares 14 2" xfId="1362"/>
    <cellStyle name="Separador de milhares 14 2 2" xfId="1363"/>
    <cellStyle name="Separador de milhares 14 2 3" xfId="1364"/>
    <cellStyle name="Separador de milhares 14 2 4" xfId="1365"/>
    <cellStyle name="Separador de milhares 14 3" xfId="1366"/>
    <cellStyle name="Separador de milhares 14 4" xfId="1367"/>
    <cellStyle name="Separador de milhares 14 5" xfId="1368"/>
    <cellStyle name="Separador de milhares 15" xfId="1369"/>
    <cellStyle name="Separador de milhares 15 2" xfId="1370"/>
    <cellStyle name="Separador de milhares 15 3" xfId="1371"/>
    <cellStyle name="Separador de milhares 16" xfId="1372"/>
    <cellStyle name="Separador de milhares 16 2" xfId="1373"/>
    <cellStyle name="Separador de milhares 16 3" xfId="1374"/>
    <cellStyle name="Separador de milhares 16 4" xfId="1375"/>
    <cellStyle name="Separador de milhares 16 5" xfId="1376"/>
    <cellStyle name="Separador de milhares 16 6" xfId="1377"/>
    <cellStyle name="Separador de milhares 17" xfId="1378"/>
    <cellStyle name="Separador de milhares 17 2" xfId="1379"/>
    <cellStyle name="Separador de milhares 17 3" xfId="1380"/>
    <cellStyle name="Separador de milhares 17 4" xfId="1381"/>
    <cellStyle name="Separador de milhares 17 5" xfId="1382"/>
    <cellStyle name="Separador de milhares 17 6" xfId="1383"/>
    <cellStyle name="Separador de milhares 18" xfId="1384"/>
    <cellStyle name="Separador de milhares 18 2" xfId="1385"/>
    <cellStyle name="Separador de milhares 18 2 2" xfId="1386"/>
    <cellStyle name="Separador de milhares 18 2 3" xfId="1387"/>
    <cellStyle name="Separador de milhares 18 2 4" xfId="1388"/>
    <cellStyle name="Separador de milhares 18 3" xfId="1389"/>
    <cellStyle name="Separador de milhares 18 4" xfId="1390"/>
    <cellStyle name="Separador de milhares 18 5" xfId="1391"/>
    <cellStyle name="Separador de milhares 19" xfId="1392"/>
    <cellStyle name="Separador de milhares 19 2" xfId="1393"/>
    <cellStyle name="Separador de milhares 19 3" xfId="1394"/>
    <cellStyle name="Separador de milhares 19 4" xfId="1395"/>
    <cellStyle name="Separador de milhares 19 5" xfId="1396"/>
    <cellStyle name="Separador de milhares 2" xfId="159"/>
    <cellStyle name="Separador de milhares 2 10" xfId="1397"/>
    <cellStyle name="Separador de milhares 2 10 2" xfId="1398"/>
    <cellStyle name="Separador de milhares 2 11" xfId="1399"/>
    <cellStyle name="Separador de milhares 2 11 2" xfId="1400"/>
    <cellStyle name="Separador de milhares 2 12" xfId="1401"/>
    <cellStyle name="Separador de milhares 2 12 2" xfId="1402"/>
    <cellStyle name="Separador de milhares 2 13" xfId="1403"/>
    <cellStyle name="Separador de milhares 2 13 2" xfId="1404"/>
    <cellStyle name="Separador de milhares 2 14" xfId="1405"/>
    <cellStyle name="Separador de milhares 2 14 2" xfId="1406"/>
    <cellStyle name="Separador de milhares 2 15" xfId="1407"/>
    <cellStyle name="Separador de milhares 2 15 2" xfId="1408"/>
    <cellStyle name="Separador de milhares 2 16" xfId="1409"/>
    <cellStyle name="Separador de milhares 2 16 2" xfId="1410"/>
    <cellStyle name="Separador de milhares 2 17" xfId="1411"/>
    <cellStyle name="Separador de milhares 2 17 2" xfId="1412"/>
    <cellStyle name="Separador de milhares 2 18" xfId="1413"/>
    <cellStyle name="Separador de milhares 2 18 2" xfId="1414"/>
    <cellStyle name="Separador de milhares 2 19" xfId="1415"/>
    <cellStyle name="Separador de milhares 2 19 2" xfId="1416"/>
    <cellStyle name="Separador de milhares 2 2" xfId="1417"/>
    <cellStyle name="Separador de milhares 2 2 2" xfId="1418"/>
    <cellStyle name="Separador de milhares 2 2 2 2" xfId="1419"/>
    <cellStyle name="Separador de milhares 2 2 2 3" xfId="1420"/>
    <cellStyle name="Separador de milhares 2 2 3" xfId="1421"/>
    <cellStyle name="Separador de milhares 2 2 3 2" xfId="1422"/>
    <cellStyle name="Separador de milhares 2 2 3 3" xfId="1423"/>
    <cellStyle name="Separador de milhares 2 2 4" xfId="1424"/>
    <cellStyle name="Separador de milhares 2 2 4 2" xfId="1425"/>
    <cellStyle name="Separador de milhares 2 2 5" xfId="1426"/>
    <cellStyle name="Separador de milhares 2 20" xfId="1427"/>
    <cellStyle name="Separador de milhares 2 20 2" xfId="1428"/>
    <cellStyle name="Separador de milhares 2 21" xfId="1429"/>
    <cellStyle name="Separador de milhares 2 21 2" xfId="1430"/>
    <cellStyle name="Separador de milhares 2 22" xfId="1431"/>
    <cellStyle name="Separador de milhares 2 23" xfId="1432"/>
    <cellStyle name="Separador de milhares 2 24" xfId="1433"/>
    <cellStyle name="Separador de milhares 2 3" xfId="1434"/>
    <cellStyle name="Separador de milhares 2 3 2" xfId="1435"/>
    <cellStyle name="Separador de milhares 2 4" xfId="1436"/>
    <cellStyle name="Separador de milhares 2 4 2" xfId="1437"/>
    <cellStyle name="Separador de milhares 2 5" xfId="1438"/>
    <cellStyle name="Separador de milhares 2 5 2" xfId="1439"/>
    <cellStyle name="Separador de milhares 2 6" xfId="1440"/>
    <cellStyle name="Separador de milhares 2 6 2" xfId="1441"/>
    <cellStyle name="Separador de milhares 2 6 3" xfId="1442"/>
    <cellStyle name="Separador de milhares 2 7" xfId="1443"/>
    <cellStyle name="Separador de milhares 2 7 2" xfId="1444"/>
    <cellStyle name="Separador de milhares 2 8" xfId="1445"/>
    <cellStyle name="Separador de milhares 2 8 2" xfId="1446"/>
    <cellStyle name="Separador de milhares 2 9" xfId="1447"/>
    <cellStyle name="Separador de milhares 2 9 2" xfId="1448"/>
    <cellStyle name="Separador de milhares 20" xfId="1449"/>
    <cellStyle name="Separador de milhares 20 2" xfId="1450"/>
    <cellStyle name="Separador de milhares 21" xfId="1451"/>
    <cellStyle name="Separador de milhares 21 2" xfId="1452"/>
    <cellStyle name="Separador de milhares 22" xfId="1453"/>
    <cellStyle name="Separador de milhares 22 2" xfId="1454"/>
    <cellStyle name="Separador de milhares 22 2 2" xfId="1455"/>
    <cellStyle name="Separador de milhares 22 3" xfId="1456"/>
    <cellStyle name="Separador de milhares 22 4" xfId="1457"/>
    <cellStyle name="Separador de milhares 23" xfId="1458"/>
    <cellStyle name="Separador de milhares 23 2" xfId="1459"/>
    <cellStyle name="Separador de milhares 23 2 2" xfId="1460"/>
    <cellStyle name="Separador de milhares 23 3" xfId="1461"/>
    <cellStyle name="Separador de milhares 23 4" xfId="1462"/>
    <cellStyle name="Separador de milhares 24" xfId="1463"/>
    <cellStyle name="Separador de milhares 24 2" xfId="1464"/>
    <cellStyle name="Separador de milhares 24 2 2" xfId="1465"/>
    <cellStyle name="Separador de milhares 24 3" xfId="1466"/>
    <cellStyle name="Separador de milhares 24 4" xfId="1467"/>
    <cellStyle name="Separador de milhares 25" xfId="1468"/>
    <cellStyle name="Separador de milhares 25 2" xfId="1469"/>
    <cellStyle name="Separador de milhares 25 3" xfId="1470"/>
    <cellStyle name="Separador de milhares 26" xfId="160"/>
    <cellStyle name="Separador de milhares 26 2" xfId="1471"/>
    <cellStyle name="Separador de milhares 26 3" xfId="1472"/>
    <cellStyle name="Separador de milhares 26 4" xfId="1473"/>
    <cellStyle name="Separador de milhares 27" xfId="1474"/>
    <cellStyle name="Separador de milhares 27 2" xfId="1475"/>
    <cellStyle name="Separador de milhares 27 3" xfId="1476"/>
    <cellStyle name="Separador de milhares 27 4" xfId="1477"/>
    <cellStyle name="Separador de milhares 28" xfId="1478"/>
    <cellStyle name="Separador de milhares 29" xfId="1479"/>
    <cellStyle name="Separador de milhares 29 2" xfId="1480"/>
    <cellStyle name="Separador de milhares 29 3" xfId="1481"/>
    <cellStyle name="Separador de milhares 29 4" xfId="1482"/>
    <cellStyle name="Separador de milhares 3" xfId="1483"/>
    <cellStyle name="Separador de milhares 3 2" xfId="1484"/>
    <cellStyle name="Separador de milhares 3 2 2" xfId="1485"/>
    <cellStyle name="Separador de milhares 3 2 3" xfId="1486"/>
    <cellStyle name="Separador de milhares 3 2 4" xfId="1487"/>
    <cellStyle name="Separador de milhares 3 3" xfId="1488"/>
    <cellStyle name="Separador de milhares 3 4" xfId="1489"/>
    <cellStyle name="Separador de milhares 3 5" xfId="1490"/>
    <cellStyle name="Separador de milhares 3 6" xfId="1491"/>
    <cellStyle name="Separador de milhares 3 7" xfId="1492"/>
    <cellStyle name="Separador de milhares 30" xfId="1493"/>
    <cellStyle name="Separador de milhares 31" xfId="1494"/>
    <cellStyle name="Separador de milhares 4" xfId="1495"/>
    <cellStyle name="Separador de milhares 4 2" xfId="1496"/>
    <cellStyle name="Separador de milhares 4 3" xfId="1497"/>
    <cellStyle name="Separador de milhares 4 4" xfId="1498"/>
    <cellStyle name="Separador de milhares 4 5" xfId="1499"/>
    <cellStyle name="Separador de milhares 4 6" xfId="1500"/>
    <cellStyle name="Separador de milhares 5" xfId="1501"/>
    <cellStyle name="Separador de milhares 5 2" xfId="1502"/>
    <cellStyle name="Separador de milhares 5 3" xfId="1503"/>
    <cellStyle name="Separador de milhares 5 4" xfId="1504"/>
    <cellStyle name="Separador de milhares 5 5" xfId="1505"/>
    <cellStyle name="Separador de milhares 6" xfId="1506"/>
    <cellStyle name="Separador de milhares 6 2" xfId="1507"/>
    <cellStyle name="Separador de milhares 6 2 2" xfId="1508"/>
    <cellStyle name="Separador de milhares 6 2 3" xfId="1509"/>
    <cellStyle name="Separador de milhares 6 3" xfId="1510"/>
    <cellStyle name="Separador de milhares 6 4" xfId="1511"/>
    <cellStyle name="Separador de milhares 7" xfId="1512"/>
    <cellStyle name="Separador de milhares 7 2" xfId="1513"/>
    <cellStyle name="Separador de milhares 7 2 2" xfId="1514"/>
    <cellStyle name="Separador de milhares 7 2 3" xfId="1515"/>
    <cellStyle name="Separador de milhares 7 3" xfId="1516"/>
    <cellStyle name="Separador de milhares 7 4" xfId="1517"/>
    <cellStyle name="Separador de milhares 8" xfId="1518"/>
    <cellStyle name="Separador de milhares 8 2" xfId="1519"/>
    <cellStyle name="Separador de milhares 8 2 2" xfId="1520"/>
    <cellStyle name="Separador de milhares 8 2 3" xfId="1521"/>
    <cellStyle name="Separador de milhares 8 3" xfId="1522"/>
    <cellStyle name="Separador de milhares 8 4" xfId="1523"/>
    <cellStyle name="Separador de milhares 9" xfId="1524"/>
    <cellStyle name="Separador de milhares 9 2" xfId="1525"/>
    <cellStyle name="SHADEDSTORES" xfId="161"/>
    <cellStyle name="SHADEDSTORES 2" xfId="1526"/>
    <cellStyle name="SHADEDSTORES 2 2" xfId="1527"/>
    <cellStyle name="SHADEDSTORES 2 3" xfId="1528"/>
    <cellStyle name="SHADEDSTORES 2 4" xfId="1529"/>
    <cellStyle name="SHADEDSTORES 2 5" xfId="1530"/>
    <cellStyle name="SHADEDSTORES 2 6" xfId="1531"/>
    <cellStyle name="SHADEDSTORES 3" xfId="1532"/>
    <cellStyle name="SHADEDSTORES 4" xfId="1533"/>
    <cellStyle name="SHADEDSTORES 5" xfId="1534"/>
    <cellStyle name="Sheet Header" xfId="162"/>
    <cellStyle name="specstores" xfId="163"/>
    <cellStyle name="Standard 2" xfId="1535"/>
    <cellStyle name="Standard%" xfId="1536"/>
    <cellStyle name="Standard_02-Cisco (7206) based GGSN BC 2003-01-24" xfId="164"/>
    <cellStyle name="Stil 1" xfId="1537"/>
    <cellStyle name="Style 1" xfId="1538"/>
    <cellStyle name="SubRoutine" xfId="165"/>
    <cellStyle name="SubRoutine 2" xfId="1539"/>
    <cellStyle name="SubRoutine 3" xfId="1540"/>
    <cellStyle name="Subtotal" xfId="166"/>
    <cellStyle name="Subtotal 2" xfId="1541"/>
    <cellStyle name="Summe" xfId="1542"/>
    <cellStyle name="Summe [+line]" xfId="1543"/>
    <cellStyle name="Summe [000]" xfId="1544"/>
    <cellStyle name="Summe_Abschreibung" xfId="1545"/>
    <cellStyle name="TableHead" xfId="167"/>
    <cellStyle name="TableHead 2" xfId="1546"/>
    <cellStyle name="TableHead 2 2" xfId="1547"/>
    <cellStyle name="TableHead 2 3" xfId="1548"/>
    <cellStyle name="TableHead 2 4" xfId="1549"/>
    <cellStyle name="TableHead 2 5" xfId="1550"/>
    <cellStyle name="TableHead 3" xfId="1551"/>
    <cellStyle name="TableHead 4" xfId="1552"/>
    <cellStyle name="TableHead_Propostas Aprovadas 18_02_2010" xfId="1553"/>
    <cellStyle name="Task]_x000d__x000a_TaskName=Scan At_x000d__x000a_TaskID=3_x000d__x000a_WorkstationName=SmarTone_x000d__x000a_LastExecuted=0_x000d__x000a_LastSt" xfId="1554"/>
    <cellStyle name="Task]_x000d__x000a_TaskName=Scan At_x000d__x000a_TaskID=3_x000d__x000a_WorkstationName=SmarTone_x000d__x000a_LastExecuted=0_x000d__x000a_LastSt 2" xfId="1555"/>
    <cellStyle name="Texto de Aviso 2" xfId="1556"/>
    <cellStyle name="Texto Explicativo 2" xfId="1557"/>
    <cellStyle name="Title" xfId="168"/>
    <cellStyle name="Title 2" xfId="1558"/>
    <cellStyle name="Título 1 2" xfId="1559"/>
    <cellStyle name="Título 2 2" xfId="1560"/>
    <cellStyle name="Título 3 2" xfId="1561"/>
    <cellStyle name="Título 4 2" xfId="1562"/>
    <cellStyle name="Título 5" xfId="1563"/>
    <cellStyle name="Título 6" xfId="1564"/>
    <cellStyle name="Título 7" xfId="1565"/>
    <cellStyle name="Titulo1" xfId="169"/>
    <cellStyle name="Titulo2" xfId="170"/>
    <cellStyle name="Total 2" xfId="1566"/>
    <cellStyle name="Total 2 2" xfId="1567"/>
    <cellStyle name="Uhrzeit" xfId="1568"/>
    <cellStyle name="Unit" xfId="1569"/>
    <cellStyle name="Valuta (0)_1644RN" xfId="171"/>
    <cellStyle name="Valuta_1644RN" xfId="172"/>
    <cellStyle name="VIH" xfId="1570"/>
    <cellStyle name="Vírgula 2" xfId="174"/>
    <cellStyle name="Vírgula 2 2" xfId="1571"/>
    <cellStyle name="Vírgula 2 3" xfId="1572"/>
    <cellStyle name="Vírgula 3" xfId="173"/>
    <cellStyle name="Vírgula 3 2" xfId="1573"/>
    <cellStyle name="Vírgula 3 2 2" xfId="1574"/>
    <cellStyle name="Vírgula 4" xfId="184"/>
    <cellStyle name="Vírgula 4 2" xfId="1575"/>
    <cellStyle name="Vírgula 5" xfId="1576"/>
    <cellStyle name="Vírgula 6" xfId="1577"/>
    <cellStyle name="Vírgula 7" xfId="1578"/>
    <cellStyle name="Währung [0]_features" xfId="175"/>
    <cellStyle name="Währung(0)" xfId="1579"/>
    <cellStyle name="Währung_features" xfId="176"/>
    <cellStyle name="Warning Text" xfId="1580"/>
    <cellStyle name="桁区切り [0.00]_Book1" xfId="177"/>
    <cellStyle name="桁区切り_13636-50-A" xfId="178"/>
    <cellStyle name="標準_13636-50-A" xfId="179"/>
    <cellStyle name="通貨 [0.00]_Book1" xfId="180"/>
    <cellStyle name="通貨_Book1" xfId="181"/>
  </cellStyles>
  <dxfs count="0"/>
  <tableStyles count="0" defaultTableStyle="TableStyleMedium9" defaultPivotStyle="PivotStyleLight16"/>
  <colors>
    <mruColors>
      <color rgb="FFFAFE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IO-VM-FILE\Documents%20and%20Settings\angelica_silva\Local%20Settings\Temporary%20Internet%20Files\Content.Outlook\JT6YNG9D\OI_Modificada_RFQ%20-%20Detalhamento%20por%20Componente%20Ofertado%20-%20Servidores%20Intel%20x86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onent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"/>
  <sheetViews>
    <sheetView showGridLines="0" tabSelected="1" zoomScale="90" zoomScaleNormal="90" zoomScaleSheetLayoutView="130" workbookViewId="0">
      <pane xSplit="1" ySplit="2" topLeftCell="C3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RowHeight="15"/>
  <cols>
    <col min="1" max="1" width="3.28515625" style="14" customWidth="1"/>
    <col min="2" max="2" width="15.5703125" style="14" customWidth="1"/>
    <col min="3" max="3" width="53" style="14" customWidth="1"/>
    <col min="4" max="4" width="14.42578125" style="167" customWidth="1"/>
    <col min="5" max="5" width="42.7109375" style="14" customWidth="1"/>
    <col min="6" max="6" width="6.42578125" style="14" bestFit="1" customWidth="1"/>
    <col min="7" max="7" width="9" style="14" bestFit="1" customWidth="1"/>
    <col min="8" max="8" width="18" style="14" customWidth="1"/>
    <col min="9" max="9" width="5.42578125" style="14" customWidth="1"/>
    <col min="10" max="10" width="13.5703125" style="14" customWidth="1"/>
    <col min="11" max="11" width="18.42578125" style="14" customWidth="1"/>
    <col min="12" max="12" width="17.42578125" style="14" customWidth="1"/>
    <col min="13" max="16384" width="9.140625" style="14"/>
  </cols>
  <sheetData>
    <row r="1" spans="2:11">
      <c r="K1" s="170">
        <f>SUM(K3:K7)</f>
        <v>1084278.4400000002</v>
      </c>
    </row>
    <row r="2" spans="2:11" ht="25.5">
      <c r="B2" s="88" t="s">
        <v>255</v>
      </c>
      <c r="C2" s="88" t="s">
        <v>254</v>
      </c>
      <c r="D2" s="88" t="s">
        <v>235</v>
      </c>
      <c r="E2" s="88" t="s">
        <v>3</v>
      </c>
      <c r="F2" s="88" t="s">
        <v>163</v>
      </c>
      <c r="G2" s="88" t="s">
        <v>236</v>
      </c>
      <c r="H2" s="88" t="s">
        <v>237</v>
      </c>
      <c r="I2" s="88" t="s">
        <v>238</v>
      </c>
      <c r="J2" s="88" t="s">
        <v>239</v>
      </c>
      <c r="K2" s="88" t="s">
        <v>240</v>
      </c>
    </row>
    <row r="3" spans="2:11" ht="15" customHeight="1">
      <c r="B3" s="168" t="s">
        <v>258</v>
      </c>
      <c r="C3" s="168" t="s">
        <v>259</v>
      </c>
      <c r="D3" s="169" t="s">
        <v>119</v>
      </c>
      <c r="E3" s="164" t="str">
        <f>VLOOKUP(D3,Lista!$A:K,2,FALSE)</f>
        <v>Mid 1-  24 Cores x 192GB ( 2x5118 Gold - 12 Cores)</v>
      </c>
      <c r="F3" s="164">
        <f>VLOOKUP(D3,Lista!A:$K,10,FALSE)</f>
        <v>24</v>
      </c>
      <c r="G3" s="164" t="str">
        <f>VLOOKUP(D3,Lista!$A:$K,11,FALSE)</f>
        <v>192GB</v>
      </c>
      <c r="H3" s="163" t="s">
        <v>234</v>
      </c>
      <c r="I3" s="163">
        <v>2</v>
      </c>
      <c r="J3" s="165">
        <f>VLOOKUP(D3,'Dados LPU'!$B:$M,2,FALSE)</f>
        <v>33385.279999999999</v>
      </c>
      <c r="K3" s="166">
        <f t="shared" ref="K3:K6" si="0">I3*J3</f>
        <v>66770.559999999998</v>
      </c>
    </row>
    <row r="4" spans="2:11" ht="15" customHeight="1">
      <c r="B4" s="168" t="s">
        <v>260</v>
      </c>
      <c r="C4" s="168" t="s">
        <v>261</v>
      </c>
      <c r="D4" s="169" t="s">
        <v>119</v>
      </c>
      <c r="E4" s="164" t="str">
        <f>VLOOKUP(D4,Lista!$A:K,2,FALSE)</f>
        <v>Mid 1-  24 Cores x 192GB ( 2x5118 Gold - 12 Cores)</v>
      </c>
      <c r="F4" s="164">
        <f>VLOOKUP(D4,Lista!A:$K,10,FALSE)</f>
        <v>24</v>
      </c>
      <c r="G4" s="164" t="str">
        <f>VLOOKUP(D4,Lista!$A:$K,11,FALSE)</f>
        <v>192GB</v>
      </c>
      <c r="H4" s="163" t="s">
        <v>234</v>
      </c>
      <c r="I4" s="163">
        <v>3</v>
      </c>
      <c r="J4" s="165">
        <f>VLOOKUP(D4,'Dados LPU'!$B:$M,2,FALSE)</f>
        <v>33385.279999999999</v>
      </c>
      <c r="K4" s="166">
        <f t="shared" si="0"/>
        <v>100155.84</v>
      </c>
    </row>
    <row r="5" spans="2:11" ht="15" customHeight="1">
      <c r="B5" s="168" t="s">
        <v>260</v>
      </c>
      <c r="C5" s="168" t="s">
        <v>261</v>
      </c>
      <c r="D5" s="169" t="s">
        <v>125</v>
      </c>
      <c r="E5" s="164" t="str">
        <f>VLOOKUP(D5,Lista!$A:K,2,FALSE)</f>
        <v>Mid 3-  32 Cores x 512GB ( 2x6130 Gold - 16 Cores)</v>
      </c>
      <c r="F5" s="164">
        <f>VLOOKUP(D5,Lista!A:$K,10,FALSE)</f>
        <v>32</v>
      </c>
      <c r="G5" s="164" t="str">
        <f>VLOOKUP(D5,Lista!$A:$K,11,FALSE)</f>
        <v>512GB</v>
      </c>
      <c r="H5" s="163" t="s">
        <v>234</v>
      </c>
      <c r="I5" s="163">
        <v>6</v>
      </c>
      <c r="J5" s="165">
        <f>VLOOKUP(D5,'Dados LPU'!$B:$M,2,FALSE)</f>
        <v>54978.3</v>
      </c>
      <c r="K5" s="166">
        <f t="shared" si="0"/>
        <v>329869.80000000005</v>
      </c>
    </row>
    <row r="6" spans="2:11" ht="15" customHeight="1">
      <c r="B6" s="168" t="s">
        <v>260</v>
      </c>
      <c r="C6" s="168" t="s">
        <v>261</v>
      </c>
      <c r="D6" s="169" t="s">
        <v>128</v>
      </c>
      <c r="E6" s="164" t="str">
        <f>VLOOKUP(D6,Lista!$A:K,2,FALSE)</f>
        <v>High 1-  80 Cores x 1536GB ( 2x6138 Gold - 20 Cores)</v>
      </c>
      <c r="F6" s="164">
        <f>VLOOKUP(D6,Lista!A:$K,10,FALSE)</f>
        <v>80</v>
      </c>
      <c r="G6" s="164" t="str">
        <f>VLOOKUP(D6,Lista!$A:$K,11,FALSE)</f>
        <v>1536GB</v>
      </c>
      <c r="H6" s="163" t="s">
        <v>234</v>
      </c>
      <c r="I6" s="163">
        <v>2</v>
      </c>
      <c r="J6" s="165">
        <f>VLOOKUP(D6,'Dados LPU'!$B:$M,2,FALSE)</f>
        <v>159552.07999999999</v>
      </c>
      <c r="K6" s="166">
        <f t="shared" si="0"/>
        <v>319104.15999999997</v>
      </c>
    </row>
    <row r="7" spans="2:11" ht="15" customHeight="1">
      <c r="B7" s="168" t="s">
        <v>257</v>
      </c>
      <c r="C7" s="168" t="s">
        <v>256</v>
      </c>
      <c r="D7" s="169" t="s">
        <v>213</v>
      </c>
      <c r="E7" s="164" t="str">
        <f>VLOOKUP(D7,Lista!$A:K,2,FALSE)</f>
        <v>Esp 4-  32 Cores x 384GB ( 2x6130 Gold - 16 Cores)</v>
      </c>
      <c r="F7" s="164">
        <f>VLOOKUP(D7,Lista!A:$K,10,FALSE)</f>
        <v>32</v>
      </c>
      <c r="G7" s="164" t="str">
        <f>VLOOKUP(D7,Lista!$A:$K,11,FALSE)</f>
        <v>384GB</v>
      </c>
      <c r="H7" s="163" t="s">
        <v>234</v>
      </c>
      <c r="I7" s="163">
        <v>4</v>
      </c>
      <c r="J7" s="165">
        <f>VLOOKUP(D7,'Dados LPU'!$B:$M,2,FALSE)</f>
        <v>67094.52</v>
      </c>
      <c r="K7" s="166">
        <f>I7*J7</f>
        <v>268378.08</v>
      </c>
    </row>
    <row r="9" spans="2:11">
      <c r="K9" s="171"/>
    </row>
    <row r="12" spans="2:11">
      <c r="G12" s="171"/>
      <c r="K12" s="171"/>
    </row>
  </sheetData>
  <pageMargins left="0.511811024" right="0.511811024" top="0.78740157499999996" bottom="0.78740157499999996" header="0.31496062000000002" footer="0.31496062000000002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Lista!$A$2:$A$18</xm:f>
          </x14:formula1>
          <xm:sqref>D3:D7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1"/>
  <sheetViews>
    <sheetView showGridLines="0" zoomScale="90" zoomScaleNormal="9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2" customHeight="1"/>
  <cols>
    <col min="1" max="1" width="9.42578125" style="15" customWidth="1"/>
    <col min="2" max="2" width="21.85546875" style="86" customWidth="1"/>
    <col min="3" max="3" width="18.42578125" style="96" customWidth="1"/>
    <col min="4" max="5" width="12.140625" style="15" customWidth="1"/>
    <col min="6" max="6" width="6.85546875" style="15" customWidth="1"/>
    <col min="7" max="7" width="8.85546875" style="15" bestFit="1" customWidth="1"/>
    <col min="8" max="8" width="9.140625" style="15" customWidth="1"/>
    <col min="9" max="9" width="34.5703125" style="15" customWidth="1"/>
    <col min="10" max="10" width="8.28515625" style="15" customWidth="1"/>
    <col min="11" max="11" width="12.85546875" style="89" bestFit="1" customWidth="1"/>
    <col min="12" max="12" width="15.7109375" style="89" bestFit="1" customWidth="1"/>
    <col min="13" max="13" width="16.42578125" style="89" bestFit="1" customWidth="1"/>
    <col min="14" max="16384" width="9.140625" style="15"/>
  </cols>
  <sheetData>
    <row r="1" spans="2:13" ht="12" customHeight="1" thickBot="1"/>
    <row r="2" spans="2:13" ht="15.75" customHeight="1" thickTop="1">
      <c r="C2" s="97" t="str">
        <f>L2</f>
        <v>Valor para entrega DF</v>
      </c>
      <c r="L2" s="184" t="s">
        <v>248</v>
      </c>
      <c r="M2" s="185"/>
    </row>
    <row r="3" spans="2:13" s="16" customFormat="1" ht="43.5" customHeight="1">
      <c r="B3" s="87" t="str">
        <f>'PLanilha orientadora'!A1</f>
        <v>ITEM</v>
      </c>
      <c r="C3" s="98" t="s">
        <v>246</v>
      </c>
      <c r="D3" s="83" t="str">
        <f>'PLanilha orientadora'!B1</f>
        <v>CONTRATO</v>
      </c>
      <c r="E3" s="83" t="s">
        <v>9</v>
      </c>
      <c r="F3" s="83" t="str">
        <f>'PLanilha orientadora'!C1</f>
        <v>ITEM SAP</v>
      </c>
      <c r="G3" s="83" t="str">
        <f>'PLanilha orientadora'!D1</f>
        <v>COD SAP</v>
      </c>
      <c r="H3" s="83" t="str">
        <f>'PLanilha orientadora'!E1</f>
        <v>TIPO</v>
      </c>
      <c r="I3" s="83" t="str">
        <f>'PLanilha orientadora'!F1</f>
        <v>DESCRIÇÃO</v>
      </c>
      <c r="J3" s="83" t="str">
        <f>'PLanilha orientadora'!I1</f>
        <v>QTDE</v>
      </c>
      <c r="K3" s="90" t="str">
        <f>'PLanilha orientadora'!J1</f>
        <v>VALOR UNIT Liq</v>
      </c>
      <c r="L3" s="90" t="str">
        <f>'PLanilha orientadora'!K1</f>
        <v>VALOR UNIT C/ Imp</v>
      </c>
      <c r="M3" s="91" t="str">
        <f>'PLanilha orientadora'!L1</f>
        <v>VALOR TOTAL C/ imp</v>
      </c>
    </row>
    <row r="4" spans="2:13" ht="12" customHeight="1">
      <c r="B4" s="181" t="s">
        <v>109</v>
      </c>
      <c r="C4" s="175">
        <v>15584.25</v>
      </c>
      <c r="D4" s="85">
        <f>'PLanilha orientadora'!B2</f>
        <v>4600049694</v>
      </c>
      <c r="E4" s="85" t="str">
        <f>'PLanilha orientadora'!H2</f>
        <v>DELL</v>
      </c>
      <c r="F4" s="85">
        <f>'PLanilha orientadora'!C2</f>
        <v>460</v>
      </c>
      <c r="G4" s="85">
        <f>'PLanilha orientadora'!D2</f>
        <v>100867</v>
      </c>
      <c r="H4" s="85" t="str">
        <f>'PLanilha orientadora'!E2</f>
        <v>HW</v>
      </c>
      <c r="I4" s="85" t="str">
        <f>'PLanilha orientadora'!F2</f>
        <v>PowerEdge R640-Low1
* Servidor Dell PowerEdge R640 / (2x Xeon Silver 4110, 2x RAM 16GB, 2x HDD 1TB, OpenManage ConfigMgmt, iDRAC9 Enterprise</v>
      </c>
      <c r="J4" s="85">
        <f>'PLanilha orientadora'!I2</f>
        <v>1</v>
      </c>
      <c r="K4" s="92">
        <f>'PLanilha orientadora'!J2</f>
        <v>1535.75</v>
      </c>
      <c r="L4" s="92">
        <f>'PLanilha orientadora'!K2</f>
        <v>1664.67</v>
      </c>
      <c r="M4" s="93">
        <f>'PLanilha orientadora'!L2</f>
        <v>1664.67</v>
      </c>
    </row>
    <row r="5" spans="2:13" ht="12" customHeight="1">
      <c r="B5" s="182"/>
      <c r="C5" s="176"/>
      <c r="D5" s="84">
        <f>'PLanilha orientadora'!B3</f>
        <v>4600049694</v>
      </c>
      <c r="E5" s="84" t="str">
        <f>'PLanilha orientadora'!H3</f>
        <v>DELL</v>
      </c>
      <c r="F5" s="84">
        <f>'PLanilha orientadora'!C3</f>
        <v>470</v>
      </c>
      <c r="G5" s="84">
        <f>'PLanilha orientadora'!D3</f>
        <v>801037</v>
      </c>
      <c r="H5" s="84" t="str">
        <f>'PLanilha orientadora'!E3</f>
        <v>SE</v>
      </c>
      <c r="I5" s="84" t="str">
        <f>'PLanilha orientadora'!F3</f>
        <v>Garantia de Hardware</v>
      </c>
      <c r="J5" s="84">
        <f>'PLanilha orientadora'!I3</f>
        <v>1</v>
      </c>
      <c r="K5" s="94">
        <f>'PLanilha orientadora'!J3</f>
        <v>12361.16</v>
      </c>
      <c r="L5" s="94">
        <f>'PLanilha orientadora'!K3</f>
        <v>12361.16</v>
      </c>
      <c r="M5" s="95">
        <f>'PLanilha orientadora'!L3</f>
        <v>12361.16</v>
      </c>
    </row>
    <row r="6" spans="2:13" ht="12" customHeight="1">
      <c r="B6" s="183"/>
      <c r="C6" s="176"/>
      <c r="D6" s="84">
        <f>'PLanilha orientadora'!B4</f>
        <v>4600049692</v>
      </c>
      <c r="E6" s="84" t="str">
        <f>'PLanilha orientadora'!H4</f>
        <v>DECISION</v>
      </c>
      <c r="F6" s="84">
        <f>'PLanilha orientadora'!C4</f>
        <v>20</v>
      </c>
      <c r="G6" s="84">
        <f>'PLanilha orientadora'!D4</f>
        <v>3000072</v>
      </c>
      <c r="H6" s="84" t="str">
        <f>'PLanilha orientadora'!E4</f>
        <v>SE</v>
      </c>
      <c r="I6" s="84" t="str">
        <f>'PLanilha orientadora'!F4</f>
        <v xml:space="preserve">Serviço de Instalação </v>
      </c>
      <c r="J6" s="84">
        <f>'PLanilha orientadora'!I4</f>
        <v>1</v>
      </c>
      <c r="K6" s="94">
        <f>'PLanilha orientadora'!J4</f>
        <v>1558.42</v>
      </c>
      <c r="L6" s="94">
        <f>'PLanilha orientadora'!K4</f>
        <v>1558.42</v>
      </c>
      <c r="M6" s="95">
        <f>'PLanilha orientadora'!L4</f>
        <v>1558.42</v>
      </c>
    </row>
    <row r="7" spans="2:13" ht="12" customHeight="1">
      <c r="B7" s="172" t="str">
        <f>'PLanilha orientadora'!A6</f>
        <v>Low 2</v>
      </c>
      <c r="C7" s="175">
        <v>19705.439999999999</v>
      </c>
      <c r="D7" s="85">
        <f>'PLanilha orientadora'!B6</f>
        <v>4600049694</v>
      </c>
      <c r="E7" s="85" t="str">
        <f>'PLanilha orientadora'!H6</f>
        <v>DELL</v>
      </c>
      <c r="F7" s="85">
        <f>'PLanilha orientadora'!C6</f>
        <v>480</v>
      </c>
      <c r="G7" s="85">
        <f>'PLanilha orientadora'!D6</f>
        <v>100862</v>
      </c>
      <c r="H7" s="85" t="str">
        <f>'PLanilha orientadora'!E6</f>
        <v>HW</v>
      </c>
      <c r="I7" s="85" t="str">
        <f>'PLanilha orientadora'!F6</f>
        <v>PowerEdge R640-Low2
Servidor Dell PowerEdge R640 / (2x Intel 4116, 2x RAM 16GB, 2x HDD 1TB, OpenManage ConfigMgmt, iDRAC9 Enterprise)</v>
      </c>
      <c r="J7" s="85">
        <f>'PLanilha orientadora'!I6</f>
        <v>1</v>
      </c>
      <c r="K7" s="92">
        <f>'PLanilha orientadora'!J6</f>
        <v>4957.57</v>
      </c>
      <c r="L7" s="92">
        <f>'PLanilha orientadora'!K6</f>
        <v>5373.73</v>
      </c>
      <c r="M7" s="93">
        <f>'PLanilha orientadora'!L6</f>
        <v>5373.73</v>
      </c>
    </row>
    <row r="8" spans="2:13" ht="12" customHeight="1">
      <c r="B8" s="173" t="str">
        <f>B7</f>
        <v>Low 2</v>
      </c>
      <c r="C8" s="176"/>
      <c r="D8" s="84">
        <f>'PLanilha orientadora'!B7</f>
        <v>4600049694</v>
      </c>
      <c r="E8" s="84" t="str">
        <f>'PLanilha orientadora'!H7</f>
        <v>DELL</v>
      </c>
      <c r="F8" s="84">
        <f>'PLanilha orientadora'!C7</f>
        <v>490</v>
      </c>
      <c r="G8" s="84">
        <f>'PLanilha orientadora'!D7</f>
        <v>801037</v>
      </c>
      <c r="H8" s="84" t="str">
        <f>'PLanilha orientadora'!E7</f>
        <v>SE</v>
      </c>
      <c r="I8" s="84" t="str">
        <f>'PLanilha orientadora'!F7</f>
        <v>Garantia de Hardware</v>
      </c>
      <c r="J8" s="84">
        <f>'PLanilha orientadora'!I7</f>
        <v>1</v>
      </c>
      <c r="K8" s="94">
        <f>'PLanilha orientadora'!J7</f>
        <v>12361.16</v>
      </c>
      <c r="L8" s="94">
        <f>'PLanilha orientadora'!K7</f>
        <v>12361.16</v>
      </c>
      <c r="M8" s="95">
        <f>'PLanilha orientadora'!L7</f>
        <v>12361.16</v>
      </c>
    </row>
    <row r="9" spans="2:13" ht="12" customHeight="1">
      <c r="B9" s="173" t="str">
        <f>B8</f>
        <v>Low 2</v>
      </c>
      <c r="C9" s="176"/>
      <c r="D9" s="84">
        <f>'PLanilha orientadora'!B8</f>
        <v>4600049692</v>
      </c>
      <c r="E9" s="84" t="str">
        <f>'PLanilha orientadora'!H8</f>
        <v>DECISION</v>
      </c>
      <c r="F9" s="84">
        <f>'PLanilha orientadora'!C8</f>
        <v>30</v>
      </c>
      <c r="G9" s="84">
        <f>'PLanilha orientadora'!D8</f>
        <v>3000072</v>
      </c>
      <c r="H9" s="84" t="str">
        <f>'PLanilha orientadora'!E8</f>
        <v>SE</v>
      </c>
      <c r="I9" s="84" t="str">
        <f>'PLanilha orientadora'!F8</f>
        <v xml:space="preserve">Serviço de Instalação </v>
      </c>
      <c r="J9" s="84">
        <f>'PLanilha orientadora'!I8</f>
        <v>1</v>
      </c>
      <c r="K9" s="94">
        <f>'PLanilha orientadora'!J8</f>
        <v>1970.55</v>
      </c>
      <c r="L9" s="94">
        <f>'PLanilha orientadora'!K8</f>
        <v>1970.55</v>
      </c>
      <c r="M9" s="95">
        <f>'PLanilha orientadora'!L8</f>
        <v>1970.55</v>
      </c>
    </row>
    <row r="10" spans="2:13" ht="12" customHeight="1">
      <c r="B10" s="172" t="str">
        <f>'PLanilha orientadora'!A10</f>
        <v>Mid 1</v>
      </c>
      <c r="C10" s="175">
        <v>33385.279999999999</v>
      </c>
      <c r="D10" s="85">
        <f>'PLanilha orientadora'!B10</f>
        <v>4600049694</v>
      </c>
      <c r="E10" s="85" t="str">
        <f>'PLanilha orientadora'!H10</f>
        <v>DELL</v>
      </c>
      <c r="F10" s="85">
        <f>'PLanilha orientadora'!C10</f>
        <v>500</v>
      </c>
      <c r="G10" s="85">
        <f>'PLanilha orientadora'!D10</f>
        <v>100866</v>
      </c>
      <c r="H10" s="85" t="str">
        <f>'PLanilha orientadora'!E10</f>
        <v>HW</v>
      </c>
      <c r="I10" s="85" t="str">
        <f>'PLanilha orientadora'!F10</f>
        <v>PowerEdge R740-Mid 1
Servidor Dell PowerEdge R740 / (2x Intel 5118, 2x RAM 16GB, 2x SSD 480GB, OpenManage ConfigMgmt, iDRAC9 Enterprise)</v>
      </c>
      <c r="J10" s="85">
        <f>'PLanilha orientadora'!I10</f>
        <v>1</v>
      </c>
      <c r="K10" s="92">
        <f>'PLanilha orientadora'!J10</f>
        <v>13075.56</v>
      </c>
      <c r="L10" s="92">
        <f>'PLanilha orientadora'!K10</f>
        <v>14514.3</v>
      </c>
      <c r="M10" s="93">
        <f>'PLanilha orientadora'!L10</f>
        <v>14514.3</v>
      </c>
    </row>
    <row r="11" spans="2:13" ht="12" customHeight="1">
      <c r="B11" s="173" t="str">
        <f>B10</f>
        <v>Mid 1</v>
      </c>
      <c r="C11" s="176"/>
      <c r="D11" s="84">
        <f>'PLanilha orientadora'!B11</f>
        <v>4600049694</v>
      </c>
      <c r="E11" s="84" t="str">
        <f>'PLanilha orientadora'!H11</f>
        <v>DELL</v>
      </c>
      <c r="F11" s="84">
        <f>'PLanilha orientadora'!C11</f>
        <v>510</v>
      </c>
      <c r="G11" s="84">
        <f>'PLanilha orientadora'!D11</f>
        <v>801037</v>
      </c>
      <c r="H11" s="84" t="str">
        <f>'PLanilha orientadora'!E11</f>
        <v>SE</v>
      </c>
      <c r="I11" s="84" t="str">
        <f>'PLanilha orientadora'!F11</f>
        <v>Garantia de Hardware</v>
      </c>
      <c r="J11" s="84">
        <f>'PLanilha orientadora'!I11</f>
        <v>1</v>
      </c>
      <c r="K11" s="94">
        <f>'PLanilha orientadora'!J11</f>
        <v>15532.45</v>
      </c>
      <c r="L11" s="94">
        <f>'PLanilha orientadora'!K11</f>
        <v>15532.45</v>
      </c>
      <c r="M11" s="95">
        <f>'PLanilha orientadora'!L11</f>
        <v>15532.45</v>
      </c>
    </row>
    <row r="12" spans="2:13" ht="12" customHeight="1">
      <c r="B12" s="173" t="str">
        <f>B11</f>
        <v>Mid 1</v>
      </c>
      <c r="C12" s="176"/>
      <c r="D12" s="84">
        <f>'PLanilha orientadora'!B12</f>
        <v>4600049692</v>
      </c>
      <c r="E12" s="84" t="str">
        <f>'PLanilha orientadora'!H12</f>
        <v>DECISION</v>
      </c>
      <c r="F12" s="84">
        <f>'PLanilha orientadora'!C12</f>
        <v>40</v>
      </c>
      <c r="G12" s="84">
        <f>'PLanilha orientadora'!D12</f>
        <v>3000072</v>
      </c>
      <c r="H12" s="84" t="str">
        <f>'PLanilha orientadora'!E12</f>
        <v>SE</v>
      </c>
      <c r="I12" s="84" t="str">
        <f>'PLanilha orientadora'!F12</f>
        <v xml:space="preserve">Serviço de Instalação </v>
      </c>
      <c r="J12" s="84">
        <f>'PLanilha orientadora'!I12</f>
        <v>1</v>
      </c>
      <c r="K12" s="94">
        <f>'PLanilha orientadora'!J12</f>
        <v>3338.53</v>
      </c>
      <c r="L12" s="94">
        <f>'PLanilha orientadora'!K12</f>
        <v>3338.53</v>
      </c>
      <c r="M12" s="95">
        <f>'PLanilha orientadora'!L12</f>
        <v>3338.53</v>
      </c>
    </row>
    <row r="13" spans="2:13" ht="12" customHeight="1">
      <c r="B13" s="172" t="str">
        <f>'PLanilha orientadora'!A14</f>
        <v>Mid 2</v>
      </c>
      <c r="C13" s="175">
        <v>41166.18</v>
      </c>
      <c r="D13" s="85">
        <f>'PLanilha orientadora'!B14</f>
        <v>4600049694</v>
      </c>
      <c r="E13" s="85" t="str">
        <f>'PLanilha orientadora'!H14</f>
        <v>DELL</v>
      </c>
      <c r="F13" s="85">
        <f>'PLanilha orientadora'!C14</f>
        <v>520</v>
      </c>
      <c r="G13" s="85">
        <f>'PLanilha orientadora'!D14</f>
        <v>100861</v>
      </c>
      <c r="H13" s="85" t="str">
        <f>'PLanilha orientadora'!E14</f>
        <v>HW</v>
      </c>
      <c r="I13" s="85" t="str">
        <f>'PLanilha orientadora'!F14</f>
        <v>PowerEdge R740-Mid 2
Servidor Dell PowerEdge R740 / (2x Intel 6130, 2x RAM 32GB, 2x SSD 480GB, OpenManage ConfigMgmt, iDRAC9 Enterprise)</v>
      </c>
      <c r="J13" s="85">
        <f>'PLanilha orientadora'!I14</f>
        <v>1</v>
      </c>
      <c r="K13" s="92">
        <f>'PLanilha orientadora'!J14</f>
        <v>19384.189999999999</v>
      </c>
      <c r="L13" s="92">
        <f>'PLanilha orientadora'!K14</f>
        <v>21517.1</v>
      </c>
      <c r="M13" s="93">
        <f>'PLanilha orientadora'!L14</f>
        <v>21517.1</v>
      </c>
    </row>
    <row r="14" spans="2:13" ht="12" customHeight="1">
      <c r="B14" s="173" t="str">
        <f>B13</f>
        <v>Mid 2</v>
      </c>
      <c r="C14" s="176"/>
      <c r="D14" s="84">
        <f>'PLanilha orientadora'!B15</f>
        <v>4600049694</v>
      </c>
      <c r="E14" s="84" t="str">
        <f>'PLanilha orientadora'!H15</f>
        <v>DELL</v>
      </c>
      <c r="F14" s="84">
        <f>'PLanilha orientadora'!C15</f>
        <v>530</v>
      </c>
      <c r="G14" s="84">
        <f>'PLanilha orientadora'!D15</f>
        <v>801037</v>
      </c>
      <c r="H14" s="84" t="str">
        <f>'PLanilha orientadora'!E15</f>
        <v>SE</v>
      </c>
      <c r="I14" s="84" t="str">
        <f>'PLanilha orientadora'!F15</f>
        <v>Garantia de Hardware</v>
      </c>
      <c r="J14" s="84">
        <f>'PLanilha orientadora'!I15</f>
        <v>1</v>
      </c>
      <c r="K14" s="94">
        <f>'PLanilha orientadora'!J15</f>
        <v>15532.45</v>
      </c>
      <c r="L14" s="94">
        <f>'PLanilha orientadora'!K15</f>
        <v>15532.45</v>
      </c>
      <c r="M14" s="95">
        <f>'PLanilha orientadora'!L15</f>
        <v>15532.45</v>
      </c>
    </row>
    <row r="15" spans="2:13" ht="12" customHeight="1">
      <c r="B15" s="173" t="str">
        <f>B14</f>
        <v>Mid 2</v>
      </c>
      <c r="C15" s="176"/>
      <c r="D15" s="84">
        <f>'PLanilha orientadora'!B16</f>
        <v>4600049692</v>
      </c>
      <c r="E15" s="84" t="str">
        <f>'PLanilha orientadora'!H16</f>
        <v>DECISION</v>
      </c>
      <c r="F15" s="84">
        <f>'PLanilha orientadora'!C16</f>
        <v>50</v>
      </c>
      <c r="G15" s="84">
        <f>'PLanilha orientadora'!D16</f>
        <v>3000072</v>
      </c>
      <c r="H15" s="84" t="str">
        <f>'PLanilha orientadora'!E16</f>
        <v>SE</v>
      </c>
      <c r="I15" s="84" t="str">
        <f>'PLanilha orientadora'!F16</f>
        <v xml:space="preserve">Serviço de Instalação </v>
      </c>
      <c r="J15" s="84">
        <f>'PLanilha orientadora'!I16</f>
        <v>1</v>
      </c>
      <c r="K15" s="94">
        <f>'PLanilha orientadora'!J16</f>
        <v>4116.63</v>
      </c>
      <c r="L15" s="94">
        <f>'PLanilha orientadora'!K16</f>
        <v>4116.63</v>
      </c>
      <c r="M15" s="95">
        <f>'PLanilha orientadora'!L16</f>
        <v>4116.63</v>
      </c>
    </row>
    <row r="16" spans="2:13" ht="12" customHeight="1">
      <c r="B16" s="172" t="str">
        <f>'PLanilha orientadora'!A18</f>
        <v>Mid 3</v>
      </c>
      <c r="C16" s="175">
        <v>54978.3</v>
      </c>
      <c r="D16" s="85">
        <f>'PLanilha orientadora'!B18</f>
        <v>4600049694</v>
      </c>
      <c r="E16" s="85" t="str">
        <f>'PLanilha orientadora'!H18</f>
        <v>DELL</v>
      </c>
      <c r="F16" s="85">
        <f>'PLanilha orientadora'!C18</f>
        <v>540</v>
      </c>
      <c r="G16" s="85">
        <f>'PLanilha orientadora'!D18</f>
        <v>100864</v>
      </c>
      <c r="H16" s="85" t="str">
        <f>'PLanilha orientadora'!E18</f>
        <v>HW</v>
      </c>
      <c r="I16" s="85" t="str">
        <f>'PLanilha orientadora'!F18</f>
        <v>PowerEdge R740-Mid 3
Servidor Dell PowerEdge R740 / (2x Intel 6130, 2x RAM 32GB, 2x SSD 480GB, OpenManage ConfigMgmt, iDRAC9 Enterprise)</v>
      </c>
      <c r="J16" s="85">
        <f>'PLanilha orientadora'!I18</f>
        <v>1</v>
      </c>
      <c r="K16" s="92">
        <f>'PLanilha orientadora'!J18</f>
        <v>30582.89</v>
      </c>
      <c r="L16" s="92">
        <f>'PLanilha orientadora'!K18</f>
        <v>33948.019999999997</v>
      </c>
      <c r="M16" s="93">
        <f>'PLanilha orientadora'!L18</f>
        <v>33948.019999999997</v>
      </c>
    </row>
    <row r="17" spans="2:13" ht="12" customHeight="1">
      <c r="B17" s="173" t="str">
        <f>B16</f>
        <v>Mid 3</v>
      </c>
      <c r="C17" s="176"/>
      <c r="D17" s="84">
        <f>'PLanilha orientadora'!B19</f>
        <v>4600049694</v>
      </c>
      <c r="E17" s="84" t="str">
        <f>'PLanilha orientadora'!H19</f>
        <v>DELL</v>
      </c>
      <c r="F17" s="84">
        <f>'PLanilha orientadora'!C19</f>
        <v>550</v>
      </c>
      <c r="G17" s="84">
        <f>'PLanilha orientadora'!D19</f>
        <v>801037</v>
      </c>
      <c r="H17" s="84" t="str">
        <f>'PLanilha orientadora'!E19</f>
        <v>SE</v>
      </c>
      <c r="I17" s="84" t="str">
        <f>'PLanilha orientadora'!F19</f>
        <v>Garantia de Hardware</v>
      </c>
      <c r="J17" s="84">
        <f>'PLanilha orientadora'!I19</f>
        <v>1</v>
      </c>
      <c r="K17" s="94">
        <f>'PLanilha orientadora'!J19</f>
        <v>15532.45</v>
      </c>
      <c r="L17" s="94">
        <f>'PLanilha orientadora'!K19</f>
        <v>15532.45</v>
      </c>
      <c r="M17" s="95">
        <f>'PLanilha orientadora'!L19</f>
        <v>15532.45</v>
      </c>
    </row>
    <row r="18" spans="2:13" ht="12" customHeight="1">
      <c r="B18" s="173" t="str">
        <f>B17</f>
        <v>Mid 3</v>
      </c>
      <c r="C18" s="176"/>
      <c r="D18" s="84">
        <f>'PLanilha orientadora'!B20</f>
        <v>4600049692</v>
      </c>
      <c r="E18" s="84" t="str">
        <f>'PLanilha orientadora'!H20</f>
        <v>DECISION</v>
      </c>
      <c r="F18" s="84">
        <f>'PLanilha orientadora'!C20</f>
        <v>60</v>
      </c>
      <c r="G18" s="84">
        <f>'PLanilha orientadora'!D20</f>
        <v>3000072</v>
      </c>
      <c r="H18" s="84" t="str">
        <f>'PLanilha orientadora'!E20</f>
        <v>SE</v>
      </c>
      <c r="I18" s="84" t="str">
        <f>'PLanilha orientadora'!F20</f>
        <v xml:space="preserve">Serviço de Instalação </v>
      </c>
      <c r="J18" s="84">
        <f>'PLanilha orientadora'!I20</f>
        <v>1</v>
      </c>
      <c r="K18" s="94">
        <f>'PLanilha orientadora'!J20</f>
        <v>5497.83</v>
      </c>
      <c r="L18" s="94">
        <f>'PLanilha orientadora'!K20</f>
        <v>5497.83</v>
      </c>
      <c r="M18" s="95">
        <f>'PLanilha orientadora'!L20</f>
        <v>5497.83</v>
      </c>
    </row>
    <row r="19" spans="2:13" ht="12" customHeight="1">
      <c r="B19" s="172" t="str">
        <f>'PLanilha orientadora'!A22</f>
        <v>High 1</v>
      </c>
      <c r="C19" s="175">
        <v>159552.07999999999</v>
      </c>
      <c r="D19" s="85">
        <f>'PLanilha orientadora'!B22</f>
        <v>4600049694</v>
      </c>
      <c r="E19" s="85" t="str">
        <f>'PLanilha orientadora'!H22</f>
        <v>DELL</v>
      </c>
      <c r="F19" s="85">
        <f>'PLanilha orientadora'!C22</f>
        <v>560</v>
      </c>
      <c r="G19" s="85">
        <f>'PLanilha orientadora'!D22</f>
        <v>100883</v>
      </c>
      <c r="H19" s="85" t="str">
        <f>'PLanilha orientadora'!E22</f>
        <v>HW</v>
      </c>
      <c r="I19" s="85" t="str">
        <f>'PLanilha orientadora'!F22</f>
        <v>PowerEdge R940-High 1 
Servidor Dell PowerEdge R940 / (2x Intel 6138 2x, 4x RAM 64GB, 4x SSD 480GB, OpenManage ConfigMgmt, iDRAC9 Enterprise)</v>
      </c>
      <c r="J19" s="85">
        <f>'PLanilha orientadora'!I22</f>
        <v>1</v>
      </c>
      <c r="K19" s="92">
        <f>'PLanilha orientadora'!J22</f>
        <v>96623.31</v>
      </c>
      <c r="L19" s="92">
        <f>'PLanilha orientadora'!K22</f>
        <v>107255.1</v>
      </c>
      <c r="M19" s="93">
        <f>'PLanilha orientadora'!L22</f>
        <v>107255.1</v>
      </c>
    </row>
    <row r="20" spans="2:13" ht="12" customHeight="1">
      <c r="B20" s="173" t="str">
        <f>B19</f>
        <v>High 1</v>
      </c>
      <c r="C20" s="176"/>
      <c r="D20" s="84">
        <f>'PLanilha orientadora'!B23</f>
        <v>4600049694</v>
      </c>
      <c r="E20" s="84" t="str">
        <f>'PLanilha orientadora'!H23</f>
        <v>DELL</v>
      </c>
      <c r="F20" s="84">
        <f>'PLanilha orientadora'!C23</f>
        <v>570</v>
      </c>
      <c r="G20" s="84">
        <f>'PLanilha orientadora'!D23</f>
        <v>801037</v>
      </c>
      <c r="H20" s="84" t="str">
        <f>'PLanilha orientadora'!E23</f>
        <v>SE</v>
      </c>
      <c r="I20" s="84" t="str">
        <f>'PLanilha orientadora'!F23</f>
        <v>Garantia de Hardware</v>
      </c>
      <c r="J20" s="84">
        <f>'PLanilha orientadora'!I23</f>
        <v>1</v>
      </c>
      <c r="K20" s="94">
        <f>'PLanilha orientadora'!J23</f>
        <v>36341.769999999997</v>
      </c>
      <c r="L20" s="94">
        <f>'PLanilha orientadora'!K23</f>
        <v>36341.769999999997</v>
      </c>
      <c r="M20" s="95">
        <f>'PLanilha orientadora'!L23</f>
        <v>36341.769999999997</v>
      </c>
    </row>
    <row r="21" spans="2:13" ht="12" customHeight="1">
      <c r="B21" s="173" t="str">
        <f>B20</f>
        <v>High 1</v>
      </c>
      <c r="C21" s="176"/>
      <c r="D21" s="84">
        <f>'PLanilha orientadora'!B24</f>
        <v>4600049692</v>
      </c>
      <c r="E21" s="84" t="str">
        <f>'PLanilha orientadora'!H24</f>
        <v>DECISION</v>
      </c>
      <c r="F21" s="84">
        <f>'PLanilha orientadora'!C24</f>
        <v>70</v>
      </c>
      <c r="G21" s="84">
        <f>'PLanilha orientadora'!D24</f>
        <v>3000072</v>
      </c>
      <c r="H21" s="84" t="str">
        <f>'PLanilha orientadora'!E24</f>
        <v>SE</v>
      </c>
      <c r="I21" s="84" t="str">
        <f>'PLanilha orientadora'!F24</f>
        <v xml:space="preserve">Serviço de Instalação </v>
      </c>
      <c r="J21" s="84">
        <f>'PLanilha orientadora'!I24</f>
        <v>1</v>
      </c>
      <c r="K21" s="94">
        <f>'PLanilha orientadora'!J24</f>
        <v>15955.21</v>
      </c>
      <c r="L21" s="94">
        <f>'PLanilha orientadora'!K24</f>
        <v>15955.21</v>
      </c>
      <c r="M21" s="95">
        <f>'PLanilha orientadora'!L24</f>
        <v>15955.21</v>
      </c>
    </row>
    <row r="22" spans="2:13" ht="12" customHeight="1">
      <c r="B22" s="172" t="str">
        <f>'PLanilha orientadora'!A26</f>
        <v>High 2</v>
      </c>
      <c r="C22" s="175">
        <v>277002.37</v>
      </c>
      <c r="D22" s="85">
        <f>'PLanilha orientadora'!B26</f>
        <v>4600049694</v>
      </c>
      <c r="E22" s="85" t="str">
        <f>'PLanilha orientadora'!H26</f>
        <v>DELL</v>
      </c>
      <c r="F22" s="85">
        <f>'PLanilha orientadora'!C26</f>
        <v>580</v>
      </c>
      <c r="G22" s="85">
        <f>'PLanilha orientadora'!D26</f>
        <v>100904</v>
      </c>
      <c r="H22" s="85" t="str">
        <f>'PLanilha orientadora'!E26</f>
        <v>HW</v>
      </c>
      <c r="I22" s="85" t="str">
        <f>'PLanilha orientadora'!F26</f>
        <v xml:space="preserve">PowerEdge R940-High 2 
Servidor Dell PowerEdge R940 / (2x Intel 8164 2x, 4x RAM 64GB, 4x SSD 480GB, OpenManage ConfigMgmt, iDRAC9 Enterprise)
</v>
      </c>
      <c r="J22" s="85">
        <f>'PLanilha orientadora'!I26</f>
        <v>1</v>
      </c>
      <c r="K22" s="92">
        <f>'PLanilha orientadora'!J26</f>
        <v>191850.41</v>
      </c>
      <c r="L22" s="92">
        <f>'PLanilha orientadora'!K26</f>
        <v>212960.36</v>
      </c>
      <c r="M22" s="93">
        <f>'PLanilha orientadora'!L26</f>
        <v>212960.36</v>
      </c>
    </row>
    <row r="23" spans="2:13" ht="12" customHeight="1">
      <c r="B23" s="173" t="str">
        <f>B22</f>
        <v>High 2</v>
      </c>
      <c r="C23" s="176"/>
      <c r="D23" s="84">
        <f>'PLanilha orientadora'!B27</f>
        <v>4600049694</v>
      </c>
      <c r="E23" s="84" t="str">
        <f>'PLanilha orientadora'!H27</f>
        <v>DELL</v>
      </c>
      <c r="F23" s="84">
        <f>'PLanilha orientadora'!C27</f>
        <v>590</v>
      </c>
      <c r="G23" s="84">
        <f>'PLanilha orientadora'!D27</f>
        <v>100863</v>
      </c>
      <c r="H23" s="84" t="str">
        <f>'PLanilha orientadora'!E27</f>
        <v>SE</v>
      </c>
      <c r="I23" s="84" t="str">
        <f>'PLanilha orientadora'!F27</f>
        <v>Garantia de Hardware</v>
      </c>
      <c r="J23" s="84">
        <f>'PLanilha orientadora'!I27</f>
        <v>1</v>
      </c>
      <c r="K23" s="94">
        <f>'PLanilha orientadora'!J27</f>
        <v>36341.769999999997</v>
      </c>
      <c r="L23" s="94">
        <f>'PLanilha orientadora'!K27</f>
        <v>36341.769999999997</v>
      </c>
      <c r="M23" s="95">
        <f>'PLanilha orientadora'!L27</f>
        <v>36341.769999999997</v>
      </c>
    </row>
    <row r="24" spans="2:13" ht="12" customHeight="1">
      <c r="B24" s="173" t="str">
        <f>B23</f>
        <v>High 2</v>
      </c>
      <c r="C24" s="176"/>
      <c r="D24" s="84">
        <f>'PLanilha orientadora'!B28</f>
        <v>4600049692</v>
      </c>
      <c r="E24" s="84" t="str">
        <f>'PLanilha orientadora'!H28</f>
        <v>DECISION</v>
      </c>
      <c r="F24" s="84">
        <f>'PLanilha orientadora'!C28</f>
        <v>80</v>
      </c>
      <c r="G24" s="84">
        <f>'PLanilha orientadora'!D28</f>
        <v>3000072</v>
      </c>
      <c r="H24" s="84" t="str">
        <f>'PLanilha orientadora'!E28</f>
        <v>SE</v>
      </c>
      <c r="I24" s="84" t="str">
        <f>'PLanilha orientadora'!F28</f>
        <v xml:space="preserve">Serviço de Instalação </v>
      </c>
      <c r="J24" s="84">
        <f>'PLanilha orientadora'!I28</f>
        <v>1</v>
      </c>
      <c r="K24" s="94">
        <f>'PLanilha orientadora'!J28</f>
        <v>27700.240000000002</v>
      </c>
      <c r="L24" s="94">
        <f>'PLanilha orientadora'!K28</f>
        <v>27700.240000000002</v>
      </c>
      <c r="M24" s="95">
        <f>'PLanilha orientadora'!L28</f>
        <v>27700.240000000002</v>
      </c>
    </row>
    <row r="25" spans="2:13" ht="12" customHeight="1">
      <c r="B25" s="172" t="s">
        <v>241</v>
      </c>
      <c r="C25" s="175">
        <v>79452.800000000003</v>
      </c>
      <c r="D25" s="85">
        <f>'PLanilha orientadora'!B30</f>
        <v>4600049694</v>
      </c>
      <c r="E25" s="85" t="str">
        <f>'PLanilha orientadora'!H30</f>
        <v>DELL</v>
      </c>
      <c r="F25" s="85">
        <f>'PLanilha orientadora'!C30</f>
        <v>600</v>
      </c>
      <c r="G25" s="85">
        <f>'PLanilha orientadora'!D30</f>
        <v>100857</v>
      </c>
      <c r="H25" s="85" t="str">
        <f>'PLanilha orientadora'!E30</f>
        <v>HW</v>
      </c>
      <c r="I25" s="85" t="str">
        <f>'PLanilha orientadora'!F30</f>
        <v xml:space="preserve">PowerEdge R740-Especializado 1 
Servidor Dell PowerEdge R740 / (2x Xeon Gold 6152, 2x RAM 32GB, 2x SSD 480GB, OpenManage ConfigMgmt, iDRAC9 Enterprise)
</v>
      </c>
      <c r="J25" s="85">
        <f>'PLanilha orientadora'!I30</f>
        <v>1</v>
      </c>
      <c r="K25" s="92">
        <f>'PLanilha orientadora'!J30</f>
        <v>50426.48</v>
      </c>
      <c r="L25" s="92">
        <f>'PLanilha orientadora'!K30</f>
        <v>55975.07</v>
      </c>
      <c r="M25" s="93">
        <f>'PLanilha orientadora'!L30</f>
        <v>55975.07</v>
      </c>
    </row>
    <row r="26" spans="2:13" ht="12" customHeight="1">
      <c r="B26" s="173" t="str">
        <f>B25</f>
        <v>ESP 1</v>
      </c>
      <c r="C26" s="176"/>
      <c r="D26" s="84">
        <f>'PLanilha orientadora'!B31</f>
        <v>4600049694</v>
      </c>
      <c r="E26" s="84" t="str">
        <f>'PLanilha orientadora'!H31</f>
        <v>DELL</v>
      </c>
      <c r="F26" s="84">
        <f>'PLanilha orientadora'!C31</f>
        <v>610</v>
      </c>
      <c r="G26" s="84">
        <f>'PLanilha orientadora'!D31</f>
        <v>801037</v>
      </c>
      <c r="H26" s="84" t="str">
        <f>'PLanilha orientadora'!E31</f>
        <v>SE</v>
      </c>
      <c r="I26" s="84" t="str">
        <f>'PLanilha orientadora'!F31</f>
        <v>Garantia de Hardware</v>
      </c>
      <c r="J26" s="84">
        <f>'PLanilha orientadora'!I31</f>
        <v>1</v>
      </c>
      <c r="K26" s="94">
        <f>'PLanilha orientadora'!J31</f>
        <v>15532.45</v>
      </c>
      <c r="L26" s="94">
        <f>'PLanilha orientadora'!K31</f>
        <v>15532.45</v>
      </c>
      <c r="M26" s="95">
        <f>'PLanilha orientadora'!L31</f>
        <v>15532.45</v>
      </c>
    </row>
    <row r="27" spans="2:13" ht="12" customHeight="1">
      <c r="B27" s="173" t="str">
        <f>B26</f>
        <v>ESP 1</v>
      </c>
      <c r="C27" s="176"/>
      <c r="D27" s="84">
        <f>'PLanilha orientadora'!B32</f>
        <v>4600049692</v>
      </c>
      <c r="E27" s="84" t="str">
        <f>'PLanilha orientadora'!H32</f>
        <v>DECISION</v>
      </c>
      <c r="F27" s="84">
        <f>'PLanilha orientadora'!C32</f>
        <v>90</v>
      </c>
      <c r="G27" s="84">
        <f>'PLanilha orientadora'!D32</f>
        <v>3000072</v>
      </c>
      <c r="H27" s="84" t="str">
        <f>'PLanilha orientadora'!E32</f>
        <v>SE</v>
      </c>
      <c r="I27" s="84" t="str">
        <f>'PLanilha orientadora'!F32</f>
        <v xml:space="preserve">Serviço de Instalação </v>
      </c>
      <c r="J27" s="84">
        <f>'PLanilha orientadora'!I32</f>
        <v>1</v>
      </c>
      <c r="K27" s="94">
        <f>'PLanilha orientadora'!J32</f>
        <v>7945.28</v>
      </c>
      <c r="L27" s="94">
        <f>'PLanilha orientadora'!K32</f>
        <v>7945.28</v>
      </c>
      <c r="M27" s="95">
        <f>'PLanilha orientadora'!L32</f>
        <v>7945.28</v>
      </c>
    </row>
    <row r="28" spans="2:13" ht="12" customHeight="1">
      <c r="B28" s="181" t="s">
        <v>242</v>
      </c>
      <c r="C28" s="178">
        <f>SUM(M28:M31)</f>
        <v>99473.040000000008</v>
      </c>
      <c r="D28" s="85">
        <f>'PLanilha orientadora'!B34</f>
        <v>4600049694</v>
      </c>
      <c r="E28" s="85" t="str">
        <f>'PLanilha orientadora'!H34</f>
        <v>DELL</v>
      </c>
      <c r="F28" s="85">
        <f>'PLanilha orientadora'!C34</f>
        <v>620</v>
      </c>
      <c r="G28" s="85">
        <f>'PLanilha orientadora'!D34</f>
        <v>100856</v>
      </c>
      <c r="H28" s="85" t="str">
        <f>'PLanilha orientadora'!E34</f>
        <v>HW</v>
      </c>
      <c r="I28" s="85" t="str">
        <f>'PLanilha orientadora'!F34</f>
        <v>PowerEdge R740-Especializado 2
Servidor Dell PowerEdge R740 / (2x Xeon Gold 6152, 2x RAM 32GB, 12x HDD 1.8TB, 2x SSD 480GB, OpenManage ConfigMgmt, iDRAC9 Enterprise)</v>
      </c>
      <c r="J28" s="85">
        <f>'PLanilha orientadora'!I34</f>
        <v>1</v>
      </c>
      <c r="K28" s="92">
        <f>'PLanilha orientadora'!J34</f>
        <v>58597.96</v>
      </c>
      <c r="L28" s="92">
        <f>'PLanilha orientadora'!K34</f>
        <v>65045.69</v>
      </c>
      <c r="M28" s="93">
        <f>'PLanilha orientadora'!L34</f>
        <v>65045.69</v>
      </c>
    </row>
    <row r="29" spans="2:13" ht="12" customHeight="1">
      <c r="B29" s="182" t="str">
        <f>B28</f>
        <v>ESP 2</v>
      </c>
      <c r="C29" s="179"/>
      <c r="D29" s="84">
        <f>'PLanilha orientadora'!B35</f>
        <v>4600049694</v>
      </c>
      <c r="E29" s="84" t="str">
        <f>'PLanilha orientadora'!H35</f>
        <v>DELL</v>
      </c>
      <c r="F29" s="84">
        <f>'PLanilha orientadora'!C35</f>
        <v>630</v>
      </c>
      <c r="G29" s="84">
        <f>'PLanilha orientadora'!D35</f>
        <v>100881</v>
      </c>
      <c r="H29" s="84" t="str">
        <f>'PLanilha orientadora'!E35</f>
        <v>HW</v>
      </c>
      <c r="I29" s="84" t="str">
        <f>'PLanilha orientadora'!F35</f>
        <v>Modulo de Armazenamento Nao Volatil de Dados, A Base de Semicondutores (SSD), Capacidade de Armazenamento de 800GB, Interface SAS</v>
      </c>
      <c r="J29" s="162">
        <f>'PLanilha orientadora'!I35</f>
        <v>2</v>
      </c>
      <c r="K29" s="94">
        <f>'PLanilha orientadora'!J35</f>
        <v>3711.31</v>
      </c>
      <c r="L29" s="94">
        <f>'PLanilha orientadora'!K35</f>
        <v>4473.8</v>
      </c>
      <c r="M29" s="95">
        <f>'PLanilha orientadora'!L35</f>
        <v>8947.6</v>
      </c>
    </row>
    <row r="30" spans="2:13" ht="12" customHeight="1">
      <c r="B30" s="182" t="str">
        <f>B29</f>
        <v>ESP 2</v>
      </c>
      <c r="C30" s="179"/>
      <c r="D30" s="84">
        <f>'PLanilha orientadora'!B36</f>
        <v>4600049694</v>
      </c>
      <c r="E30" s="84" t="str">
        <f>'PLanilha orientadora'!H36</f>
        <v>DELL</v>
      </c>
      <c r="F30" s="84">
        <f>'PLanilha orientadora'!C36</f>
        <v>640</v>
      </c>
      <c r="G30" s="84">
        <f>'PLanilha orientadora'!D36</f>
        <v>801037</v>
      </c>
      <c r="H30" s="84" t="str">
        <f>'PLanilha orientadora'!E36</f>
        <v>SE</v>
      </c>
      <c r="I30" s="84" t="str">
        <f>'PLanilha orientadora'!F36</f>
        <v>Garantia de Hardware</v>
      </c>
      <c r="J30" s="84">
        <f>'PLanilha orientadora'!I36</f>
        <v>1</v>
      </c>
      <c r="K30" s="94">
        <f>'PLanilha orientadora'!J36</f>
        <v>15532.45</v>
      </c>
      <c r="L30" s="94">
        <f>'PLanilha orientadora'!K36</f>
        <v>15532.45</v>
      </c>
      <c r="M30" s="95">
        <f>'PLanilha orientadora'!L36</f>
        <v>15532.45</v>
      </c>
    </row>
    <row r="31" spans="2:13" ht="12" customHeight="1">
      <c r="B31" s="183" t="str">
        <f>B30</f>
        <v>ESP 2</v>
      </c>
      <c r="C31" s="180"/>
      <c r="D31" s="84">
        <f>'PLanilha orientadora'!B37</f>
        <v>4600049692</v>
      </c>
      <c r="E31" s="84" t="str">
        <f>'PLanilha orientadora'!H37</f>
        <v>DECISION</v>
      </c>
      <c r="F31" s="84">
        <f>'PLanilha orientadora'!C37</f>
        <v>100</v>
      </c>
      <c r="G31" s="84">
        <f>'PLanilha orientadora'!D37</f>
        <v>3000072</v>
      </c>
      <c r="H31" s="84" t="str">
        <f>'PLanilha orientadora'!E37</f>
        <v>SE</v>
      </c>
      <c r="I31" s="84" t="str">
        <f>'PLanilha orientadora'!F37</f>
        <v xml:space="preserve">Serviço de Instalação </v>
      </c>
      <c r="J31" s="84">
        <f>'PLanilha orientadora'!I37</f>
        <v>1</v>
      </c>
      <c r="K31" s="94">
        <f>'PLanilha orientadora'!J37</f>
        <v>9947.2999999999993</v>
      </c>
      <c r="L31" s="94">
        <f>'PLanilha orientadora'!K37</f>
        <v>9947.2999999999993</v>
      </c>
      <c r="M31" s="95">
        <f>'PLanilha orientadora'!L37</f>
        <v>9947.2999999999993</v>
      </c>
    </row>
    <row r="32" spans="2:13" ht="12" customHeight="1">
      <c r="B32" s="172" t="s">
        <v>247</v>
      </c>
      <c r="C32" s="175">
        <v>70926.900000000009</v>
      </c>
      <c r="D32" s="85">
        <f>'PLanilha orientadora'!B39</f>
        <v>4600049694</v>
      </c>
      <c r="E32" s="85" t="str">
        <f>'PLanilha orientadora'!H39</f>
        <v>DELL</v>
      </c>
      <c r="F32" s="85">
        <f>'PLanilha orientadora'!C39</f>
        <v>650</v>
      </c>
      <c r="G32" s="85">
        <f>'PLanilha orientadora'!D39</f>
        <v>100854</v>
      </c>
      <c r="H32" s="85" t="str">
        <f>'PLanilha orientadora'!E39</f>
        <v>HW</v>
      </c>
      <c r="I32" s="85" t="str">
        <f>'PLanilha orientadora'!F39</f>
        <v>PowerEdge R740-Especializado 3
Servidor Dell PowerEdge R740 / (2x Intel 6134, 2x RAM 32GB, 2x SSD 480GB, OpenManage ConfigMgmt, iDRAC9 Enterprise)</v>
      </c>
      <c r="J32" s="85">
        <f>'PLanilha orientadora'!I39</f>
        <v>1</v>
      </c>
      <c r="K32" s="92">
        <f>'PLanilha orientadora'!J39</f>
        <v>43513.8</v>
      </c>
      <c r="L32" s="92">
        <f>'PLanilha orientadora'!K39</f>
        <v>48301.760000000002</v>
      </c>
      <c r="M32" s="93">
        <f>'PLanilha orientadora'!L39</f>
        <v>48301.760000000002</v>
      </c>
    </row>
    <row r="33" spans="2:13" ht="12" customHeight="1">
      <c r="B33" s="173" t="str">
        <f t="shared" ref="B33:B49" si="0">B32</f>
        <v>ESP 3</v>
      </c>
      <c r="C33" s="176"/>
      <c r="D33" s="84">
        <f>'PLanilha orientadora'!B40</f>
        <v>4600049694</v>
      </c>
      <c r="E33" s="84" t="str">
        <f>'PLanilha orientadora'!H40</f>
        <v>DELL</v>
      </c>
      <c r="F33" s="84">
        <f>'PLanilha orientadora'!C40</f>
        <v>660</v>
      </c>
      <c r="G33" s="84">
        <f>'PLanilha orientadora'!D40</f>
        <v>801037</v>
      </c>
      <c r="H33" s="84" t="str">
        <f>'PLanilha orientadora'!E40</f>
        <v>SE</v>
      </c>
      <c r="I33" s="84" t="str">
        <f>'PLanilha orientadora'!F40</f>
        <v>Garantia de Hardware</v>
      </c>
      <c r="J33" s="84">
        <f>'PLanilha orientadora'!I40</f>
        <v>1</v>
      </c>
      <c r="K33" s="94">
        <f>'PLanilha orientadora'!J40</f>
        <v>15532.45</v>
      </c>
      <c r="L33" s="94">
        <f>'PLanilha orientadora'!K40</f>
        <v>15532.45</v>
      </c>
      <c r="M33" s="95">
        <f>'PLanilha orientadora'!L40</f>
        <v>15532.45</v>
      </c>
    </row>
    <row r="34" spans="2:13" ht="12" customHeight="1">
      <c r="B34" s="173" t="str">
        <f t="shared" si="0"/>
        <v>ESP 3</v>
      </c>
      <c r="C34" s="176"/>
      <c r="D34" s="84">
        <f>'PLanilha orientadora'!B41</f>
        <v>4600049692</v>
      </c>
      <c r="E34" s="84" t="str">
        <f>'PLanilha orientadora'!H41</f>
        <v>DECISION</v>
      </c>
      <c r="F34" s="84">
        <f>'PLanilha orientadora'!C41</f>
        <v>110</v>
      </c>
      <c r="G34" s="84">
        <f>'PLanilha orientadora'!D41</f>
        <v>3000072</v>
      </c>
      <c r="H34" s="84" t="str">
        <f>'PLanilha orientadora'!E41</f>
        <v>SE</v>
      </c>
      <c r="I34" s="84" t="str">
        <f>'PLanilha orientadora'!F41</f>
        <v xml:space="preserve">Serviço de Instalação </v>
      </c>
      <c r="J34" s="84">
        <f>'PLanilha orientadora'!I41</f>
        <v>1</v>
      </c>
      <c r="K34" s="94">
        <f>'PLanilha orientadora'!J41</f>
        <v>7092.69</v>
      </c>
      <c r="L34" s="94">
        <f>'PLanilha orientadora'!K41</f>
        <v>7092.69</v>
      </c>
      <c r="M34" s="95">
        <f>'PLanilha orientadora'!L41</f>
        <v>7092.69</v>
      </c>
    </row>
    <row r="35" spans="2:13" ht="12" customHeight="1">
      <c r="B35" s="172" t="s">
        <v>243</v>
      </c>
      <c r="C35" s="175">
        <v>67094.52</v>
      </c>
      <c r="D35" s="85">
        <f>'PLanilha orientadora'!B43</f>
        <v>4600049694</v>
      </c>
      <c r="E35" s="85" t="str">
        <f>'PLanilha orientadora'!H43</f>
        <v>DELL</v>
      </c>
      <c r="F35" s="85">
        <f>'PLanilha orientadora'!C43</f>
        <v>670</v>
      </c>
      <c r="G35" s="85">
        <f>'PLanilha orientadora'!D43</f>
        <v>100849</v>
      </c>
      <c r="H35" s="85" t="str">
        <f>'PLanilha orientadora'!E43</f>
        <v>HW</v>
      </c>
      <c r="I35" s="85" t="str">
        <f>'PLanilha orientadora'!F43</f>
        <v>PowerEdge R740XD-Especializado 4
  (2x Intel 6130, 2x RAM 32GB, 16x HDD 4TB, 2x SSD 480GB, OpenManage ConfigMgmt, iDRAC9 Enterprise)</v>
      </c>
      <c r="J35" s="85">
        <f>'PLanilha orientadora'!I43</f>
        <v>1</v>
      </c>
      <c r="K35" s="92">
        <f>'PLanilha orientadora'!J43</f>
        <v>34545.300000000003</v>
      </c>
      <c r="L35" s="92">
        <f>'PLanilha orientadora'!K43</f>
        <v>38346.43</v>
      </c>
      <c r="M35" s="93">
        <f>'PLanilha orientadora'!L43</f>
        <v>38346.43</v>
      </c>
    </row>
    <row r="36" spans="2:13" ht="12" customHeight="1">
      <c r="B36" s="173" t="str">
        <f t="shared" si="0"/>
        <v>ESP 4</v>
      </c>
      <c r="C36" s="176"/>
      <c r="D36" s="84">
        <f>'PLanilha orientadora'!B44</f>
        <v>4600049694</v>
      </c>
      <c r="E36" s="84" t="str">
        <f>'PLanilha orientadora'!H44</f>
        <v>DELL</v>
      </c>
      <c r="F36" s="84">
        <f>'PLanilha orientadora'!C44</f>
        <v>680</v>
      </c>
      <c r="G36" s="84">
        <f>'PLanilha orientadora'!D44</f>
        <v>801037</v>
      </c>
      <c r="H36" s="84" t="str">
        <f>'PLanilha orientadora'!E44</f>
        <v>SE</v>
      </c>
      <c r="I36" s="84" t="str">
        <f>'PLanilha orientadora'!F44</f>
        <v>Garantia de Hardware</v>
      </c>
      <c r="J36" s="84">
        <f>'PLanilha orientadora'!I44</f>
        <v>1</v>
      </c>
      <c r="K36" s="94">
        <f>'PLanilha orientadora'!J44</f>
        <v>22079.15</v>
      </c>
      <c r="L36" s="94">
        <f>'PLanilha orientadora'!K44</f>
        <v>22079.15</v>
      </c>
      <c r="M36" s="95">
        <f>'PLanilha orientadora'!L44</f>
        <v>22079.15</v>
      </c>
    </row>
    <row r="37" spans="2:13" ht="12" customHeight="1">
      <c r="B37" s="173" t="str">
        <f t="shared" si="0"/>
        <v>ESP 4</v>
      </c>
      <c r="C37" s="176"/>
      <c r="D37" s="84">
        <f>'PLanilha orientadora'!B45</f>
        <v>4600049692</v>
      </c>
      <c r="E37" s="84" t="str">
        <f>'PLanilha orientadora'!H45</f>
        <v>DECISION</v>
      </c>
      <c r="F37" s="84">
        <f>'PLanilha orientadora'!C45</f>
        <v>120</v>
      </c>
      <c r="G37" s="84">
        <f>'PLanilha orientadora'!D45</f>
        <v>3000072</v>
      </c>
      <c r="H37" s="84" t="str">
        <f>'PLanilha orientadora'!E45</f>
        <v>SE</v>
      </c>
      <c r="I37" s="84" t="str">
        <f>'PLanilha orientadora'!F45</f>
        <v xml:space="preserve">Serviço de Instalação </v>
      </c>
      <c r="J37" s="84">
        <f>'PLanilha orientadora'!I45</f>
        <v>1</v>
      </c>
      <c r="K37" s="94">
        <f>'PLanilha orientadora'!J45</f>
        <v>6668.94</v>
      </c>
      <c r="L37" s="94">
        <f>'PLanilha orientadora'!K45</f>
        <v>6668.94</v>
      </c>
      <c r="M37" s="95">
        <f>'PLanilha orientadora'!L45</f>
        <v>6668.94</v>
      </c>
    </row>
    <row r="38" spans="2:13" ht="12" customHeight="1">
      <c r="B38" s="172" t="s">
        <v>244</v>
      </c>
      <c r="C38" s="175">
        <v>43422.51</v>
      </c>
      <c r="D38" s="85">
        <f>'PLanilha orientadora'!B47</f>
        <v>4600049694</v>
      </c>
      <c r="E38" s="85" t="str">
        <f>'PLanilha orientadora'!H47</f>
        <v>DELL</v>
      </c>
      <c r="F38" s="85">
        <f>'PLanilha orientadora'!C47</f>
        <v>690</v>
      </c>
      <c r="G38" s="85">
        <f>'PLanilha orientadora'!D47</f>
        <v>100855</v>
      </c>
      <c r="H38" s="85" t="str">
        <f>'PLanilha orientadora'!E47</f>
        <v>HW</v>
      </c>
      <c r="I38" s="85" t="str">
        <f>'PLanilha orientadora'!F47</f>
        <v>PowerEdge R740-Especializado 5 Servidor Dell PowerEdge R740 / (2x Intel 5122, 2x RAM 32GB, 2x SSD 480GB, OpenManage ConfigMgmt, iDRAC9 Enterprise)</v>
      </c>
      <c r="J38" s="85">
        <f>'PLanilha orientadora'!I47</f>
        <v>1</v>
      </c>
      <c r="K38" s="92">
        <f>'PLanilha orientadora'!J47</f>
        <v>21213.61</v>
      </c>
      <c r="L38" s="92">
        <f>'PLanilha orientadora'!K47</f>
        <v>23547.81</v>
      </c>
      <c r="M38" s="93">
        <f>'PLanilha orientadora'!L47</f>
        <v>23547.81</v>
      </c>
    </row>
    <row r="39" spans="2:13" ht="12" customHeight="1">
      <c r="B39" s="173" t="str">
        <f t="shared" si="0"/>
        <v>ESP 5</v>
      </c>
      <c r="C39" s="176"/>
      <c r="D39" s="84">
        <f>'PLanilha orientadora'!B48</f>
        <v>4600049694</v>
      </c>
      <c r="E39" s="84" t="str">
        <f>'PLanilha orientadora'!H48</f>
        <v>DELL</v>
      </c>
      <c r="F39" s="84">
        <f>'PLanilha orientadora'!C48</f>
        <v>700</v>
      </c>
      <c r="G39" s="84">
        <f>'PLanilha orientadora'!D48</f>
        <v>801037</v>
      </c>
      <c r="H39" s="84" t="str">
        <f>'PLanilha orientadora'!E48</f>
        <v>SE</v>
      </c>
      <c r="I39" s="84" t="str">
        <f>'PLanilha orientadora'!F48</f>
        <v>Garantia de Hardware</v>
      </c>
      <c r="J39" s="84">
        <f>'PLanilha orientadora'!I48</f>
        <v>1</v>
      </c>
      <c r="K39" s="94">
        <f>'PLanilha orientadora'!J48</f>
        <v>15532.45</v>
      </c>
      <c r="L39" s="94">
        <f>'PLanilha orientadora'!K48</f>
        <v>15532.45</v>
      </c>
      <c r="M39" s="95">
        <f>'PLanilha orientadora'!L48</f>
        <v>15532.45</v>
      </c>
    </row>
    <row r="40" spans="2:13" ht="12" customHeight="1">
      <c r="B40" s="173" t="str">
        <f t="shared" si="0"/>
        <v>ESP 5</v>
      </c>
      <c r="C40" s="176"/>
      <c r="D40" s="84">
        <f>'PLanilha orientadora'!B49</f>
        <v>4600049692</v>
      </c>
      <c r="E40" s="84" t="str">
        <f>'PLanilha orientadora'!H49</f>
        <v>DECISION</v>
      </c>
      <c r="F40" s="84">
        <f>'PLanilha orientadora'!C49</f>
        <v>130</v>
      </c>
      <c r="G40" s="84">
        <f>'PLanilha orientadora'!D49</f>
        <v>3000072</v>
      </c>
      <c r="H40" s="84" t="str">
        <f>'PLanilha orientadora'!E49</f>
        <v>SE</v>
      </c>
      <c r="I40" s="84" t="str">
        <f>'PLanilha orientadora'!F49</f>
        <v xml:space="preserve">Serviço de Instalação </v>
      </c>
      <c r="J40" s="84">
        <f>'PLanilha orientadora'!I49</f>
        <v>1</v>
      </c>
      <c r="K40" s="94">
        <f>'PLanilha orientadora'!J49</f>
        <v>4342.25</v>
      </c>
      <c r="L40" s="94">
        <f>'PLanilha orientadora'!K49</f>
        <v>4342.25</v>
      </c>
      <c r="M40" s="95">
        <f>'PLanilha orientadora'!L49</f>
        <v>4342.25</v>
      </c>
    </row>
    <row r="41" spans="2:13" ht="12" customHeight="1">
      <c r="B41" s="172" t="s">
        <v>245</v>
      </c>
      <c r="C41" s="175">
        <v>43750.1</v>
      </c>
      <c r="D41" s="85">
        <f>'PLanilha orientadora'!B51</f>
        <v>4600049694</v>
      </c>
      <c r="E41" s="85" t="str">
        <f>'PLanilha orientadora'!H51</f>
        <v>DELL</v>
      </c>
      <c r="F41" s="85">
        <f>'PLanilha orientadora'!C51</f>
        <v>710</v>
      </c>
      <c r="G41" s="85">
        <f>'PLanilha orientadora'!D51</f>
        <v>100853</v>
      </c>
      <c r="H41" s="85" t="str">
        <f>'PLanilha orientadora'!E51</f>
        <v>HW</v>
      </c>
      <c r="I41" s="85" t="str">
        <f>'PLanilha orientadora'!F51</f>
        <v>PowerEdge R740-Especializado 6 Servidor Dell PowerEdge R740 / (2x Intel 5118, 2x RAM 32GB, 2x SSD 480GB, OpenManage ConfigMgmt, iDRAC9 Enterprise)</v>
      </c>
      <c r="J41" s="85">
        <f>'PLanilha orientadora'!I51</f>
        <v>1</v>
      </c>
      <c r="K41" s="92">
        <f>'PLanilha orientadora'!J51</f>
        <v>21479.22</v>
      </c>
      <c r="L41" s="92">
        <f>'PLanilha orientadora'!K51</f>
        <v>23842.639999999999</v>
      </c>
      <c r="M41" s="93">
        <f>'PLanilha orientadora'!L51</f>
        <v>23842.639999999999</v>
      </c>
    </row>
    <row r="42" spans="2:13" ht="12" customHeight="1">
      <c r="B42" s="173" t="str">
        <f t="shared" si="0"/>
        <v>ESP 6</v>
      </c>
      <c r="C42" s="176"/>
      <c r="D42" s="84">
        <f>'PLanilha orientadora'!B52</f>
        <v>4600049694</v>
      </c>
      <c r="E42" s="84" t="str">
        <f>'PLanilha orientadora'!H52</f>
        <v>DELL</v>
      </c>
      <c r="F42" s="84">
        <f>'PLanilha orientadora'!C52</f>
        <v>720</v>
      </c>
      <c r="G42" s="84">
        <f>'PLanilha orientadora'!D52</f>
        <v>801037</v>
      </c>
      <c r="H42" s="84" t="str">
        <f>'PLanilha orientadora'!E52</f>
        <v>SE</v>
      </c>
      <c r="I42" s="84" t="str">
        <f>'PLanilha orientadora'!F52</f>
        <v>Garantia de Hardware</v>
      </c>
      <c r="J42" s="84">
        <f>'PLanilha orientadora'!I52</f>
        <v>1</v>
      </c>
      <c r="K42" s="94">
        <f>'PLanilha orientadora'!J52</f>
        <v>15532.45</v>
      </c>
      <c r="L42" s="94">
        <f>'PLanilha orientadora'!K52</f>
        <v>15532.45</v>
      </c>
      <c r="M42" s="95">
        <f>'PLanilha orientadora'!L52</f>
        <v>15532.45</v>
      </c>
    </row>
    <row r="43" spans="2:13" ht="12" customHeight="1">
      <c r="B43" s="173" t="str">
        <f t="shared" si="0"/>
        <v>ESP 6</v>
      </c>
      <c r="C43" s="176"/>
      <c r="D43" s="84">
        <f>'PLanilha orientadora'!B53</f>
        <v>4600049692</v>
      </c>
      <c r="E43" s="84" t="str">
        <f>'PLanilha orientadora'!H53</f>
        <v>DECISION</v>
      </c>
      <c r="F43" s="84">
        <f>'PLanilha orientadora'!C53</f>
        <v>140</v>
      </c>
      <c r="G43" s="84">
        <f>'PLanilha orientadora'!D53</f>
        <v>3000072</v>
      </c>
      <c r="H43" s="84" t="str">
        <f>'PLanilha orientadora'!E53</f>
        <v>SE</v>
      </c>
      <c r="I43" s="84" t="str">
        <f>'PLanilha orientadora'!F53</f>
        <v xml:space="preserve">Serviço de Instalação </v>
      </c>
      <c r="J43" s="84">
        <f>'PLanilha orientadora'!I53</f>
        <v>1</v>
      </c>
      <c r="K43" s="94">
        <f>'PLanilha orientadora'!J53</f>
        <v>4375.01</v>
      </c>
      <c r="L43" s="94">
        <f>'PLanilha orientadora'!K53</f>
        <v>4375.01</v>
      </c>
      <c r="M43" s="95">
        <f>'PLanilha orientadora'!L53</f>
        <v>4375.01</v>
      </c>
    </row>
    <row r="44" spans="2:13" ht="12" customHeight="1">
      <c r="B44" s="172" t="s">
        <v>251</v>
      </c>
      <c r="C44" s="175">
        <v>112764.67</v>
      </c>
      <c r="D44" s="85">
        <f>'PLanilha orientadora'!B55</f>
        <v>4600049694</v>
      </c>
      <c r="E44" s="85" t="str">
        <f>'PLanilha orientadora'!H55</f>
        <v>DELL</v>
      </c>
      <c r="F44" s="85">
        <f>'PLanilha orientadora'!C55</f>
        <v>730</v>
      </c>
      <c r="G44" s="85">
        <f>'PLanilha orientadora'!D55</f>
        <v>100850</v>
      </c>
      <c r="H44" s="85" t="str">
        <f>'PLanilha orientadora'!E55</f>
        <v>HW</v>
      </c>
      <c r="I44" s="85" t="str">
        <f>'PLanilha orientadora'!F55</f>
        <v>PowerEdge R740-Opicional 1 
Servidor Dell PowerEdge R740 / (2x Intel 6138, 2x RAM 64GB, 2x SSD 480GB, OpenManage ConfigMgmt, iDRAC9 Enterprise)</v>
      </c>
      <c r="J44" s="85">
        <f>'PLanilha orientadora'!I55</f>
        <v>1</v>
      </c>
      <c r="K44" s="92">
        <f>'PLanilha orientadora'!J55</f>
        <v>77435.289999999994</v>
      </c>
      <c r="L44" s="92">
        <f>'PLanilha orientadora'!K55</f>
        <v>85955.75</v>
      </c>
      <c r="M44" s="93">
        <f>'PLanilha orientadora'!L55</f>
        <v>85955.75</v>
      </c>
    </row>
    <row r="45" spans="2:13" ht="12" customHeight="1">
      <c r="B45" s="173" t="str">
        <f t="shared" si="0"/>
        <v>OPC 1</v>
      </c>
      <c r="C45" s="176"/>
      <c r="D45" s="84">
        <f>'PLanilha orientadora'!B56</f>
        <v>4600049694</v>
      </c>
      <c r="E45" s="84" t="str">
        <f>'PLanilha orientadora'!H56</f>
        <v>DELL</v>
      </c>
      <c r="F45" s="84">
        <f>'PLanilha orientadora'!C56</f>
        <v>740</v>
      </c>
      <c r="G45" s="84">
        <f>'PLanilha orientadora'!D56</f>
        <v>801037</v>
      </c>
      <c r="H45" s="84" t="str">
        <f>'PLanilha orientadora'!E56</f>
        <v>SE</v>
      </c>
      <c r="I45" s="84" t="str">
        <f>'PLanilha orientadora'!F56</f>
        <v>Garantia de Hardware</v>
      </c>
      <c r="J45" s="84">
        <f>'PLanilha orientadora'!I56</f>
        <v>1</v>
      </c>
      <c r="K45" s="94">
        <f>'PLanilha orientadora'!J56</f>
        <v>15532.45</v>
      </c>
      <c r="L45" s="94">
        <f>'PLanilha orientadora'!K56</f>
        <v>15532.45</v>
      </c>
      <c r="M45" s="95">
        <f>'PLanilha orientadora'!L56</f>
        <v>15532.45</v>
      </c>
    </row>
    <row r="46" spans="2:13" ht="12" customHeight="1">
      <c r="B46" s="173" t="str">
        <f t="shared" si="0"/>
        <v>OPC 1</v>
      </c>
      <c r="C46" s="176"/>
      <c r="D46" s="84">
        <f>'PLanilha orientadora'!B57</f>
        <v>4600049692</v>
      </c>
      <c r="E46" s="84" t="str">
        <f>'PLanilha orientadora'!H57</f>
        <v>DECISION</v>
      </c>
      <c r="F46" s="84">
        <f>'PLanilha orientadora'!C57</f>
        <v>150</v>
      </c>
      <c r="G46" s="84">
        <f>'PLanilha orientadora'!D57</f>
        <v>3000072</v>
      </c>
      <c r="H46" s="84" t="str">
        <f>'PLanilha orientadora'!E57</f>
        <v>SE</v>
      </c>
      <c r="I46" s="84" t="str">
        <f>'PLanilha orientadora'!F57</f>
        <v xml:space="preserve">Serviço de Instalação </v>
      </c>
      <c r="J46" s="84">
        <f>'PLanilha orientadora'!I57</f>
        <v>1</v>
      </c>
      <c r="K46" s="94">
        <f>'PLanilha orientadora'!J57</f>
        <v>11276.47</v>
      </c>
      <c r="L46" s="94">
        <f>'PLanilha orientadora'!K57</f>
        <v>11276.47</v>
      </c>
      <c r="M46" s="95">
        <f>'PLanilha orientadora'!L57</f>
        <v>11276.47</v>
      </c>
    </row>
    <row r="47" spans="2:13" ht="12" customHeight="1">
      <c r="B47" s="172" t="s">
        <v>250</v>
      </c>
      <c r="C47" s="175">
        <v>140937.78</v>
      </c>
      <c r="D47" s="85">
        <f>'PLanilha orientadora'!B59</f>
        <v>4600049694</v>
      </c>
      <c r="E47" s="85" t="str">
        <f>'PLanilha orientadora'!H59</f>
        <v>DELL</v>
      </c>
      <c r="F47" s="85">
        <f>'PLanilha orientadora'!C59</f>
        <v>750</v>
      </c>
      <c r="G47" s="85">
        <f>'PLanilha orientadora'!D59</f>
        <v>100851</v>
      </c>
      <c r="H47" s="85" t="str">
        <f>'PLanilha orientadora'!E59</f>
        <v>HW</v>
      </c>
      <c r="I47" s="85" t="str">
        <f>'PLanilha orientadora'!F59</f>
        <v xml:space="preserve">PowerEdge R740-Opicional 2 - 
Servidor Dell PowerEdge R740 / (2x Intel 8160M, 2x RAM 64GB, 2x SSD 480GB, OpenManage ConfigMgmt, iDRAC9 Enterprise)
</v>
      </c>
      <c r="J47" s="85">
        <f>'PLanilha orientadora'!I59</f>
        <v>1</v>
      </c>
      <c r="K47" s="92">
        <f>'PLanilha orientadora'!J59</f>
        <v>100277.66</v>
      </c>
      <c r="L47" s="92">
        <f>'PLanilha orientadora'!K59</f>
        <v>111311.55</v>
      </c>
      <c r="M47" s="93">
        <f>'PLanilha orientadora'!L59</f>
        <v>111311.55</v>
      </c>
    </row>
    <row r="48" spans="2:13" ht="12" customHeight="1">
      <c r="B48" s="173" t="str">
        <f t="shared" si="0"/>
        <v>OPC 2</v>
      </c>
      <c r="C48" s="176"/>
      <c r="D48" s="84">
        <f>'PLanilha orientadora'!B60</f>
        <v>4600049694</v>
      </c>
      <c r="E48" s="84" t="str">
        <f>'PLanilha orientadora'!H60</f>
        <v>DELL</v>
      </c>
      <c r="F48" s="84">
        <f>'PLanilha orientadora'!C60</f>
        <v>760</v>
      </c>
      <c r="G48" s="84">
        <f>'PLanilha orientadora'!D60</f>
        <v>801037</v>
      </c>
      <c r="H48" s="84" t="str">
        <f>'PLanilha orientadora'!E60</f>
        <v>SE</v>
      </c>
      <c r="I48" s="84" t="str">
        <f>'PLanilha orientadora'!F60</f>
        <v>Garantia de Hardware</v>
      </c>
      <c r="J48" s="84">
        <f>'PLanilha orientadora'!I60</f>
        <v>1</v>
      </c>
      <c r="K48" s="94">
        <f>'PLanilha orientadora'!J60</f>
        <v>15532.45</v>
      </c>
      <c r="L48" s="94">
        <f>'PLanilha orientadora'!K60</f>
        <v>15532.45</v>
      </c>
      <c r="M48" s="95">
        <f>'PLanilha orientadora'!L60</f>
        <v>15532.45</v>
      </c>
    </row>
    <row r="49" spans="2:13" ht="12" customHeight="1">
      <c r="B49" s="174" t="str">
        <f t="shared" si="0"/>
        <v>OPC 2</v>
      </c>
      <c r="C49" s="177"/>
      <c r="D49" s="84">
        <f>'PLanilha orientadora'!B61</f>
        <v>4600049692</v>
      </c>
      <c r="E49" s="84" t="str">
        <f>'PLanilha orientadora'!H61</f>
        <v>DECISION</v>
      </c>
      <c r="F49" s="84">
        <f>'PLanilha orientadora'!C61</f>
        <v>160</v>
      </c>
      <c r="G49" s="84">
        <f>'PLanilha orientadora'!D61</f>
        <v>3000072</v>
      </c>
      <c r="H49" s="84" t="str">
        <f>'PLanilha orientadora'!E61</f>
        <v>SE</v>
      </c>
      <c r="I49" s="84" t="str">
        <f>'PLanilha orientadora'!F61</f>
        <v xml:space="preserve">Serviço de Instalação </v>
      </c>
      <c r="J49" s="84">
        <f>'PLanilha orientadora'!I61</f>
        <v>1</v>
      </c>
      <c r="K49" s="94">
        <f>'PLanilha orientadora'!J61</f>
        <v>14093.78</v>
      </c>
      <c r="L49" s="94">
        <f>'PLanilha orientadora'!K61</f>
        <v>14093.78</v>
      </c>
      <c r="M49" s="95">
        <f>'PLanilha orientadora'!L61</f>
        <v>14093.78</v>
      </c>
    </row>
    <row r="50" spans="2:13" ht="12" customHeight="1">
      <c r="B50" s="160" t="s">
        <v>252</v>
      </c>
      <c r="C50" s="99">
        <f>M50</f>
        <v>1419.04</v>
      </c>
      <c r="D50" s="85">
        <v>4600049694</v>
      </c>
      <c r="E50" s="85" t="str">
        <f>'Planilha Orientadora Acessórios'!A156</f>
        <v>DELL</v>
      </c>
      <c r="F50" s="85"/>
      <c r="G50" s="85">
        <f>'Planilha Orientadora Acessórios'!E156</f>
        <v>100988</v>
      </c>
      <c r="H50" s="85">
        <f>'Planilha Orientadora Acessórios'!D156</f>
        <v>0</v>
      </c>
      <c r="I50" s="85" t="str">
        <f>'Planilha Orientadora Acessórios'!B156</f>
        <v>Intel X550 Dual Port 10G Base-T Adapter, Full Height</v>
      </c>
      <c r="J50" s="85">
        <f>'Planilha Orientadora Acessórios'!I156</f>
        <v>1</v>
      </c>
      <c r="K50" s="92">
        <f>'Planilha Orientadora Acessórios'!K156</f>
        <v>1206.8899999999999</v>
      </c>
      <c r="L50" s="92">
        <f>'Planilha Orientadora Acessórios'!L156</f>
        <v>1419.04</v>
      </c>
      <c r="M50" s="93">
        <f>'Planilha Orientadora Acessórios'!M156</f>
        <v>1419.04</v>
      </c>
    </row>
    <row r="51" spans="2:13" ht="12" customHeight="1">
      <c r="B51" s="160" t="s">
        <v>253</v>
      </c>
      <c r="C51" s="99">
        <f t="shared" ref="C51" si="1">M51</f>
        <v>157.66999999999999</v>
      </c>
      <c r="D51" s="161">
        <v>4600049692</v>
      </c>
      <c r="E51" s="85" t="str">
        <f>'Planilha Orientadora Acessórios'!A157</f>
        <v>DECISION</v>
      </c>
      <c r="F51" s="85"/>
      <c r="G51" s="85">
        <f>'Planilha Orientadora Acessórios'!E157</f>
        <v>3000072</v>
      </c>
      <c r="H51" s="85">
        <f>'Planilha Orientadora Acessórios'!D157</f>
        <v>0</v>
      </c>
      <c r="I51" s="85" t="str">
        <f>'Planilha Orientadora Acessórios'!B157</f>
        <v>SERVIÇO DE INSTALAÇÃO HW - DECISION</v>
      </c>
      <c r="J51" s="85">
        <v>1</v>
      </c>
      <c r="K51" s="92">
        <f>'Planilha Orientadora Acessórios'!K157</f>
        <v>0</v>
      </c>
      <c r="L51" s="92">
        <f>'Planilha Orientadora Acessórios'!L157</f>
        <v>0</v>
      </c>
      <c r="M51" s="93">
        <f>'Planilha Orientadora Acessórios'!M157</f>
        <v>157.66999999999999</v>
      </c>
    </row>
  </sheetData>
  <autoFilter ref="A3:M49"/>
  <mergeCells count="31">
    <mergeCell ref="L2:M2"/>
    <mergeCell ref="B16:B18"/>
    <mergeCell ref="B19:B21"/>
    <mergeCell ref="B22:B24"/>
    <mergeCell ref="B25:B27"/>
    <mergeCell ref="B28:B31"/>
    <mergeCell ref="B4:B6"/>
    <mergeCell ref="C4:C6"/>
    <mergeCell ref="B7:B9"/>
    <mergeCell ref="B10:B12"/>
    <mergeCell ref="B13:B15"/>
    <mergeCell ref="C47:C49"/>
    <mergeCell ref="C7:C9"/>
    <mergeCell ref="C10:C12"/>
    <mergeCell ref="C13:C15"/>
    <mergeCell ref="C16:C18"/>
    <mergeCell ref="C19:C21"/>
    <mergeCell ref="C22:C24"/>
    <mergeCell ref="C25:C27"/>
    <mergeCell ref="C28:C31"/>
    <mergeCell ref="C32:C34"/>
    <mergeCell ref="C35:C37"/>
    <mergeCell ref="C38:C40"/>
    <mergeCell ref="C41:C43"/>
    <mergeCell ref="C44:C46"/>
    <mergeCell ref="B47:B49"/>
    <mergeCell ref="B32:B34"/>
    <mergeCell ref="B35:B37"/>
    <mergeCell ref="B38:B40"/>
    <mergeCell ref="B41:B43"/>
    <mergeCell ref="B44:B46"/>
  </mergeCells>
  <pageMargins left="0.511811024" right="0.511811024" top="0.78740157499999996" bottom="0.78740157499999996" header="0.31496062000000002" footer="0.31496062000000002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showGridLines="0" workbookViewId="0">
      <selection activeCell="A17" sqref="A17:A18"/>
    </sheetView>
  </sheetViews>
  <sheetFormatPr defaultRowHeight="9.9499999999999993" customHeight="1"/>
  <cols>
    <col min="1" max="1" width="10" customWidth="1"/>
    <col min="2" max="2" width="15.7109375" customWidth="1"/>
    <col min="3" max="3" width="21.85546875" bestFit="1" customWidth="1"/>
    <col min="4" max="4" width="14.7109375" bestFit="1" customWidth="1"/>
    <col min="5" max="5" width="8.85546875" bestFit="1" customWidth="1"/>
    <col min="6" max="6" width="11.5703125" bestFit="1" customWidth="1"/>
    <col min="7" max="7" width="10" bestFit="1" customWidth="1"/>
    <col min="8" max="8" width="7.5703125" bestFit="1" customWidth="1"/>
    <col min="9" max="9" width="5.5703125" bestFit="1" customWidth="1"/>
    <col min="10" max="10" width="10.140625" bestFit="1" customWidth="1"/>
    <col min="11" max="11" width="6" bestFit="1" customWidth="1"/>
    <col min="12" max="12" width="11.5703125" bestFit="1" customWidth="1"/>
    <col min="13" max="13" width="8.7109375" bestFit="1" customWidth="1"/>
    <col min="14" max="14" width="9.28515625" bestFit="1" customWidth="1"/>
    <col min="15" max="15" width="8.28515625" bestFit="1" customWidth="1"/>
    <col min="16" max="16" width="9" bestFit="1" customWidth="1"/>
  </cols>
  <sheetData>
    <row r="1" spans="1:16" ht="9.9499999999999993" customHeight="1">
      <c r="A1" s="1" t="s">
        <v>158</v>
      </c>
      <c r="B1" s="2" t="s">
        <v>3</v>
      </c>
      <c r="C1" s="2" t="s">
        <v>159</v>
      </c>
      <c r="D1" s="3" t="s">
        <v>3</v>
      </c>
      <c r="E1" s="4" t="s">
        <v>249</v>
      </c>
      <c r="F1" s="2" t="s">
        <v>0</v>
      </c>
      <c r="G1" s="2" t="s">
        <v>160</v>
      </c>
      <c r="H1" s="2" t="s">
        <v>161</v>
      </c>
      <c r="I1" s="2" t="s">
        <v>162</v>
      </c>
      <c r="J1" s="2" t="s">
        <v>163</v>
      </c>
      <c r="K1" s="2" t="s">
        <v>164</v>
      </c>
      <c r="L1" s="2" t="s">
        <v>165</v>
      </c>
      <c r="M1" s="2" t="s">
        <v>166</v>
      </c>
      <c r="N1" s="2" t="s">
        <v>167</v>
      </c>
      <c r="O1" s="2" t="s">
        <v>168</v>
      </c>
      <c r="P1" s="2" t="s">
        <v>169</v>
      </c>
    </row>
    <row r="2" spans="1:16" ht="9.9499999999999993" customHeight="1">
      <c r="A2" s="5" t="s">
        <v>109</v>
      </c>
      <c r="B2" s="5" t="str">
        <f>A2&amp;"-  "&amp;D2&amp;" ( 2x"&amp;F2 &amp;" - "&amp;I2&amp;" Cores)"</f>
        <v>Low 1-  16 Cores x 32GB ( 2x4110 Silver - 8 Cores)</v>
      </c>
      <c r="C2" s="5" t="s">
        <v>171</v>
      </c>
      <c r="D2" s="6" t="str">
        <f t="shared" ref="D2:D9" si="0">J2&amp; " Cores x "&amp;K2</f>
        <v>16 Cores x 32GB</v>
      </c>
      <c r="E2" s="7">
        <v>15584.24</v>
      </c>
      <c r="F2" s="8" t="s">
        <v>172</v>
      </c>
      <c r="G2" s="8" t="s">
        <v>173</v>
      </c>
      <c r="H2" s="8">
        <v>2</v>
      </c>
      <c r="I2" s="8">
        <v>8</v>
      </c>
      <c r="J2" s="8">
        <f t="shared" ref="J2:J14" si="1">H2*I2</f>
        <v>16</v>
      </c>
      <c r="K2" s="8" t="s">
        <v>174</v>
      </c>
      <c r="L2" s="8" t="s">
        <v>175</v>
      </c>
      <c r="M2" s="8">
        <v>4</v>
      </c>
      <c r="N2" s="8">
        <v>0</v>
      </c>
      <c r="O2" s="8">
        <v>2</v>
      </c>
      <c r="P2" s="8">
        <v>0</v>
      </c>
    </row>
    <row r="3" spans="1:16" ht="9.9499999999999993" customHeight="1">
      <c r="A3" s="5" t="s">
        <v>116</v>
      </c>
      <c r="B3" s="5" t="str">
        <f t="shared" ref="B3:B16" si="2">A3&amp;"-  "&amp;D3&amp;" ( 2x"&amp;F3 &amp;" - "&amp;I3&amp;" Cores)"</f>
        <v>Low 2-  24 Cores x 64GB ( 2x4116 Silver - 12 Cores)</v>
      </c>
      <c r="C3" s="5" t="s">
        <v>171</v>
      </c>
      <c r="D3" s="6" t="str">
        <f t="shared" si="0"/>
        <v>24 Cores x 64GB</v>
      </c>
      <c r="E3" s="7">
        <v>19705.52</v>
      </c>
      <c r="F3" s="8" t="s">
        <v>177</v>
      </c>
      <c r="G3" s="8" t="s">
        <v>173</v>
      </c>
      <c r="H3" s="8">
        <v>2</v>
      </c>
      <c r="I3" s="8">
        <v>12</v>
      </c>
      <c r="J3" s="8">
        <f t="shared" si="1"/>
        <v>24</v>
      </c>
      <c r="K3" s="8" t="s">
        <v>178</v>
      </c>
      <c r="L3" s="8" t="s">
        <v>175</v>
      </c>
      <c r="M3" s="8">
        <v>4</v>
      </c>
      <c r="N3" s="8">
        <v>0</v>
      </c>
      <c r="O3" s="8">
        <v>2</v>
      </c>
      <c r="P3" s="8">
        <v>0</v>
      </c>
    </row>
    <row r="4" spans="1:16" ht="9.9499999999999993" customHeight="1">
      <c r="A4" s="5" t="s">
        <v>119</v>
      </c>
      <c r="B4" s="5" t="str">
        <f t="shared" si="2"/>
        <v>Mid 1-  24 Cores x 192GB ( 2x5118 Gold - 12 Cores)</v>
      </c>
      <c r="C4" s="5" t="s">
        <v>180</v>
      </c>
      <c r="D4" s="6" t="str">
        <f t="shared" si="0"/>
        <v>24 Cores x 192GB</v>
      </c>
      <c r="E4" s="7">
        <v>33385.26</v>
      </c>
      <c r="F4" s="8" t="s">
        <v>181</v>
      </c>
      <c r="G4" s="8" t="s">
        <v>182</v>
      </c>
      <c r="H4" s="8">
        <v>2</v>
      </c>
      <c r="I4" s="8">
        <v>12</v>
      </c>
      <c r="J4" s="8">
        <f t="shared" si="1"/>
        <v>24</v>
      </c>
      <c r="K4" s="8" t="s">
        <v>183</v>
      </c>
      <c r="L4" s="8" t="s">
        <v>184</v>
      </c>
      <c r="M4" s="8">
        <v>4</v>
      </c>
      <c r="N4" s="8">
        <v>4</v>
      </c>
      <c r="O4" s="8">
        <v>0</v>
      </c>
      <c r="P4" s="8">
        <v>4</v>
      </c>
    </row>
    <row r="5" spans="1:16" ht="9.9499999999999993" customHeight="1">
      <c r="A5" s="5" t="s">
        <v>122</v>
      </c>
      <c r="B5" s="5" t="str">
        <f t="shared" si="2"/>
        <v>Mid 2-  32 Cores x 256GB ( 2x6130 Gold - 16 Cores)</v>
      </c>
      <c r="C5" s="5" t="s">
        <v>180</v>
      </c>
      <c r="D5" s="6" t="str">
        <f t="shared" si="0"/>
        <v>32 Cores x 256GB</v>
      </c>
      <c r="E5" s="7">
        <v>41166.18</v>
      </c>
      <c r="F5" s="8" t="s">
        <v>186</v>
      </c>
      <c r="G5" s="8" t="s">
        <v>173</v>
      </c>
      <c r="H5" s="8">
        <v>2</v>
      </c>
      <c r="I5" s="8">
        <v>16</v>
      </c>
      <c r="J5" s="8">
        <f t="shared" si="1"/>
        <v>32</v>
      </c>
      <c r="K5" s="8" t="s">
        <v>187</v>
      </c>
      <c r="L5" s="8" t="s">
        <v>184</v>
      </c>
      <c r="M5" s="8">
        <v>4</v>
      </c>
      <c r="N5" s="8">
        <v>4</v>
      </c>
      <c r="O5" s="8">
        <v>0</v>
      </c>
      <c r="P5" s="8">
        <v>4</v>
      </c>
    </row>
    <row r="6" spans="1:16" ht="9.9499999999999993" customHeight="1">
      <c r="A6" s="5" t="s">
        <v>125</v>
      </c>
      <c r="B6" s="5" t="str">
        <f t="shared" si="2"/>
        <v>Mid 3-  32 Cores x 512GB ( 2x6130 Gold - 16 Cores)</v>
      </c>
      <c r="C6" s="5" t="s">
        <v>180</v>
      </c>
      <c r="D6" s="6" t="str">
        <f t="shared" si="0"/>
        <v>32 Cores x 512GB</v>
      </c>
      <c r="E6" s="7">
        <v>54978.3</v>
      </c>
      <c r="F6" s="8" t="s">
        <v>186</v>
      </c>
      <c r="G6" s="8" t="s">
        <v>173</v>
      </c>
      <c r="H6" s="8">
        <v>2</v>
      </c>
      <c r="I6" s="8">
        <v>16</v>
      </c>
      <c r="J6" s="8">
        <f t="shared" si="1"/>
        <v>32</v>
      </c>
      <c r="K6" s="8" t="s">
        <v>189</v>
      </c>
      <c r="L6" s="8" t="s">
        <v>184</v>
      </c>
      <c r="M6" s="8">
        <v>4</v>
      </c>
      <c r="N6" s="8">
        <v>4</v>
      </c>
      <c r="O6" s="8">
        <v>0</v>
      </c>
      <c r="P6" s="8">
        <v>4</v>
      </c>
    </row>
    <row r="7" spans="1:16" ht="9.9499999999999993" customHeight="1">
      <c r="A7" s="5" t="s">
        <v>128</v>
      </c>
      <c r="B7" s="5" t="str">
        <f t="shared" si="2"/>
        <v>High 1-  80 Cores x 1536GB ( 2x6138 Gold - 20 Cores)</v>
      </c>
      <c r="C7" s="5" t="s">
        <v>191</v>
      </c>
      <c r="D7" s="6" t="str">
        <f t="shared" si="0"/>
        <v>80 Cores x 1536GB</v>
      </c>
      <c r="E7" s="7">
        <v>159552.06</v>
      </c>
      <c r="F7" s="8" t="s">
        <v>192</v>
      </c>
      <c r="G7" s="8" t="s">
        <v>193</v>
      </c>
      <c r="H7" s="8">
        <v>4</v>
      </c>
      <c r="I7" s="8">
        <v>20</v>
      </c>
      <c r="J7" s="8">
        <f>H7*I7</f>
        <v>80</v>
      </c>
      <c r="K7" s="8" t="s">
        <v>194</v>
      </c>
      <c r="L7" s="8" t="s">
        <v>195</v>
      </c>
      <c r="M7" s="8">
        <v>4</v>
      </c>
      <c r="N7" s="8">
        <v>4</v>
      </c>
      <c r="O7" s="8">
        <v>0</v>
      </c>
      <c r="P7" s="8">
        <v>8</v>
      </c>
    </row>
    <row r="8" spans="1:16" ht="9.9499999999999993" customHeight="1">
      <c r="A8" s="5" t="s">
        <v>12</v>
      </c>
      <c r="B8" s="5" t="str">
        <f t="shared" si="2"/>
        <v>High 2-  104 Cores x 3072GB ( 2x8164 Platinum - 26 Cores)</v>
      </c>
      <c r="C8" s="5" t="s">
        <v>191</v>
      </c>
      <c r="D8" s="6" t="str">
        <f t="shared" si="0"/>
        <v>104 Cores x 3072GB</v>
      </c>
      <c r="E8" s="7">
        <v>277002.37</v>
      </c>
      <c r="F8" s="8" t="s">
        <v>196</v>
      </c>
      <c r="G8" s="8" t="s">
        <v>193</v>
      </c>
      <c r="H8" s="8">
        <v>4</v>
      </c>
      <c r="I8" s="8">
        <v>26</v>
      </c>
      <c r="J8" s="8">
        <f>H8*I8</f>
        <v>104</v>
      </c>
      <c r="K8" s="8" t="s">
        <v>197</v>
      </c>
      <c r="L8" s="8" t="s">
        <v>195</v>
      </c>
      <c r="M8" s="8">
        <v>4</v>
      </c>
      <c r="N8" s="8">
        <v>4</v>
      </c>
      <c r="O8" s="8">
        <v>0</v>
      </c>
      <c r="P8" s="8">
        <v>8</v>
      </c>
    </row>
    <row r="9" spans="1:16" ht="9.9499999999999993" customHeight="1">
      <c r="A9" s="5" t="s">
        <v>198</v>
      </c>
      <c r="B9" s="5" t="str">
        <f t="shared" si="2"/>
        <v>Esp 1-  44 Cores x 768GB ( 2x6152 Gold - 22 Cores)</v>
      </c>
      <c r="C9" s="5" t="s">
        <v>200</v>
      </c>
      <c r="D9" s="6" t="str">
        <f t="shared" si="0"/>
        <v>44 Cores x 768GB</v>
      </c>
      <c r="E9" s="7">
        <v>79452.820000000007</v>
      </c>
      <c r="F9" s="8" t="s">
        <v>201</v>
      </c>
      <c r="G9" s="8">
        <v>2.1</v>
      </c>
      <c r="H9" s="8">
        <v>2</v>
      </c>
      <c r="I9" s="8">
        <v>22</v>
      </c>
      <c r="J9" s="8">
        <v>44</v>
      </c>
      <c r="K9" s="8" t="s">
        <v>202</v>
      </c>
      <c r="L9" s="8" t="s">
        <v>184</v>
      </c>
      <c r="M9" s="8">
        <v>4</v>
      </c>
      <c r="N9" s="8">
        <v>4</v>
      </c>
      <c r="O9" s="8">
        <v>0</v>
      </c>
      <c r="P9" s="8">
        <v>4</v>
      </c>
    </row>
    <row r="10" spans="1:16" ht="9.9499999999999993" customHeight="1">
      <c r="A10" s="5" t="s">
        <v>203</v>
      </c>
      <c r="B10" s="5" t="str">
        <f t="shared" si="2"/>
        <v>Esp 2-  44 Cores x 768GB ( 2x6152 Gold - 22 Cores)</v>
      </c>
      <c r="C10" s="5" t="s">
        <v>205</v>
      </c>
      <c r="D10" s="6" t="s">
        <v>206</v>
      </c>
      <c r="E10" s="7">
        <v>99473.06</v>
      </c>
      <c r="F10" s="8" t="s">
        <v>201</v>
      </c>
      <c r="G10" s="8">
        <v>2.1</v>
      </c>
      <c r="H10" s="8">
        <v>2</v>
      </c>
      <c r="I10" s="8">
        <v>22</v>
      </c>
      <c r="J10" s="8">
        <v>44</v>
      </c>
      <c r="K10" s="8" t="s">
        <v>202</v>
      </c>
      <c r="L10" s="8" t="s">
        <v>207</v>
      </c>
      <c r="M10" s="8">
        <v>4</v>
      </c>
      <c r="N10" s="8">
        <v>6</v>
      </c>
      <c r="O10" s="8">
        <v>0</v>
      </c>
      <c r="P10" s="8">
        <v>0</v>
      </c>
    </row>
    <row r="11" spans="1:16" ht="9.9499999999999993" customHeight="1">
      <c r="A11" s="5" t="s">
        <v>208</v>
      </c>
      <c r="B11" s="5" t="str">
        <f t="shared" si="2"/>
        <v>Esp 3-  16 Cores x 768GB ( 2x6134 Gold - 8 Cores)</v>
      </c>
      <c r="C11" s="5" t="s">
        <v>210</v>
      </c>
      <c r="D11" s="6" t="str">
        <f t="shared" ref="D11:D16" si="3">J11&amp; " Cores x "&amp;K11</f>
        <v>16 Cores x 768GB</v>
      </c>
      <c r="E11" s="7">
        <v>70926.89</v>
      </c>
      <c r="F11" s="8" t="s">
        <v>211</v>
      </c>
      <c r="G11" s="8" t="s">
        <v>212</v>
      </c>
      <c r="H11" s="8">
        <v>2</v>
      </c>
      <c r="I11" s="8">
        <v>8</v>
      </c>
      <c r="J11" s="8">
        <f>H11*I11</f>
        <v>16</v>
      </c>
      <c r="K11" s="8" t="s">
        <v>202</v>
      </c>
      <c r="L11" s="8" t="s">
        <v>175</v>
      </c>
      <c r="M11" s="8">
        <v>4</v>
      </c>
      <c r="N11" s="8">
        <v>4</v>
      </c>
      <c r="O11" s="8">
        <v>0</v>
      </c>
      <c r="P11" s="8">
        <v>4</v>
      </c>
    </row>
    <row r="12" spans="1:16" ht="9.9499999999999993" customHeight="1">
      <c r="A12" s="5" t="s">
        <v>213</v>
      </c>
      <c r="B12" s="5" t="str">
        <f t="shared" si="2"/>
        <v>Esp 4-  32 Cores x 384GB ( 2x6130 Gold - 16 Cores)</v>
      </c>
      <c r="C12" s="5" t="s">
        <v>215</v>
      </c>
      <c r="D12" s="6" t="str">
        <f t="shared" si="3"/>
        <v>32 Cores x 384GB</v>
      </c>
      <c r="E12" s="7">
        <v>66689.39</v>
      </c>
      <c r="F12" s="8" t="s">
        <v>186</v>
      </c>
      <c r="G12" s="8" t="s">
        <v>173</v>
      </c>
      <c r="H12" s="8">
        <v>2</v>
      </c>
      <c r="I12" s="8">
        <v>16</v>
      </c>
      <c r="J12" s="8">
        <f t="shared" si="1"/>
        <v>32</v>
      </c>
      <c r="K12" s="8" t="s">
        <v>216</v>
      </c>
      <c r="L12" s="8" t="s">
        <v>217</v>
      </c>
      <c r="M12" s="8">
        <v>4</v>
      </c>
      <c r="N12" s="8">
        <v>4</v>
      </c>
      <c r="O12" s="8">
        <v>0</v>
      </c>
      <c r="P12" s="8">
        <v>0</v>
      </c>
    </row>
    <row r="13" spans="1:16" ht="9.9499999999999993" customHeight="1">
      <c r="A13" s="5" t="s">
        <v>218</v>
      </c>
      <c r="B13" s="5" t="str">
        <f t="shared" si="2"/>
        <v>Esp 5-  8 Cores x 384GB ( 2x5122 Gold - 4 Cores)</v>
      </c>
      <c r="C13" s="5" t="s">
        <v>220</v>
      </c>
      <c r="D13" s="6" t="str">
        <f t="shared" si="3"/>
        <v>8 Cores x 384GB</v>
      </c>
      <c r="E13" s="7">
        <v>43422.54</v>
      </c>
      <c r="F13" s="8" t="s">
        <v>221</v>
      </c>
      <c r="G13" s="8" t="s">
        <v>222</v>
      </c>
      <c r="H13" s="8">
        <v>2</v>
      </c>
      <c r="I13" s="8">
        <v>4</v>
      </c>
      <c r="J13" s="8">
        <f t="shared" si="1"/>
        <v>8</v>
      </c>
      <c r="K13" s="8" t="s">
        <v>216</v>
      </c>
      <c r="L13" s="8" t="s">
        <v>184</v>
      </c>
      <c r="M13" s="8">
        <v>4</v>
      </c>
      <c r="N13" s="8">
        <v>4</v>
      </c>
      <c r="O13" s="8">
        <v>0</v>
      </c>
      <c r="P13" s="8">
        <v>4</v>
      </c>
    </row>
    <row r="14" spans="1:16" ht="9.9499999999999993" customHeight="1">
      <c r="A14" s="5" t="s">
        <v>223</v>
      </c>
      <c r="B14" s="5" t="str">
        <f t="shared" si="2"/>
        <v>Esp 6-  24 Cores x 256GB ( 2x5118 Gold - 12 Cores)</v>
      </c>
      <c r="C14" s="5" t="s">
        <v>225</v>
      </c>
      <c r="D14" s="6" t="str">
        <f t="shared" si="3"/>
        <v>24 Cores x 256GB</v>
      </c>
      <c r="E14" s="7">
        <v>43750.11</v>
      </c>
      <c r="F14" s="8" t="s">
        <v>181</v>
      </c>
      <c r="G14" s="8" t="s">
        <v>182</v>
      </c>
      <c r="H14" s="8">
        <v>2</v>
      </c>
      <c r="I14" s="8">
        <v>12</v>
      </c>
      <c r="J14" s="8">
        <f t="shared" si="1"/>
        <v>24</v>
      </c>
      <c r="K14" s="8" t="s">
        <v>187</v>
      </c>
      <c r="L14" s="8" t="s">
        <v>184</v>
      </c>
      <c r="M14" s="8">
        <v>4</v>
      </c>
      <c r="N14" s="8">
        <v>8</v>
      </c>
      <c r="O14" s="8">
        <v>0</v>
      </c>
      <c r="P14" s="8">
        <v>8</v>
      </c>
    </row>
    <row r="15" spans="1:16" ht="9.9499999999999993" customHeight="1">
      <c r="A15" s="5" t="s">
        <v>226</v>
      </c>
      <c r="B15" s="5" t="str">
        <f t="shared" si="2"/>
        <v>Opc 1-  40 Cores x 1536GB ( 2x6138 Gold - 20 Cores)</v>
      </c>
      <c r="C15" s="5" t="s">
        <v>228</v>
      </c>
      <c r="D15" s="6" t="str">
        <f t="shared" si="3"/>
        <v>40 Cores x 1536GB</v>
      </c>
      <c r="E15" s="7">
        <v>112764.68</v>
      </c>
      <c r="F15" s="8" t="s">
        <v>192</v>
      </c>
      <c r="G15" s="8" t="s">
        <v>193</v>
      </c>
      <c r="H15" s="8">
        <v>2</v>
      </c>
      <c r="I15" s="8">
        <v>20</v>
      </c>
      <c r="J15" s="8">
        <f>H15*I15</f>
        <v>40</v>
      </c>
      <c r="K15" s="8" t="s">
        <v>194</v>
      </c>
      <c r="L15" s="8" t="s">
        <v>184</v>
      </c>
      <c r="M15" s="8">
        <v>4</v>
      </c>
      <c r="N15" s="8">
        <v>4</v>
      </c>
      <c r="O15" s="8">
        <v>0</v>
      </c>
      <c r="P15" s="8">
        <v>4</v>
      </c>
    </row>
    <row r="16" spans="1:16" ht="9.9499999999999993" customHeight="1">
      <c r="A16" s="5" t="s">
        <v>229</v>
      </c>
      <c r="B16" s="5" t="str">
        <f t="shared" si="2"/>
        <v>Opc 2-  48 Cores x 1536GB ( 2x8160M Platinum - 24 Cores)</v>
      </c>
      <c r="C16" s="5" t="s">
        <v>228</v>
      </c>
      <c r="D16" s="6" t="str">
        <f t="shared" si="3"/>
        <v>48 Cores x 1536GB</v>
      </c>
      <c r="E16" s="7">
        <v>140937.78</v>
      </c>
      <c r="F16" s="8" t="s">
        <v>231</v>
      </c>
      <c r="G16" s="8" t="s">
        <v>173</v>
      </c>
      <c r="H16" s="8">
        <v>2</v>
      </c>
      <c r="I16" s="8">
        <v>24</v>
      </c>
      <c r="J16" s="8">
        <f>H16*I16</f>
        <v>48</v>
      </c>
      <c r="K16" s="8" t="s">
        <v>194</v>
      </c>
      <c r="L16" s="8" t="s">
        <v>184</v>
      </c>
      <c r="M16" s="8">
        <v>4</v>
      </c>
      <c r="N16" s="8">
        <v>4</v>
      </c>
      <c r="O16" s="8">
        <v>0</v>
      </c>
      <c r="P16" s="8">
        <v>4</v>
      </c>
    </row>
    <row r="17" spans="1:16" ht="9.9499999999999993" customHeight="1">
      <c r="A17" s="5" t="s">
        <v>252</v>
      </c>
      <c r="B17" s="5" t="s">
        <v>114</v>
      </c>
      <c r="C17" s="5" t="s">
        <v>114</v>
      </c>
      <c r="D17" s="5" t="s">
        <v>114</v>
      </c>
      <c r="E17" s="5" t="s">
        <v>114</v>
      </c>
      <c r="F17" s="5" t="s">
        <v>114</v>
      </c>
      <c r="G17" s="5" t="s">
        <v>114</v>
      </c>
      <c r="H17" s="5" t="s">
        <v>114</v>
      </c>
      <c r="I17" s="5" t="s">
        <v>114</v>
      </c>
      <c r="J17" s="5" t="s">
        <v>114</v>
      </c>
      <c r="K17" s="5" t="s">
        <v>114</v>
      </c>
      <c r="L17" s="5" t="s">
        <v>114</v>
      </c>
      <c r="M17" s="5" t="s">
        <v>114</v>
      </c>
      <c r="N17" s="5" t="s">
        <v>114</v>
      </c>
      <c r="O17" s="5" t="s">
        <v>114</v>
      </c>
      <c r="P17" s="5" t="s">
        <v>114</v>
      </c>
    </row>
    <row r="18" spans="1:16" ht="9.9499999999999993" customHeight="1">
      <c r="A18" s="5" t="s">
        <v>253</v>
      </c>
      <c r="B18" s="5" t="s">
        <v>114</v>
      </c>
      <c r="C18" s="5" t="s">
        <v>114</v>
      </c>
      <c r="D18" s="5" t="s">
        <v>114</v>
      </c>
      <c r="E18" s="5" t="s">
        <v>114</v>
      </c>
      <c r="F18" s="5" t="s">
        <v>114</v>
      </c>
      <c r="G18" s="5" t="s">
        <v>114</v>
      </c>
      <c r="H18" s="5" t="s">
        <v>114</v>
      </c>
      <c r="I18" s="5" t="s">
        <v>114</v>
      </c>
      <c r="J18" s="5" t="s">
        <v>114</v>
      </c>
      <c r="K18" s="5" t="s">
        <v>114</v>
      </c>
      <c r="L18" s="5" t="s">
        <v>114</v>
      </c>
      <c r="M18" s="5" t="s">
        <v>114</v>
      </c>
      <c r="N18" s="5" t="s">
        <v>114</v>
      </c>
      <c r="O18" s="5" t="s">
        <v>114</v>
      </c>
      <c r="P18" s="5" t="s">
        <v>114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showGridLines="0" topLeftCell="B1" zoomScale="90" zoomScaleNormal="90" workbookViewId="0">
      <pane ySplit="1" topLeftCell="A26" activePane="bottomLeft" state="frozen"/>
      <selection sqref="A1:I5"/>
      <selection pane="bottomLeft" activeCell="F47" sqref="F47"/>
    </sheetView>
  </sheetViews>
  <sheetFormatPr defaultColWidth="8.85546875" defaultRowHeight="15"/>
  <cols>
    <col min="1" max="1" width="9.42578125" style="21" customWidth="1"/>
    <col min="2" max="2" width="12.140625" style="21" customWidth="1"/>
    <col min="3" max="3" width="9.7109375" style="21" customWidth="1"/>
    <col min="4" max="5" width="8.85546875" style="21"/>
    <col min="6" max="6" width="41.85546875" style="21" customWidth="1"/>
    <col min="7" max="7" width="25.42578125" style="21" hidden="1" customWidth="1"/>
    <col min="8" max="8" width="10.140625" style="21" customWidth="1"/>
    <col min="9" max="9" width="6.42578125" style="21" customWidth="1"/>
    <col min="10" max="10" width="14.28515625" style="71" bestFit="1" customWidth="1"/>
    <col min="11" max="11" width="17.140625" style="71" bestFit="1" customWidth="1"/>
    <col min="12" max="12" width="15.28515625" style="21" customWidth="1"/>
    <col min="13" max="14" width="8.85546875" style="21"/>
    <col min="15" max="15" width="11.42578125" style="21" customWidth="1"/>
    <col min="16" max="17" width="0" style="21" hidden="1" customWidth="1"/>
    <col min="18" max="16384" width="8.85546875" style="21"/>
  </cols>
  <sheetData>
    <row r="1" spans="1:17" ht="15.75" thickBot="1">
      <c r="A1" s="17" t="s">
        <v>100</v>
      </c>
      <c r="B1" s="17" t="s">
        <v>5</v>
      </c>
      <c r="C1" s="17" t="s">
        <v>101</v>
      </c>
      <c r="D1" s="17" t="s">
        <v>6</v>
      </c>
      <c r="E1" s="17" t="s">
        <v>102</v>
      </c>
      <c r="F1" s="18" t="s">
        <v>4</v>
      </c>
      <c r="G1" s="19" t="s">
        <v>100</v>
      </c>
      <c r="H1" s="17" t="s">
        <v>9</v>
      </c>
      <c r="I1" s="17" t="s">
        <v>103</v>
      </c>
      <c r="J1" s="20" t="s">
        <v>104</v>
      </c>
      <c r="K1" s="20" t="s">
        <v>105</v>
      </c>
      <c r="L1" s="17" t="s">
        <v>106</v>
      </c>
      <c r="M1" s="17" t="s">
        <v>1</v>
      </c>
      <c r="N1" s="17" t="s">
        <v>2</v>
      </c>
      <c r="O1" s="17" t="s">
        <v>107</v>
      </c>
      <c r="P1" s="187" t="s">
        <v>108</v>
      </c>
      <c r="Q1" s="188"/>
    </row>
    <row r="2" spans="1:17" s="36" customFormat="1" ht="13.5" thickBot="1">
      <c r="A2" s="74" t="s">
        <v>109</v>
      </c>
      <c r="B2" s="22">
        <v>4600049694</v>
      </c>
      <c r="C2" s="23">
        <v>460</v>
      </c>
      <c r="D2" s="24">
        <v>100867</v>
      </c>
      <c r="E2" s="25" t="s">
        <v>36</v>
      </c>
      <c r="F2" s="26" t="s">
        <v>110</v>
      </c>
      <c r="G2" s="27" t="s">
        <v>111</v>
      </c>
      <c r="H2" s="25" t="s">
        <v>7</v>
      </c>
      <c r="I2" s="28">
        <v>1</v>
      </c>
      <c r="J2" s="29">
        <v>1535.75</v>
      </c>
      <c r="K2" s="30">
        <v>1664.67</v>
      </c>
      <c r="L2" s="31">
        <f>K2*I2</f>
        <v>1664.67</v>
      </c>
      <c r="M2" s="32">
        <v>7.4999999999999997E-3</v>
      </c>
      <c r="N2" s="32">
        <v>7.0000000000000007E-2</v>
      </c>
      <c r="O2" s="33" t="s">
        <v>112</v>
      </c>
      <c r="P2" s="34">
        <v>3.1568999999999998</v>
      </c>
      <c r="Q2" s="35" t="s">
        <v>113</v>
      </c>
    </row>
    <row r="3" spans="1:17" s="36" customFormat="1" ht="13.5" thickBot="1">
      <c r="A3" s="74"/>
      <c r="B3" s="37">
        <v>4600049694</v>
      </c>
      <c r="C3" s="38">
        <v>470</v>
      </c>
      <c r="D3" s="39">
        <v>801037</v>
      </c>
      <c r="E3" s="40" t="s">
        <v>38</v>
      </c>
      <c r="F3" s="41" t="s">
        <v>10</v>
      </c>
      <c r="G3" s="42"/>
      <c r="H3" s="40" t="s">
        <v>7</v>
      </c>
      <c r="I3" s="43">
        <v>1</v>
      </c>
      <c r="J3" s="44">
        <v>12361.16</v>
      </c>
      <c r="K3" s="45">
        <f>J3</f>
        <v>12361.16</v>
      </c>
      <c r="L3" s="46">
        <f>K3</f>
        <v>12361.16</v>
      </c>
      <c r="M3" s="40" t="s">
        <v>114</v>
      </c>
      <c r="N3" s="40" t="s">
        <v>114</v>
      </c>
      <c r="O3" s="47" t="s">
        <v>114</v>
      </c>
      <c r="P3" s="34">
        <v>3.1568999999999998</v>
      </c>
      <c r="Q3" s="35" t="s">
        <v>113</v>
      </c>
    </row>
    <row r="4" spans="1:17" s="36" customFormat="1" ht="13.5" thickBot="1">
      <c r="A4" s="74"/>
      <c r="B4" s="37">
        <v>4600049692</v>
      </c>
      <c r="C4" s="48">
        <v>20</v>
      </c>
      <c r="D4" s="39">
        <v>3000072</v>
      </c>
      <c r="E4" s="43" t="s">
        <v>38</v>
      </c>
      <c r="F4" s="49" t="s">
        <v>11</v>
      </c>
      <c r="G4" s="50"/>
      <c r="H4" s="43" t="s">
        <v>8</v>
      </c>
      <c r="I4" s="43">
        <v>1</v>
      </c>
      <c r="J4" s="51">
        <v>1558.42</v>
      </c>
      <c r="K4" s="45">
        <f>J4</f>
        <v>1558.42</v>
      </c>
      <c r="L4" s="46">
        <f>K4</f>
        <v>1558.42</v>
      </c>
      <c r="M4" s="40" t="s">
        <v>114</v>
      </c>
      <c r="N4" s="40" t="s">
        <v>114</v>
      </c>
      <c r="O4" s="47" t="s">
        <v>114</v>
      </c>
      <c r="P4" s="34">
        <v>3.1568999999999998</v>
      </c>
      <c r="Q4" s="35" t="s">
        <v>113</v>
      </c>
    </row>
    <row r="5" spans="1:17" s="36" customFormat="1" ht="16.5" thickBot="1">
      <c r="A5" s="74"/>
      <c r="B5" s="52"/>
      <c r="C5" s="52"/>
      <c r="D5" s="53"/>
      <c r="E5" s="186" t="s">
        <v>115</v>
      </c>
      <c r="F5" s="186"/>
      <c r="G5" s="186"/>
      <c r="H5" s="186"/>
      <c r="I5" s="186"/>
      <c r="J5" s="186"/>
      <c r="K5" s="186"/>
      <c r="L5" s="54">
        <f>SUM(L2:L4)</f>
        <v>15584.25</v>
      </c>
      <c r="M5" s="55"/>
      <c r="N5" s="55"/>
      <c r="O5" s="56"/>
      <c r="P5" s="57"/>
      <c r="Q5" s="58"/>
    </row>
    <row r="6" spans="1:17" s="36" customFormat="1" ht="25.5" customHeight="1">
      <c r="A6" s="74" t="s">
        <v>116</v>
      </c>
      <c r="B6" s="22">
        <v>4600049694</v>
      </c>
      <c r="C6" s="23">
        <v>480</v>
      </c>
      <c r="D6" s="24">
        <v>100862</v>
      </c>
      <c r="E6" s="22" t="s">
        <v>36</v>
      </c>
      <c r="F6" s="59" t="s">
        <v>117</v>
      </c>
      <c r="G6" s="27"/>
      <c r="H6" s="25" t="s">
        <v>7</v>
      </c>
      <c r="I6" s="28">
        <v>1</v>
      </c>
      <c r="J6" s="29">
        <v>4957.57</v>
      </c>
      <c r="K6" s="30">
        <v>5373.73</v>
      </c>
      <c r="L6" s="31">
        <v>5373.73</v>
      </c>
      <c r="M6" s="32">
        <v>7.4999999999999997E-3</v>
      </c>
      <c r="N6" s="32">
        <v>7.0000000000000007E-2</v>
      </c>
      <c r="O6" s="33" t="s">
        <v>112</v>
      </c>
      <c r="P6" s="60">
        <v>3.1568999999999998</v>
      </c>
      <c r="Q6" s="35" t="s">
        <v>113</v>
      </c>
    </row>
    <row r="7" spans="1:17" s="36" customFormat="1" ht="12.75">
      <c r="A7" s="75"/>
      <c r="B7" s="37">
        <v>4600049694</v>
      </c>
      <c r="C7" s="38">
        <v>490</v>
      </c>
      <c r="D7" s="39">
        <v>801037</v>
      </c>
      <c r="E7" s="40" t="s">
        <v>38</v>
      </c>
      <c r="F7" s="41" t="s">
        <v>10</v>
      </c>
      <c r="G7" s="42"/>
      <c r="H7" s="40" t="s">
        <v>7</v>
      </c>
      <c r="I7" s="43">
        <v>1</v>
      </c>
      <c r="J7" s="44">
        <v>12361.16</v>
      </c>
      <c r="K7" s="45">
        <f>J7</f>
        <v>12361.16</v>
      </c>
      <c r="L7" s="46">
        <f>K7</f>
        <v>12361.16</v>
      </c>
      <c r="M7" s="40" t="s">
        <v>114</v>
      </c>
      <c r="N7" s="40" t="s">
        <v>114</v>
      </c>
      <c r="O7" s="47" t="s">
        <v>114</v>
      </c>
      <c r="P7" s="60">
        <v>3.1568999999999998</v>
      </c>
      <c r="Q7" s="35" t="s">
        <v>113</v>
      </c>
    </row>
    <row r="8" spans="1:17" s="36" customFormat="1" ht="12.75">
      <c r="A8" s="75"/>
      <c r="B8" s="37">
        <v>4600049692</v>
      </c>
      <c r="C8" s="48">
        <v>30</v>
      </c>
      <c r="D8" s="39">
        <v>3000072</v>
      </c>
      <c r="E8" s="43" t="s">
        <v>38</v>
      </c>
      <c r="F8" s="49" t="s">
        <v>11</v>
      </c>
      <c r="G8" s="50"/>
      <c r="H8" s="43" t="s">
        <v>8</v>
      </c>
      <c r="I8" s="43">
        <v>1</v>
      </c>
      <c r="J8" s="51">
        <v>1970.55</v>
      </c>
      <c r="K8" s="45">
        <f>J8</f>
        <v>1970.55</v>
      </c>
      <c r="L8" s="46">
        <f>K8</f>
        <v>1970.55</v>
      </c>
      <c r="M8" s="40" t="s">
        <v>114</v>
      </c>
      <c r="N8" s="40" t="s">
        <v>114</v>
      </c>
      <c r="O8" s="47" t="s">
        <v>114</v>
      </c>
      <c r="P8" s="60">
        <v>3.1568999999999998</v>
      </c>
      <c r="Q8" s="35" t="s">
        <v>113</v>
      </c>
    </row>
    <row r="9" spans="1:17" s="36" customFormat="1" ht="16.5" thickBot="1">
      <c r="A9" s="76"/>
      <c r="B9" s="52"/>
      <c r="C9" s="52"/>
      <c r="D9" s="53"/>
      <c r="E9" s="186" t="s">
        <v>118</v>
      </c>
      <c r="F9" s="186"/>
      <c r="G9" s="186"/>
      <c r="H9" s="186"/>
      <c r="I9" s="186"/>
      <c r="J9" s="186"/>
      <c r="K9" s="186"/>
      <c r="L9" s="54">
        <f>SUM(L6:L8)</f>
        <v>19705.439999999999</v>
      </c>
      <c r="M9" s="55"/>
      <c r="N9" s="55"/>
      <c r="O9" s="56"/>
      <c r="P9" s="61"/>
      <c r="Q9" s="58"/>
    </row>
    <row r="10" spans="1:17" s="36" customFormat="1" ht="24.6" customHeight="1">
      <c r="A10" s="77" t="s">
        <v>119</v>
      </c>
      <c r="B10" s="22">
        <v>4600049694</v>
      </c>
      <c r="C10" s="23">
        <v>500</v>
      </c>
      <c r="D10" s="24">
        <v>100866</v>
      </c>
      <c r="E10" s="22" t="s">
        <v>36</v>
      </c>
      <c r="F10" s="59" t="s">
        <v>120</v>
      </c>
      <c r="G10" s="27"/>
      <c r="H10" s="22" t="s">
        <v>7</v>
      </c>
      <c r="I10" s="28">
        <v>1</v>
      </c>
      <c r="J10" s="29">
        <v>13075.56</v>
      </c>
      <c r="K10" s="30">
        <v>14514.3</v>
      </c>
      <c r="L10" s="31">
        <v>14514.3</v>
      </c>
      <c r="M10" s="32">
        <v>0.03</v>
      </c>
      <c r="N10" s="32">
        <v>7.0000000000000007E-2</v>
      </c>
      <c r="O10" s="33" t="s">
        <v>112</v>
      </c>
      <c r="P10" s="60">
        <v>3.1568999999999998</v>
      </c>
      <c r="Q10" s="35" t="s">
        <v>113</v>
      </c>
    </row>
    <row r="11" spans="1:17" s="36" customFormat="1" ht="12.75">
      <c r="A11" s="78"/>
      <c r="B11" s="37">
        <v>4600049694</v>
      </c>
      <c r="C11" s="38">
        <v>510</v>
      </c>
      <c r="D11" s="39">
        <v>801037</v>
      </c>
      <c r="E11" s="40" t="s">
        <v>38</v>
      </c>
      <c r="F11" s="41" t="s">
        <v>10</v>
      </c>
      <c r="G11" s="42"/>
      <c r="H11" s="40" t="s">
        <v>7</v>
      </c>
      <c r="I11" s="43">
        <v>1</v>
      </c>
      <c r="J11" s="44">
        <v>15532.45</v>
      </c>
      <c r="K11" s="45">
        <f>J11</f>
        <v>15532.45</v>
      </c>
      <c r="L11" s="46">
        <f>K11</f>
        <v>15532.45</v>
      </c>
      <c r="M11" s="40" t="s">
        <v>114</v>
      </c>
      <c r="N11" s="40" t="s">
        <v>114</v>
      </c>
      <c r="O11" s="47" t="s">
        <v>114</v>
      </c>
      <c r="P11" s="60">
        <v>3.1568999999999998</v>
      </c>
      <c r="Q11" s="35" t="s">
        <v>113</v>
      </c>
    </row>
    <row r="12" spans="1:17" s="36" customFormat="1" ht="12.75">
      <c r="A12" s="78"/>
      <c r="B12" s="37">
        <v>4600049692</v>
      </c>
      <c r="C12" s="37">
        <v>40</v>
      </c>
      <c r="D12" s="39">
        <v>3000072</v>
      </c>
      <c r="E12" s="43" t="s">
        <v>38</v>
      </c>
      <c r="F12" s="49" t="s">
        <v>11</v>
      </c>
      <c r="G12" s="50"/>
      <c r="H12" s="43" t="s">
        <v>8</v>
      </c>
      <c r="I12" s="43">
        <v>1</v>
      </c>
      <c r="J12" s="51">
        <v>3338.53</v>
      </c>
      <c r="K12" s="45">
        <f>J12</f>
        <v>3338.53</v>
      </c>
      <c r="L12" s="46">
        <f>K12</f>
        <v>3338.53</v>
      </c>
      <c r="M12" s="40" t="s">
        <v>114</v>
      </c>
      <c r="N12" s="40" t="s">
        <v>114</v>
      </c>
      <c r="O12" s="47" t="s">
        <v>114</v>
      </c>
      <c r="P12" s="60">
        <v>3.1568999999999998</v>
      </c>
      <c r="Q12" s="35" t="s">
        <v>113</v>
      </c>
    </row>
    <row r="13" spans="1:17" s="36" customFormat="1" ht="16.5" thickBot="1">
      <c r="A13" s="79"/>
      <c r="B13" s="52"/>
      <c r="C13" s="52"/>
      <c r="D13" s="53"/>
      <c r="E13" s="186" t="s">
        <v>121</v>
      </c>
      <c r="F13" s="186"/>
      <c r="G13" s="186"/>
      <c r="H13" s="186"/>
      <c r="I13" s="186"/>
      <c r="J13" s="186"/>
      <c r="K13" s="186"/>
      <c r="L13" s="54">
        <f>SUM(L10:L12)</f>
        <v>33385.279999999999</v>
      </c>
      <c r="M13" s="55"/>
      <c r="N13" s="55"/>
      <c r="O13" s="56"/>
      <c r="P13" s="61"/>
      <c r="Q13" s="58"/>
    </row>
    <row r="14" spans="1:17" s="36" customFormat="1" ht="27.95" customHeight="1">
      <c r="A14" s="77" t="s">
        <v>122</v>
      </c>
      <c r="B14" s="22">
        <v>4600049694</v>
      </c>
      <c r="C14" s="23">
        <v>520</v>
      </c>
      <c r="D14" s="24">
        <v>100861</v>
      </c>
      <c r="E14" s="22" t="s">
        <v>36</v>
      </c>
      <c r="F14" s="59" t="s">
        <v>123</v>
      </c>
      <c r="G14" s="27"/>
      <c r="H14" s="25" t="s">
        <v>7</v>
      </c>
      <c r="I14" s="28">
        <v>1</v>
      </c>
      <c r="J14" s="29">
        <v>19384.189999999999</v>
      </c>
      <c r="K14" s="30">
        <v>21517.1</v>
      </c>
      <c r="L14" s="31">
        <v>21517.1</v>
      </c>
      <c r="M14" s="32">
        <v>0.03</v>
      </c>
      <c r="N14" s="32">
        <v>7.0000000000000007E-2</v>
      </c>
      <c r="O14" s="33" t="s">
        <v>112</v>
      </c>
      <c r="P14" s="60">
        <v>3.1568999999999998</v>
      </c>
      <c r="Q14" s="35" t="s">
        <v>113</v>
      </c>
    </row>
    <row r="15" spans="1:17" s="36" customFormat="1" ht="12.75">
      <c r="A15" s="78"/>
      <c r="B15" s="37">
        <v>4600049694</v>
      </c>
      <c r="C15" s="38">
        <v>530</v>
      </c>
      <c r="D15" s="39">
        <v>801037</v>
      </c>
      <c r="E15" s="40" t="s">
        <v>38</v>
      </c>
      <c r="F15" s="41" t="s">
        <v>10</v>
      </c>
      <c r="G15" s="42"/>
      <c r="H15" s="40" t="s">
        <v>7</v>
      </c>
      <c r="I15" s="43">
        <v>1</v>
      </c>
      <c r="J15" s="44">
        <v>15532.45</v>
      </c>
      <c r="K15" s="45">
        <f>J15</f>
        <v>15532.45</v>
      </c>
      <c r="L15" s="46">
        <f>K15</f>
        <v>15532.45</v>
      </c>
      <c r="M15" s="40" t="s">
        <v>114</v>
      </c>
      <c r="N15" s="40" t="s">
        <v>114</v>
      </c>
      <c r="O15" s="47" t="s">
        <v>114</v>
      </c>
      <c r="P15" s="60">
        <v>3.1568999999999998</v>
      </c>
      <c r="Q15" s="35" t="s">
        <v>113</v>
      </c>
    </row>
    <row r="16" spans="1:17" s="36" customFormat="1" ht="12.75">
      <c r="A16" s="78"/>
      <c r="B16" s="37">
        <v>4600049692</v>
      </c>
      <c r="C16" s="37">
        <v>50</v>
      </c>
      <c r="D16" s="39">
        <v>3000072</v>
      </c>
      <c r="E16" s="43" t="s">
        <v>38</v>
      </c>
      <c r="F16" s="49" t="s">
        <v>11</v>
      </c>
      <c r="G16" s="50"/>
      <c r="H16" s="43" t="s">
        <v>8</v>
      </c>
      <c r="I16" s="43">
        <v>1</v>
      </c>
      <c r="J16" s="51">
        <v>4116.63</v>
      </c>
      <c r="K16" s="45">
        <f>J16</f>
        <v>4116.63</v>
      </c>
      <c r="L16" s="46">
        <f>K16</f>
        <v>4116.63</v>
      </c>
      <c r="M16" s="40" t="s">
        <v>114</v>
      </c>
      <c r="N16" s="40" t="s">
        <v>114</v>
      </c>
      <c r="O16" s="47" t="s">
        <v>114</v>
      </c>
      <c r="P16" s="60">
        <v>3.1568999999999998</v>
      </c>
      <c r="Q16" s="35" t="s">
        <v>113</v>
      </c>
    </row>
    <row r="17" spans="1:17" s="36" customFormat="1" ht="16.5" thickBot="1">
      <c r="A17" s="79"/>
      <c r="B17" s="52"/>
      <c r="C17" s="52"/>
      <c r="D17" s="53"/>
      <c r="E17" s="186" t="s">
        <v>124</v>
      </c>
      <c r="F17" s="186"/>
      <c r="G17" s="186"/>
      <c r="H17" s="186"/>
      <c r="I17" s="186"/>
      <c r="J17" s="186"/>
      <c r="K17" s="186"/>
      <c r="L17" s="54">
        <f>SUM(L14:L16)</f>
        <v>41166.18</v>
      </c>
      <c r="M17" s="55"/>
      <c r="N17" s="55"/>
      <c r="O17" s="56"/>
      <c r="P17" s="61"/>
      <c r="Q17" s="58"/>
    </row>
    <row r="18" spans="1:17" s="36" customFormat="1" ht="29.1" customHeight="1">
      <c r="A18" s="77" t="s">
        <v>125</v>
      </c>
      <c r="B18" s="22">
        <v>4600049694</v>
      </c>
      <c r="C18" s="23">
        <v>540</v>
      </c>
      <c r="D18" s="24">
        <v>100864</v>
      </c>
      <c r="E18" s="22" t="s">
        <v>36</v>
      </c>
      <c r="F18" s="59" t="s">
        <v>126</v>
      </c>
      <c r="G18" s="27"/>
      <c r="H18" s="25" t="s">
        <v>7</v>
      </c>
      <c r="I18" s="28">
        <v>1</v>
      </c>
      <c r="J18" s="29">
        <v>30582.89</v>
      </c>
      <c r="K18" s="30">
        <v>33948.019999999997</v>
      </c>
      <c r="L18" s="31">
        <v>33948.019999999997</v>
      </c>
      <c r="M18" s="32">
        <v>0.03</v>
      </c>
      <c r="N18" s="32">
        <v>7.0000000000000007E-2</v>
      </c>
      <c r="O18" s="33" t="s">
        <v>112</v>
      </c>
      <c r="P18" s="60">
        <v>3.1568999999999998</v>
      </c>
      <c r="Q18" s="35" t="s">
        <v>113</v>
      </c>
    </row>
    <row r="19" spans="1:17" s="36" customFormat="1" ht="12.75">
      <c r="A19" s="78"/>
      <c r="B19" s="37">
        <v>4600049694</v>
      </c>
      <c r="C19" s="38">
        <v>550</v>
      </c>
      <c r="D19" s="39">
        <v>801037</v>
      </c>
      <c r="E19" s="40" t="s">
        <v>38</v>
      </c>
      <c r="F19" s="41" t="s">
        <v>10</v>
      </c>
      <c r="G19" s="42"/>
      <c r="H19" s="40" t="s">
        <v>7</v>
      </c>
      <c r="I19" s="43">
        <v>1</v>
      </c>
      <c r="J19" s="44">
        <v>15532.45</v>
      </c>
      <c r="K19" s="45">
        <f>J19</f>
        <v>15532.45</v>
      </c>
      <c r="L19" s="46">
        <f>K19</f>
        <v>15532.45</v>
      </c>
      <c r="M19" s="40" t="s">
        <v>114</v>
      </c>
      <c r="N19" s="40" t="s">
        <v>114</v>
      </c>
      <c r="O19" s="47" t="s">
        <v>114</v>
      </c>
      <c r="P19" s="60">
        <v>3.1568999999999998</v>
      </c>
      <c r="Q19" s="35" t="s">
        <v>113</v>
      </c>
    </row>
    <row r="20" spans="1:17" s="36" customFormat="1" ht="12.75">
      <c r="A20" s="78"/>
      <c r="B20" s="37">
        <v>4600049692</v>
      </c>
      <c r="C20" s="37">
        <v>60</v>
      </c>
      <c r="D20" s="39">
        <v>3000072</v>
      </c>
      <c r="E20" s="43" t="s">
        <v>38</v>
      </c>
      <c r="F20" s="49" t="s">
        <v>11</v>
      </c>
      <c r="G20" s="50"/>
      <c r="H20" s="43" t="s">
        <v>8</v>
      </c>
      <c r="I20" s="43">
        <v>1</v>
      </c>
      <c r="J20" s="44">
        <v>5497.83</v>
      </c>
      <c r="K20" s="45">
        <f>J20</f>
        <v>5497.83</v>
      </c>
      <c r="L20" s="46">
        <f>K20</f>
        <v>5497.83</v>
      </c>
      <c r="M20" s="40" t="s">
        <v>114</v>
      </c>
      <c r="N20" s="40" t="s">
        <v>114</v>
      </c>
      <c r="O20" s="47" t="s">
        <v>114</v>
      </c>
      <c r="P20" s="60">
        <v>3.1568999999999998</v>
      </c>
      <c r="Q20" s="35" t="s">
        <v>113</v>
      </c>
    </row>
    <row r="21" spans="1:17" s="36" customFormat="1" ht="16.5" thickBot="1">
      <c r="A21" s="79"/>
      <c r="B21" s="52"/>
      <c r="C21" s="52"/>
      <c r="D21" s="53"/>
      <c r="E21" s="186" t="s">
        <v>127</v>
      </c>
      <c r="F21" s="186"/>
      <c r="G21" s="186"/>
      <c r="H21" s="186"/>
      <c r="I21" s="186"/>
      <c r="J21" s="186"/>
      <c r="K21" s="186"/>
      <c r="L21" s="54">
        <f>SUM(L18:L20)</f>
        <v>54978.3</v>
      </c>
      <c r="M21" s="55"/>
      <c r="N21" s="55"/>
      <c r="O21" s="56"/>
      <c r="P21" s="61"/>
      <c r="Q21" s="58"/>
    </row>
    <row r="22" spans="1:17" s="36" customFormat="1" ht="35.1" customHeight="1">
      <c r="A22" s="77" t="s">
        <v>128</v>
      </c>
      <c r="B22" s="22">
        <v>4600049694</v>
      </c>
      <c r="C22" s="23">
        <v>560</v>
      </c>
      <c r="D22" s="39">
        <v>100883</v>
      </c>
      <c r="E22" s="22" t="s">
        <v>36</v>
      </c>
      <c r="F22" s="59" t="s">
        <v>129</v>
      </c>
      <c r="G22" s="27"/>
      <c r="H22" s="25" t="s">
        <v>7</v>
      </c>
      <c r="I22" s="28">
        <v>1</v>
      </c>
      <c r="J22" s="29">
        <v>96623.31</v>
      </c>
      <c r="K22" s="30">
        <v>107255.1</v>
      </c>
      <c r="L22" s="31">
        <v>107255.1</v>
      </c>
      <c r="M22" s="32">
        <v>0.03</v>
      </c>
      <c r="N22" s="32">
        <v>7.0000000000000007E-2</v>
      </c>
      <c r="O22" s="33" t="s">
        <v>130</v>
      </c>
      <c r="P22" s="60">
        <v>3.1568999999999998</v>
      </c>
      <c r="Q22" s="35" t="s">
        <v>113</v>
      </c>
    </row>
    <row r="23" spans="1:17" s="36" customFormat="1" ht="12.75">
      <c r="A23" s="78"/>
      <c r="B23" s="37">
        <v>4600049694</v>
      </c>
      <c r="C23" s="38">
        <v>570</v>
      </c>
      <c r="D23" s="39">
        <v>801037</v>
      </c>
      <c r="E23" s="40" t="s">
        <v>38</v>
      </c>
      <c r="F23" s="41" t="s">
        <v>10</v>
      </c>
      <c r="G23" s="42"/>
      <c r="H23" s="40" t="s">
        <v>7</v>
      </c>
      <c r="I23" s="43">
        <v>1</v>
      </c>
      <c r="J23" s="44">
        <v>36341.769999999997</v>
      </c>
      <c r="K23" s="45">
        <f>J23</f>
        <v>36341.769999999997</v>
      </c>
      <c r="L23" s="46">
        <f>K23</f>
        <v>36341.769999999997</v>
      </c>
      <c r="M23" s="40" t="s">
        <v>114</v>
      </c>
      <c r="N23" s="40" t="s">
        <v>114</v>
      </c>
      <c r="O23" s="47" t="s">
        <v>114</v>
      </c>
      <c r="P23" s="60">
        <v>3.1568999999999998</v>
      </c>
      <c r="Q23" s="35" t="s">
        <v>113</v>
      </c>
    </row>
    <row r="24" spans="1:17" s="36" customFormat="1" ht="12.75">
      <c r="A24" s="78"/>
      <c r="B24" s="37">
        <v>4600049692</v>
      </c>
      <c r="C24" s="37">
        <v>70</v>
      </c>
      <c r="D24" s="39">
        <v>3000072</v>
      </c>
      <c r="E24" s="43" t="s">
        <v>38</v>
      </c>
      <c r="F24" s="49" t="s">
        <v>11</v>
      </c>
      <c r="G24" s="50"/>
      <c r="H24" s="43" t="s">
        <v>8</v>
      </c>
      <c r="I24" s="43">
        <v>1</v>
      </c>
      <c r="J24" s="51">
        <v>15955.21</v>
      </c>
      <c r="K24" s="45">
        <f>J24</f>
        <v>15955.21</v>
      </c>
      <c r="L24" s="46">
        <f>K24</f>
        <v>15955.21</v>
      </c>
      <c r="M24" s="40" t="s">
        <v>114</v>
      </c>
      <c r="N24" s="40" t="s">
        <v>114</v>
      </c>
      <c r="O24" s="47" t="s">
        <v>114</v>
      </c>
      <c r="P24" s="60">
        <v>3.1568999999999998</v>
      </c>
      <c r="Q24" s="35" t="s">
        <v>113</v>
      </c>
    </row>
    <row r="25" spans="1:17" s="36" customFormat="1" ht="16.5" thickBot="1">
      <c r="A25" s="79"/>
      <c r="B25" s="52"/>
      <c r="C25" s="52"/>
      <c r="D25" s="53"/>
      <c r="E25" s="186" t="s">
        <v>131</v>
      </c>
      <c r="F25" s="186"/>
      <c r="G25" s="186"/>
      <c r="H25" s="186"/>
      <c r="I25" s="186"/>
      <c r="J25" s="186"/>
      <c r="K25" s="186"/>
      <c r="L25" s="54">
        <f>SUM(L22:L24)</f>
        <v>159552.07999999999</v>
      </c>
      <c r="M25" s="55"/>
      <c r="N25" s="55"/>
      <c r="O25" s="56"/>
      <c r="P25" s="61"/>
      <c r="Q25" s="58"/>
    </row>
    <row r="26" spans="1:17" s="36" customFormat="1" ht="25.5" customHeight="1">
      <c r="A26" s="77" t="s">
        <v>12</v>
      </c>
      <c r="B26" s="22">
        <v>4600049694</v>
      </c>
      <c r="C26" s="23">
        <v>580</v>
      </c>
      <c r="D26" s="62">
        <v>100904</v>
      </c>
      <c r="E26" s="22" t="s">
        <v>36</v>
      </c>
      <c r="F26" s="59" t="s">
        <v>13</v>
      </c>
      <c r="G26" s="27"/>
      <c r="H26" s="25" t="s">
        <v>7</v>
      </c>
      <c r="I26" s="28">
        <v>1</v>
      </c>
      <c r="J26" s="29">
        <v>191850.41</v>
      </c>
      <c r="K26" s="30">
        <v>212960.36</v>
      </c>
      <c r="L26" s="31">
        <v>212960.36</v>
      </c>
      <c r="M26" s="32">
        <v>0.03</v>
      </c>
      <c r="N26" s="32">
        <v>7.0000000000000007E-2</v>
      </c>
      <c r="O26" s="33" t="s">
        <v>130</v>
      </c>
      <c r="P26" s="60">
        <v>3.1568999999999998</v>
      </c>
      <c r="Q26" s="35" t="s">
        <v>113</v>
      </c>
    </row>
    <row r="27" spans="1:17" s="36" customFormat="1" ht="12.75">
      <c r="A27" s="78"/>
      <c r="B27" s="37">
        <v>4600049694</v>
      </c>
      <c r="C27" s="38">
        <v>590</v>
      </c>
      <c r="D27" s="39">
        <v>100863</v>
      </c>
      <c r="E27" s="40" t="s">
        <v>38</v>
      </c>
      <c r="F27" s="41" t="s">
        <v>10</v>
      </c>
      <c r="G27" s="42"/>
      <c r="H27" s="40" t="s">
        <v>7</v>
      </c>
      <c r="I27" s="43">
        <v>1</v>
      </c>
      <c r="J27" s="44">
        <v>36341.769999999997</v>
      </c>
      <c r="K27" s="45">
        <f>J27</f>
        <v>36341.769999999997</v>
      </c>
      <c r="L27" s="46">
        <f>K27</f>
        <v>36341.769999999997</v>
      </c>
      <c r="M27" s="40" t="s">
        <v>114</v>
      </c>
      <c r="N27" s="40" t="s">
        <v>114</v>
      </c>
      <c r="O27" s="47" t="s">
        <v>114</v>
      </c>
      <c r="P27" s="60">
        <v>3.1568999999999998</v>
      </c>
      <c r="Q27" s="35" t="s">
        <v>113</v>
      </c>
    </row>
    <row r="28" spans="1:17" s="36" customFormat="1" ht="12.75">
      <c r="A28" s="78"/>
      <c r="B28" s="37">
        <v>4600049692</v>
      </c>
      <c r="C28" s="37">
        <v>80</v>
      </c>
      <c r="D28" s="39">
        <v>3000072</v>
      </c>
      <c r="E28" s="43" t="s">
        <v>38</v>
      </c>
      <c r="F28" s="49" t="s">
        <v>11</v>
      </c>
      <c r="G28" s="50"/>
      <c r="H28" s="43" t="s">
        <v>8</v>
      </c>
      <c r="I28" s="43">
        <v>1</v>
      </c>
      <c r="J28" s="51">
        <v>27700.240000000002</v>
      </c>
      <c r="K28" s="45">
        <f>J28</f>
        <v>27700.240000000002</v>
      </c>
      <c r="L28" s="46">
        <f>K28</f>
        <v>27700.240000000002</v>
      </c>
      <c r="M28" s="40" t="s">
        <v>114</v>
      </c>
      <c r="N28" s="40" t="s">
        <v>114</v>
      </c>
      <c r="O28" s="47" t="s">
        <v>114</v>
      </c>
      <c r="P28" s="60">
        <v>3.1568999999999998</v>
      </c>
      <c r="Q28" s="35" t="s">
        <v>113</v>
      </c>
    </row>
    <row r="29" spans="1:17" s="36" customFormat="1" ht="16.5" thickBot="1">
      <c r="A29" s="79"/>
      <c r="B29" s="52"/>
      <c r="C29" s="52"/>
      <c r="D29" s="53"/>
      <c r="E29" s="186" t="s">
        <v>132</v>
      </c>
      <c r="F29" s="186"/>
      <c r="G29" s="186"/>
      <c r="H29" s="186"/>
      <c r="I29" s="186"/>
      <c r="J29" s="186"/>
      <c r="K29" s="186"/>
      <c r="L29" s="54">
        <f>SUM(L26:L28)</f>
        <v>277002.37</v>
      </c>
      <c r="M29" s="55"/>
      <c r="N29" s="55"/>
      <c r="O29" s="56"/>
      <c r="P29" s="61"/>
      <c r="Q29" s="58"/>
    </row>
    <row r="30" spans="1:17" s="36" customFormat="1" ht="36" customHeight="1">
      <c r="A30" s="77" t="s">
        <v>133</v>
      </c>
      <c r="B30" s="22">
        <v>4600049694</v>
      </c>
      <c r="C30" s="23">
        <v>600</v>
      </c>
      <c r="D30" s="24">
        <v>100857</v>
      </c>
      <c r="E30" s="22" t="s">
        <v>36</v>
      </c>
      <c r="F30" s="59" t="s">
        <v>134</v>
      </c>
      <c r="G30" s="27"/>
      <c r="H30" s="25" t="s">
        <v>7</v>
      </c>
      <c r="I30" s="28">
        <v>1</v>
      </c>
      <c r="J30" s="29">
        <v>50426.48</v>
      </c>
      <c r="K30" s="30">
        <v>55975.07</v>
      </c>
      <c r="L30" s="31">
        <v>55975.07</v>
      </c>
      <c r="M30" s="32">
        <v>0.03</v>
      </c>
      <c r="N30" s="32">
        <v>7.0000000000000007E-2</v>
      </c>
      <c r="O30" s="33" t="s">
        <v>130</v>
      </c>
      <c r="P30" s="60">
        <v>3.1568999999999998</v>
      </c>
      <c r="Q30" s="35" t="s">
        <v>113</v>
      </c>
    </row>
    <row r="31" spans="1:17" s="36" customFormat="1" ht="12.75">
      <c r="A31" s="78"/>
      <c r="B31" s="37">
        <v>4600049694</v>
      </c>
      <c r="C31" s="38">
        <v>610</v>
      </c>
      <c r="D31" s="39">
        <v>801037</v>
      </c>
      <c r="E31" s="40" t="s">
        <v>38</v>
      </c>
      <c r="F31" s="41" t="s">
        <v>10</v>
      </c>
      <c r="G31" s="42"/>
      <c r="H31" s="40" t="s">
        <v>7</v>
      </c>
      <c r="I31" s="43">
        <v>1</v>
      </c>
      <c r="J31" s="44">
        <v>15532.45</v>
      </c>
      <c r="K31" s="45">
        <f>J31</f>
        <v>15532.45</v>
      </c>
      <c r="L31" s="46">
        <f>K31</f>
        <v>15532.45</v>
      </c>
      <c r="M31" s="40" t="s">
        <v>114</v>
      </c>
      <c r="N31" s="40" t="s">
        <v>114</v>
      </c>
      <c r="O31" s="47" t="s">
        <v>114</v>
      </c>
      <c r="P31" s="60">
        <v>3.1568999999999998</v>
      </c>
      <c r="Q31" s="35" t="s">
        <v>113</v>
      </c>
    </row>
    <row r="32" spans="1:17" s="36" customFormat="1" ht="12.75">
      <c r="A32" s="78"/>
      <c r="B32" s="37">
        <v>4600049692</v>
      </c>
      <c r="C32" s="37">
        <v>90</v>
      </c>
      <c r="D32" s="39">
        <v>3000072</v>
      </c>
      <c r="E32" s="43" t="s">
        <v>38</v>
      </c>
      <c r="F32" s="49" t="s">
        <v>11</v>
      </c>
      <c r="G32" s="50"/>
      <c r="H32" s="43" t="s">
        <v>8</v>
      </c>
      <c r="I32" s="43">
        <v>1</v>
      </c>
      <c r="J32" s="51">
        <v>7945.28</v>
      </c>
      <c r="K32" s="45">
        <f>J32</f>
        <v>7945.28</v>
      </c>
      <c r="L32" s="46">
        <f>K32</f>
        <v>7945.28</v>
      </c>
      <c r="M32" s="40" t="s">
        <v>114</v>
      </c>
      <c r="N32" s="40" t="s">
        <v>114</v>
      </c>
      <c r="O32" s="47" t="s">
        <v>114</v>
      </c>
      <c r="P32" s="60">
        <v>3.1568999999999998</v>
      </c>
      <c r="Q32" s="35" t="s">
        <v>113</v>
      </c>
    </row>
    <row r="33" spans="1:17" s="36" customFormat="1" ht="16.5" thickBot="1">
      <c r="A33" s="79"/>
      <c r="B33" s="52"/>
      <c r="C33" s="52"/>
      <c r="D33" s="53"/>
      <c r="E33" s="186" t="s">
        <v>135</v>
      </c>
      <c r="F33" s="186"/>
      <c r="G33" s="186"/>
      <c r="H33" s="186"/>
      <c r="I33" s="186"/>
      <c r="J33" s="186"/>
      <c r="K33" s="186"/>
      <c r="L33" s="54">
        <f>SUM(L30:L32)</f>
        <v>79452.800000000003</v>
      </c>
      <c r="M33" s="55"/>
      <c r="N33" s="55"/>
      <c r="O33" s="56"/>
      <c r="P33" s="61"/>
      <c r="Q33" s="58"/>
    </row>
    <row r="34" spans="1:17" s="36" customFormat="1" ht="63.75">
      <c r="A34" s="77" t="s">
        <v>136</v>
      </c>
      <c r="B34" s="22">
        <v>4600049694</v>
      </c>
      <c r="C34" s="23">
        <v>620</v>
      </c>
      <c r="D34" s="24">
        <v>100856</v>
      </c>
      <c r="E34" s="22" t="s">
        <v>36</v>
      </c>
      <c r="F34" s="63" t="s">
        <v>137</v>
      </c>
      <c r="G34" s="27"/>
      <c r="H34" s="25" t="s">
        <v>7</v>
      </c>
      <c r="I34" s="28">
        <v>1</v>
      </c>
      <c r="J34" s="29">
        <v>58597.96</v>
      </c>
      <c r="K34" s="31">
        <v>65045.69</v>
      </c>
      <c r="L34" s="31">
        <v>65045.69</v>
      </c>
      <c r="M34" s="32">
        <v>0.03</v>
      </c>
      <c r="N34" s="32">
        <v>7.0000000000000007E-2</v>
      </c>
      <c r="O34" s="33" t="s">
        <v>130</v>
      </c>
      <c r="P34" s="34">
        <v>3.1568999999999998</v>
      </c>
      <c r="Q34" s="35" t="s">
        <v>113</v>
      </c>
    </row>
    <row r="35" spans="1:17" s="36" customFormat="1" ht="51">
      <c r="A35" s="78"/>
      <c r="B35" s="37">
        <v>4600049694</v>
      </c>
      <c r="C35" s="38">
        <v>630</v>
      </c>
      <c r="D35" s="39">
        <v>100881</v>
      </c>
      <c r="E35" s="37" t="s">
        <v>36</v>
      </c>
      <c r="F35" s="64" t="s">
        <v>138</v>
      </c>
      <c r="G35" s="50"/>
      <c r="H35" s="40" t="s">
        <v>7</v>
      </c>
      <c r="I35" s="43">
        <v>2</v>
      </c>
      <c r="J35" s="51">
        <v>3711.31</v>
      </c>
      <c r="K35" s="65">
        <v>4473.8</v>
      </c>
      <c r="L35" s="46">
        <v>8947.6</v>
      </c>
      <c r="M35" s="66">
        <v>0.15</v>
      </c>
      <c r="N35" s="66">
        <v>0.04</v>
      </c>
      <c r="O35" s="47" t="s">
        <v>48</v>
      </c>
      <c r="P35" s="34">
        <v>3.1568999999999998</v>
      </c>
      <c r="Q35" s="35" t="s">
        <v>113</v>
      </c>
    </row>
    <row r="36" spans="1:17" s="36" customFormat="1" ht="12.75">
      <c r="A36" s="78"/>
      <c r="B36" s="37">
        <v>4600049694</v>
      </c>
      <c r="C36" s="38">
        <v>640</v>
      </c>
      <c r="D36" s="39">
        <v>801037</v>
      </c>
      <c r="E36" s="40" t="s">
        <v>38</v>
      </c>
      <c r="F36" s="41" t="s">
        <v>10</v>
      </c>
      <c r="G36" s="42"/>
      <c r="H36" s="40" t="s">
        <v>7</v>
      </c>
      <c r="I36" s="43">
        <v>1</v>
      </c>
      <c r="J36" s="44">
        <v>15532.45</v>
      </c>
      <c r="K36" s="45">
        <f>J36</f>
        <v>15532.45</v>
      </c>
      <c r="L36" s="46">
        <f>K36</f>
        <v>15532.45</v>
      </c>
      <c r="M36" s="40" t="s">
        <v>114</v>
      </c>
      <c r="N36" s="40" t="s">
        <v>114</v>
      </c>
      <c r="O36" s="47" t="s">
        <v>114</v>
      </c>
      <c r="P36" s="34">
        <v>3.1568999999999998</v>
      </c>
      <c r="Q36" s="35" t="s">
        <v>113</v>
      </c>
    </row>
    <row r="37" spans="1:17" s="36" customFormat="1" ht="12.75">
      <c r="A37" s="78"/>
      <c r="B37" s="37">
        <v>4600049692</v>
      </c>
      <c r="C37" s="37">
        <v>100</v>
      </c>
      <c r="D37" s="39">
        <v>3000072</v>
      </c>
      <c r="E37" s="43" t="s">
        <v>38</v>
      </c>
      <c r="F37" s="49" t="s">
        <v>11</v>
      </c>
      <c r="G37" s="50"/>
      <c r="H37" s="43" t="s">
        <v>8</v>
      </c>
      <c r="I37" s="43">
        <v>1</v>
      </c>
      <c r="J37" s="51">
        <v>9947.2999999999993</v>
      </c>
      <c r="K37" s="45">
        <f>J37</f>
        <v>9947.2999999999993</v>
      </c>
      <c r="L37" s="46">
        <f>K37</f>
        <v>9947.2999999999993</v>
      </c>
      <c r="M37" s="40" t="s">
        <v>114</v>
      </c>
      <c r="N37" s="40" t="s">
        <v>114</v>
      </c>
      <c r="O37" s="47" t="s">
        <v>114</v>
      </c>
      <c r="P37" s="34"/>
      <c r="Q37" s="35"/>
    </row>
    <row r="38" spans="1:17" s="36" customFormat="1" ht="16.5" thickBot="1">
      <c r="A38" s="79"/>
      <c r="B38" s="52"/>
      <c r="C38" s="52"/>
      <c r="D38" s="53"/>
      <c r="E38" s="186" t="s">
        <v>139</v>
      </c>
      <c r="F38" s="186"/>
      <c r="G38" s="186"/>
      <c r="H38" s="186"/>
      <c r="I38" s="186"/>
      <c r="J38" s="186"/>
      <c r="K38" s="186"/>
      <c r="L38" s="54">
        <f>SUM(L34:L37)</f>
        <v>99473.040000000008</v>
      </c>
      <c r="M38" s="55"/>
      <c r="N38" s="55"/>
      <c r="O38" s="56"/>
      <c r="P38" s="57"/>
      <c r="Q38" s="58"/>
    </row>
    <row r="39" spans="1:17" s="36" customFormat="1" ht="20.45" customHeight="1">
      <c r="A39" s="77" t="s">
        <v>140</v>
      </c>
      <c r="B39" s="22">
        <v>4600049694</v>
      </c>
      <c r="C39" s="23">
        <v>650</v>
      </c>
      <c r="D39" s="24">
        <v>100854</v>
      </c>
      <c r="E39" s="22" t="s">
        <v>36</v>
      </c>
      <c r="F39" s="59" t="s">
        <v>141</v>
      </c>
      <c r="G39" s="27"/>
      <c r="H39" s="22" t="s">
        <v>7</v>
      </c>
      <c r="I39" s="28">
        <v>1</v>
      </c>
      <c r="J39" s="29">
        <v>43513.8</v>
      </c>
      <c r="K39" s="30">
        <v>48301.760000000002</v>
      </c>
      <c r="L39" s="31">
        <v>48301.760000000002</v>
      </c>
      <c r="M39" s="32">
        <v>0.03</v>
      </c>
      <c r="N39" s="32">
        <v>7.0000000000000007E-2</v>
      </c>
      <c r="O39" s="33" t="s">
        <v>130</v>
      </c>
      <c r="P39" s="60">
        <v>3.1568999999999998</v>
      </c>
      <c r="Q39" s="35" t="s">
        <v>113</v>
      </c>
    </row>
    <row r="40" spans="1:17" s="36" customFormat="1" ht="12.75">
      <c r="A40" s="78"/>
      <c r="B40" s="37">
        <v>4600049694</v>
      </c>
      <c r="C40" s="38">
        <v>660</v>
      </c>
      <c r="D40" s="39">
        <v>801037</v>
      </c>
      <c r="E40" s="40" t="s">
        <v>38</v>
      </c>
      <c r="F40" s="41" t="s">
        <v>10</v>
      </c>
      <c r="G40" s="42"/>
      <c r="H40" s="40" t="s">
        <v>7</v>
      </c>
      <c r="I40" s="43">
        <v>1</v>
      </c>
      <c r="J40" s="44">
        <v>15532.45</v>
      </c>
      <c r="K40" s="45">
        <f>J40</f>
        <v>15532.45</v>
      </c>
      <c r="L40" s="46">
        <f>K40</f>
        <v>15532.45</v>
      </c>
      <c r="M40" s="40" t="s">
        <v>114</v>
      </c>
      <c r="N40" s="40" t="s">
        <v>114</v>
      </c>
      <c r="O40" s="47" t="s">
        <v>114</v>
      </c>
      <c r="P40" s="60">
        <v>3.1568999999999998</v>
      </c>
      <c r="Q40" s="35" t="s">
        <v>113</v>
      </c>
    </row>
    <row r="41" spans="1:17" s="36" customFormat="1" ht="12.75">
      <c r="A41" s="78"/>
      <c r="B41" s="37">
        <v>4600049692</v>
      </c>
      <c r="C41" s="48">
        <v>110</v>
      </c>
      <c r="D41" s="39">
        <v>3000072</v>
      </c>
      <c r="E41" s="43" t="s">
        <v>38</v>
      </c>
      <c r="F41" s="49" t="s">
        <v>11</v>
      </c>
      <c r="G41" s="50"/>
      <c r="H41" s="43" t="s">
        <v>8</v>
      </c>
      <c r="I41" s="43">
        <v>1</v>
      </c>
      <c r="J41" s="51">
        <v>7092.69</v>
      </c>
      <c r="K41" s="45">
        <f>J41</f>
        <v>7092.69</v>
      </c>
      <c r="L41" s="46">
        <f>K41</f>
        <v>7092.69</v>
      </c>
      <c r="M41" s="40" t="s">
        <v>114</v>
      </c>
      <c r="N41" s="40" t="s">
        <v>114</v>
      </c>
      <c r="O41" s="47" t="s">
        <v>114</v>
      </c>
      <c r="P41" s="60">
        <v>3.1568999999999998</v>
      </c>
      <c r="Q41" s="35" t="s">
        <v>113</v>
      </c>
    </row>
    <row r="42" spans="1:17" s="36" customFormat="1" ht="16.5" thickBot="1">
      <c r="A42" s="79"/>
      <c r="B42" s="52"/>
      <c r="C42" s="52"/>
      <c r="D42" s="53"/>
      <c r="E42" s="186" t="s">
        <v>142</v>
      </c>
      <c r="F42" s="186"/>
      <c r="G42" s="186"/>
      <c r="H42" s="186"/>
      <c r="I42" s="186"/>
      <c r="J42" s="186"/>
      <c r="K42" s="186"/>
      <c r="L42" s="54">
        <f>SUM(L39:L41)</f>
        <v>70926.900000000009</v>
      </c>
      <c r="M42" s="55"/>
      <c r="N42" s="55"/>
      <c r="O42" s="56"/>
      <c r="P42" s="61"/>
      <c r="Q42" s="58"/>
    </row>
    <row r="43" spans="1:17" s="36" customFormat="1" ht="24.6" customHeight="1">
      <c r="A43" s="77" t="s">
        <v>143</v>
      </c>
      <c r="B43" s="22">
        <v>4600049694</v>
      </c>
      <c r="C43" s="23">
        <v>670</v>
      </c>
      <c r="D43" s="24">
        <v>100849</v>
      </c>
      <c r="E43" s="22" t="s">
        <v>36</v>
      </c>
      <c r="F43" s="59" t="s">
        <v>144</v>
      </c>
      <c r="G43" s="27"/>
      <c r="H43" s="22" t="s">
        <v>7</v>
      </c>
      <c r="I43" s="28">
        <v>1</v>
      </c>
      <c r="J43" s="29">
        <v>34545.300000000003</v>
      </c>
      <c r="K43" s="30">
        <v>38346.43</v>
      </c>
      <c r="L43" s="31">
        <v>38346.43</v>
      </c>
      <c r="M43" s="32">
        <v>0.03</v>
      </c>
      <c r="N43" s="32">
        <v>7.0000000000000007E-2</v>
      </c>
      <c r="O43" s="33" t="s">
        <v>112</v>
      </c>
      <c r="P43" s="60">
        <v>3.1568999999999998</v>
      </c>
      <c r="Q43" s="35" t="s">
        <v>113</v>
      </c>
    </row>
    <row r="44" spans="1:17" s="36" customFormat="1" ht="12.75">
      <c r="A44" s="78"/>
      <c r="B44" s="37">
        <v>4600049694</v>
      </c>
      <c r="C44" s="38">
        <v>680</v>
      </c>
      <c r="D44" s="39">
        <v>801037</v>
      </c>
      <c r="E44" s="40" t="s">
        <v>38</v>
      </c>
      <c r="F44" s="41" t="s">
        <v>10</v>
      </c>
      <c r="G44" s="42"/>
      <c r="H44" s="40" t="s">
        <v>7</v>
      </c>
      <c r="I44" s="43">
        <v>1</v>
      </c>
      <c r="J44" s="44">
        <v>22079.15</v>
      </c>
      <c r="K44" s="45">
        <f>J44</f>
        <v>22079.15</v>
      </c>
      <c r="L44" s="46">
        <f>K44</f>
        <v>22079.15</v>
      </c>
      <c r="M44" s="40" t="s">
        <v>114</v>
      </c>
      <c r="N44" s="40" t="s">
        <v>114</v>
      </c>
      <c r="O44" s="47" t="s">
        <v>114</v>
      </c>
      <c r="P44" s="60">
        <v>3.1568999999999998</v>
      </c>
      <c r="Q44" s="35" t="s">
        <v>113</v>
      </c>
    </row>
    <row r="45" spans="1:17" s="36" customFormat="1" ht="12.75">
      <c r="A45" s="78"/>
      <c r="B45" s="37">
        <v>4600049692</v>
      </c>
      <c r="C45" s="37">
        <v>120</v>
      </c>
      <c r="D45" s="39">
        <v>3000072</v>
      </c>
      <c r="E45" s="43" t="s">
        <v>38</v>
      </c>
      <c r="F45" s="49" t="s">
        <v>11</v>
      </c>
      <c r="G45" s="50"/>
      <c r="H45" s="43" t="s">
        <v>8</v>
      </c>
      <c r="I45" s="43">
        <v>1</v>
      </c>
      <c r="J45" s="51">
        <v>6668.94</v>
      </c>
      <c r="K45" s="45">
        <f>J45</f>
        <v>6668.94</v>
      </c>
      <c r="L45" s="46">
        <f>K45</f>
        <v>6668.94</v>
      </c>
      <c r="M45" s="40" t="s">
        <v>114</v>
      </c>
      <c r="N45" s="40" t="s">
        <v>114</v>
      </c>
      <c r="O45" s="47" t="s">
        <v>114</v>
      </c>
      <c r="P45" s="60">
        <v>3.1568999999999998</v>
      </c>
      <c r="Q45" s="35" t="s">
        <v>113</v>
      </c>
    </row>
    <row r="46" spans="1:17" s="36" customFormat="1" ht="16.5" thickBot="1">
      <c r="A46" s="79"/>
      <c r="B46" s="52"/>
      <c r="C46" s="52"/>
      <c r="D46" s="53"/>
      <c r="E46" s="186" t="s">
        <v>145</v>
      </c>
      <c r="F46" s="186"/>
      <c r="G46" s="186"/>
      <c r="H46" s="186"/>
      <c r="I46" s="186"/>
      <c r="J46" s="186"/>
      <c r="K46" s="186"/>
      <c r="L46" s="54">
        <f>SUM(L43:L45)</f>
        <v>67094.52</v>
      </c>
      <c r="M46" s="55"/>
      <c r="N46" s="55"/>
      <c r="O46" s="56"/>
      <c r="P46" s="61"/>
      <c r="Q46" s="58"/>
    </row>
    <row r="47" spans="1:17" s="36" customFormat="1" ht="29.45" customHeight="1">
      <c r="A47" s="77" t="s">
        <v>146</v>
      </c>
      <c r="B47" s="22">
        <v>4600049694</v>
      </c>
      <c r="C47" s="23">
        <v>690</v>
      </c>
      <c r="D47" s="24">
        <v>100855</v>
      </c>
      <c r="E47" s="22" t="s">
        <v>36</v>
      </c>
      <c r="F47" s="59" t="s">
        <v>147</v>
      </c>
      <c r="G47" s="27"/>
      <c r="H47" s="22" t="s">
        <v>7</v>
      </c>
      <c r="I47" s="28">
        <v>1</v>
      </c>
      <c r="J47" s="29">
        <v>21213.61</v>
      </c>
      <c r="K47" s="30">
        <v>23547.81</v>
      </c>
      <c r="L47" s="31">
        <v>23547.81</v>
      </c>
      <c r="M47" s="32">
        <v>0.03</v>
      </c>
      <c r="N47" s="32">
        <v>7.0000000000000007E-2</v>
      </c>
      <c r="O47" s="33" t="s">
        <v>112</v>
      </c>
      <c r="P47" s="60">
        <v>3.1568999999999998</v>
      </c>
      <c r="Q47" s="35" t="s">
        <v>113</v>
      </c>
    </row>
    <row r="48" spans="1:17" s="36" customFormat="1" ht="12.75">
      <c r="A48" s="78"/>
      <c r="B48" s="37">
        <v>4600049694</v>
      </c>
      <c r="C48" s="38">
        <v>700</v>
      </c>
      <c r="D48" s="39">
        <v>801037</v>
      </c>
      <c r="E48" s="40" t="s">
        <v>38</v>
      </c>
      <c r="F48" s="41" t="s">
        <v>10</v>
      </c>
      <c r="G48" s="42"/>
      <c r="H48" s="40" t="s">
        <v>7</v>
      </c>
      <c r="I48" s="43">
        <v>1</v>
      </c>
      <c r="J48" s="44">
        <v>15532.45</v>
      </c>
      <c r="K48" s="45">
        <f>J48</f>
        <v>15532.45</v>
      </c>
      <c r="L48" s="46">
        <f>K48</f>
        <v>15532.45</v>
      </c>
      <c r="M48" s="40" t="s">
        <v>114</v>
      </c>
      <c r="N48" s="40" t="s">
        <v>114</v>
      </c>
      <c r="O48" s="47" t="s">
        <v>114</v>
      </c>
      <c r="P48" s="60">
        <v>3.1568999999999998</v>
      </c>
      <c r="Q48" s="35" t="s">
        <v>113</v>
      </c>
    </row>
    <row r="49" spans="1:17" s="36" customFormat="1" ht="12.75">
      <c r="A49" s="78"/>
      <c r="B49" s="37">
        <v>4600049692</v>
      </c>
      <c r="C49" s="37">
        <v>130</v>
      </c>
      <c r="D49" s="39">
        <v>3000072</v>
      </c>
      <c r="E49" s="43" t="s">
        <v>38</v>
      </c>
      <c r="F49" s="49" t="s">
        <v>11</v>
      </c>
      <c r="G49" s="50"/>
      <c r="H49" s="43" t="s">
        <v>8</v>
      </c>
      <c r="I49" s="43">
        <v>1</v>
      </c>
      <c r="J49" s="51">
        <v>4342.25</v>
      </c>
      <c r="K49" s="45">
        <f>J49</f>
        <v>4342.25</v>
      </c>
      <c r="L49" s="46">
        <f>K49</f>
        <v>4342.25</v>
      </c>
      <c r="M49" s="40" t="s">
        <v>114</v>
      </c>
      <c r="N49" s="40" t="s">
        <v>114</v>
      </c>
      <c r="O49" s="47" t="s">
        <v>114</v>
      </c>
      <c r="P49" s="60">
        <v>3.1568999999999998</v>
      </c>
      <c r="Q49" s="35" t="s">
        <v>113</v>
      </c>
    </row>
    <row r="50" spans="1:17" s="36" customFormat="1" ht="16.5" thickBot="1">
      <c r="A50" s="79"/>
      <c r="B50" s="52"/>
      <c r="C50" s="52"/>
      <c r="D50" s="53"/>
      <c r="E50" s="186" t="s">
        <v>148</v>
      </c>
      <c r="F50" s="186"/>
      <c r="G50" s="186"/>
      <c r="H50" s="186"/>
      <c r="I50" s="186"/>
      <c r="J50" s="186"/>
      <c r="K50" s="186"/>
      <c r="L50" s="54">
        <f>SUM(L47:L49)</f>
        <v>43422.51</v>
      </c>
      <c r="M50" s="55"/>
      <c r="N50" s="55"/>
      <c r="O50" s="56"/>
      <c r="P50" s="61"/>
      <c r="Q50" s="58"/>
    </row>
    <row r="51" spans="1:17" s="36" customFormat="1" ht="18.600000000000001" customHeight="1">
      <c r="A51" s="77" t="s">
        <v>149</v>
      </c>
      <c r="B51" s="22">
        <v>4600049694</v>
      </c>
      <c r="C51" s="23">
        <v>710</v>
      </c>
      <c r="D51" s="24">
        <v>100853</v>
      </c>
      <c r="E51" s="22" t="s">
        <v>36</v>
      </c>
      <c r="F51" s="59" t="s">
        <v>150</v>
      </c>
      <c r="G51" s="27"/>
      <c r="H51" s="25" t="s">
        <v>7</v>
      </c>
      <c r="I51" s="28">
        <v>1</v>
      </c>
      <c r="J51" s="29">
        <v>21479.22</v>
      </c>
      <c r="K51" s="30">
        <v>23842.639999999999</v>
      </c>
      <c r="L51" s="31">
        <v>23842.639999999999</v>
      </c>
      <c r="M51" s="32">
        <v>0.03</v>
      </c>
      <c r="N51" s="32">
        <v>7.0000000000000007E-2</v>
      </c>
      <c r="O51" s="33" t="s">
        <v>112</v>
      </c>
      <c r="P51" s="60">
        <v>3.1568999999999998</v>
      </c>
      <c r="Q51" s="35" t="s">
        <v>113</v>
      </c>
    </row>
    <row r="52" spans="1:17" s="36" customFormat="1" ht="12.75">
      <c r="A52" s="78"/>
      <c r="B52" s="37">
        <v>4600049694</v>
      </c>
      <c r="C52" s="38">
        <v>720</v>
      </c>
      <c r="D52" s="39">
        <v>801037</v>
      </c>
      <c r="E52" s="40" t="s">
        <v>38</v>
      </c>
      <c r="F52" s="41" t="s">
        <v>10</v>
      </c>
      <c r="G52" s="42"/>
      <c r="H52" s="40" t="s">
        <v>7</v>
      </c>
      <c r="I52" s="43">
        <v>1</v>
      </c>
      <c r="J52" s="44">
        <v>15532.45</v>
      </c>
      <c r="K52" s="45">
        <f>J52</f>
        <v>15532.45</v>
      </c>
      <c r="L52" s="46">
        <f>K52</f>
        <v>15532.45</v>
      </c>
      <c r="M52" s="40" t="s">
        <v>114</v>
      </c>
      <c r="N52" s="40" t="s">
        <v>114</v>
      </c>
      <c r="O52" s="47" t="s">
        <v>114</v>
      </c>
      <c r="P52" s="60">
        <v>3.1568999999999998</v>
      </c>
      <c r="Q52" s="35" t="s">
        <v>113</v>
      </c>
    </row>
    <row r="53" spans="1:17" s="36" customFormat="1" ht="12.75">
      <c r="A53" s="78"/>
      <c r="B53" s="37">
        <v>4600049692</v>
      </c>
      <c r="C53" s="37">
        <v>140</v>
      </c>
      <c r="D53" s="39">
        <v>3000072</v>
      </c>
      <c r="E53" s="43" t="s">
        <v>38</v>
      </c>
      <c r="F53" s="49" t="s">
        <v>11</v>
      </c>
      <c r="G53" s="50"/>
      <c r="H53" s="43" t="s">
        <v>8</v>
      </c>
      <c r="I53" s="43">
        <v>1</v>
      </c>
      <c r="J53" s="51">
        <v>4375.01</v>
      </c>
      <c r="K53" s="45">
        <f>J53</f>
        <v>4375.01</v>
      </c>
      <c r="L53" s="46">
        <f>K53</f>
        <v>4375.01</v>
      </c>
      <c r="M53" s="40" t="s">
        <v>114</v>
      </c>
      <c r="N53" s="40" t="s">
        <v>114</v>
      </c>
      <c r="O53" s="47" t="s">
        <v>114</v>
      </c>
      <c r="P53" s="60">
        <v>3.1568999999999998</v>
      </c>
      <c r="Q53" s="35" t="s">
        <v>113</v>
      </c>
    </row>
    <row r="54" spans="1:17" s="36" customFormat="1" ht="16.5" thickBot="1">
      <c r="A54" s="79"/>
      <c r="B54" s="52"/>
      <c r="C54" s="52"/>
      <c r="D54" s="53"/>
      <c r="E54" s="186" t="s">
        <v>151</v>
      </c>
      <c r="F54" s="186"/>
      <c r="G54" s="186"/>
      <c r="H54" s="186"/>
      <c r="I54" s="186"/>
      <c r="J54" s="186"/>
      <c r="K54" s="186"/>
      <c r="L54" s="54">
        <f>SUM(L51:L53)</f>
        <v>43750.1</v>
      </c>
      <c r="M54" s="55"/>
      <c r="N54" s="55"/>
      <c r="O54" s="56"/>
      <c r="P54" s="61"/>
      <c r="Q54" s="58"/>
    </row>
    <row r="55" spans="1:17" s="36" customFormat="1" ht="20.100000000000001" customHeight="1">
      <c r="A55" s="77" t="s">
        <v>152</v>
      </c>
      <c r="B55" s="22">
        <v>4600049694</v>
      </c>
      <c r="C55" s="67">
        <v>730</v>
      </c>
      <c r="D55" s="24">
        <v>100850</v>
      </c>
      <c r="E55" s="22" t="s">
        <v>36</v>
      </c>
      <c r="F55" s="59" t="s">
        <v>153</v>
      </c>
      <c r="G55" s="27"/>
      <c r="H55" s="25" t="s">
        <v>7</v>
      </c>
      <c r="I55" s="28">
        <v>1</v>
      </c>
      <c r="J55" s="29">
        <v>77435.289999999994</v>
      </c>
      <c r="K55" s="30">
        <v>85955.75</v>
      </c>
      <c r="L55" s="31">
        <v>85955.75</v>
      </c>
      <c r="M55" s="32">
        <v>0.03</v>
      </c>
      <c r="N55" s="32">
        <v>7.0000000000000007E-2</v>
      </c>
      <c r="O55" s="33" t="s">
        <v>130</v>
      </c>
      <c r="P55" s="60">
        <v>3.1568999999999998</v>
      </c>
      <c r="Q55" s="35" t="s">
        <v>113</v>
      </c>
    </row>
    <row r="56" spans="1:17" s="36" customFormat="1" ht="12.75">
      <c r="A56" s="78"/>
      <c r="B56" s="37">
        <v>4600049694</v>
      </c>
      <c r="C56" s="38">
        <v>740</v>
      </c>
      <c r="D56" s="39">
        <v>801037</v>
      </c>
      <c r="E56" s="40" t="s">
        <v>38</v>
      </c>
      <c r="F56" s="41" t="s">
        <v>10</v>
      </c>
      <c r="G56" s="42"/>
      <c r="H56" s="40" t="s">
        <v>7</v>
      </c>
      <c r="I56" s="43">
        <v>1</v>
      </c>
      <c r="J56" s="44">
        <v>15532.45</v>
      </c>
      <c r="K56" s="45">
        <f>J56</f>
        <v>15532.45</v>
      </c>
      <c r="L56" s="46">
        <f>K56</f>
        <v>15532.45</v>
      </c>
      <c r="M56" s="40" t="s">
        <v>114</v>
      </c>
      <c r="N56" s="40" t="s">
        <v>114</v>
      </c>
      <c r="O56" s="47" t="s">
        <v>114</v>
      </c>
      <c r="P56" s="60">
        <v>3.1568999999999998</v>
      </c>
      <c r="Q56" s="35" t="s">
        <v>113</v>
      </c>
    </row>
    <row r="57" spans="1:17" s="36" customFormat="1" ht="12.75">
      <c r="A57" s="78"/>
      <c r="B57" s="37">
        <v>4600049692</v>
      </c>
      <c r="C57" s="48">
        <v>150</v>
      </c>
      <c r="D57" s="39">
        <v>3000072</v>
      </c>
      <c r="E57" s="43" t="s">
        <v>38</v>
      </c>
      <c r="F57" s="49" t="s">
        <v>11</v>
      </c>
      <c r="G57" s="50"/>
      <c r="H57" s="43" t="s">
        <v>8</v>
      </c>
      <c r="I57" s="43">
        <v>1</v>
      </c>
      <c r="J57" s="51">
        <v>11276.47</v>
      </c>
      <c r="K57" s="45">
        <f>J57</f>
        <v>11276.47</v>
      </c>
      <c r="L57" s="46">
        <f>K57</f>
        <v>11276.47</v>
      </c>
      <c r="M57" s="40" t="s">
        <v>114</v>
      </c>
      <c r="N57" s="40" t="s">
        <v>114</v>
      </c>
      <c r="O57" s="47" t="s">
        <v>114</v>
      </c>
      <c r="P57" s="60">
        <v>3.1568999999999998</v>
      </c>
      <c r="Q57" s="35" t="s">
        <v>113</v>
      </c>
    </row>
    <row r="58" spans="1:17" s="36" customFormat="1" ht="16.5" thickBot="1">
      <c r="A58" s="79"/>
      <c r="B58" s="52"/>
      <c r="C58" s="52"/>
      <c r="D58" s="53"/>
      <c r="E58" s="186" t="s">
        <v>154</v>
      </c>
      <c r="F58" s="186"/>
      <c r="G58" s="186"/>
      <c r="H58" s="186"/>
      <c r="I58" s="186"/>
      <c r="J58" s="186"/>
      <c r="K58" s="186"/>
      <c r="L58" s="54">
        <f>SUM(L55:L57)</f>
        <v>112764.67</v>
      </c>
      <c r="M58" s="55"/>
      <c r="N58" s="55"/>
      <c r="O58" s="56"/>
      <c r="P58" s="61"/>
      <c r="Q58" s="58"/>
    </row>
    <row r="59" spans="1:17" s="36" customFormat="1" ht="18.600000000000001" customHeight="1">
      <c r="A59" s="80" t="s">
        <v>155</v>
      </c>
      <c r="B59" s="22">
        <v>4600049694</v>
      </c>
      <c r="C59" s="23">
        <v>750</v>
      </c>
      <c r="D59" s="24">
        <v>100851</v>
      </c>
      <c r="E59" s="22" t="s">
        <v>36</v>
      </c>
      <c r="F59" s="59" t="s">
        <v>156</v>
      </c>
      <c r="G59" s="27"/>
      <c r="H59" s="25" t="s">
        <v>7</v>
      </c>
      <c r="I59" s="28">
        <v>1</v>
      </c>
      <c r="J59" s="29">
        <v>100277.66</v>
      </c>
      <c r="K59" s="30">
        <v>111311.55</v>
      </c>
      <c r="L59" s="31">
        <v>111311.55</v>
      </c>
      <c r="M59" s="32">
        <v>0.03</v>
      </c>
      <c r="N59" s="32">
        <v>7.0000000000000007E-2</v>
      </c>
      <c r="O59" s="33" t="s">
        <v>130</v>
      </c>
      <c r="P59" s="34">
        <v>3.1568999999999998</v>
      </c>
      <c r="Q59" s="35" t="s">
        <v>113</v>
      </c>
    </row>
    <row r="60" spans="1:17" s="36" customFormat="1" ht="12.75">
      <c r="A60" s="81"/>
      <c r="B60" s="37">
        <v>4600049694</v>
      </c>
      <c r="C60" s="38">
        <v>760</v>
      </c>
      <c r="D60" s="39">
        <v>801037</v>
      </c>
      <c r="E60" s="40" t="s">
        <v>38</v>
      </c>
      <c r="F60" s="41" t="s">
        <v>10</v>
      </c>
      <c r="G60" s="42"/>
      <c r="H60" s="40" t="s">
        <v>7</v>
      </c>
      <c r="I60" s="43">
        <v>1</v>
      </c>
      <c r="J60" s="44">
        <v>15532.45</v>
      </c>
      <c r="K60" s="45">
        <f>J60</f>
        <v>15532.45</v>
      </c>
      <c r="L60" s="46">
        <f>K60</f>
        <v>15532.45</v>
      </c>
      <c r="M60" s="40" t="s">
        <v>114</v>
      </c>
      <c r="N60" s="40" t="s">
        <v>114</v>
      </c>
      <c r="O60" s="47" t="s">
        <v>114</v>
      </c>
      <c r="P60" s="34">
        <v>3.1568999999999998</v>
      </c>
      <c r="Q60" s="35" t="s">
        <v>113</v>
      </c>
    </row>
    <row r="61" spans="1:17" s="36" customFormat="1" ht="12.75">
      <c r="A61" s="81"/>
      <c r="B61" s="37">
        <v>4600049692</v>
      </c>
      <c r="C61" s="37">
        <v>160</v>
      </c>
      <c r="D61" s="39">
        <v>3000072</v>
      </c>
      <c r="E61" s="43" t="s">
        <v>38</v>
      </c>
      <c r="F61" s="49" t="s">
        <v>11</v>
      </c>
      <c r="G61" s="50"/>
      <c r="H61" s="43" t="s">
        <v>8</v>
      </c>
      <c r="I61" s="43">
        <v>1</v>
      </c>
      <c r="J61" s="51">
        <v>14093.78</v>
      </c>
      <c r="K61" s="45">
        <f>J61</f>
        <v>14093.78</v>
      </c>
      <c r="L61" s="46">
        <f>K61</f>
        <v>14093.78</v>
      </c>
      <c r="M61" s="40" t="s">
        <v>114</v>
      </c>
      <c r="N61" s="40" t="s">
        <v>114</v>
      </c>
      <c r="O61" s="47" t="s">
        <v>114</v>
      </c>
      <c r="P61" s="34">
        <v>3.1568999999999998</v>
      </c>
      <c r="Q61" s="35" t="s">
        <v>113</v>
      </c>
    </row>
    <row r="62" spans="1:17" ht="16.5" thickBot="1">
      <c r="A62" s="82"/>
      <c r="B62" s="68"/>
      <c r="C62" s="68"/>
      <c r="D62" s="69"/>
      <c r="E62" s="186" t="s">
        <v>157</v>
      </c>
      <c r="F62" s="186"/>
      <c r="G62" s="186"/>
      <c r="H62" s="186"/>
      <c r="I62" s="186"/>
      <c r="J62" s="186"/>
      <c r="K62" s="186"/>
      <c r="L62" s="54">
        <f>SUM(L59:L61)</f>
        <v>140937.78</v>
      </c>
      <c r="M62" s="55"/>
      <c r="N62" s="55"/>
      <c r="O62" s="56"/>
      <c r="P62" s="57"/>
      <c r="Q62" s="70"/>
    </row>
    <row r="64" spans="1:17">
      <c r="L64" s="72"/>
    </row>
    <row r="65" spans="12:14">
      <c r="L65" s="73"/>
      <c r="N65" s="73"/>
    </row>
    <row r="66" spans="12:14">
      <c r="L66" s="73"/>
    </row>
  </sheetData>
  <autoFilter ref="A1:Q62">
    <filterColumn colId="15" showButton="0"/>
  </autoFilter>
  <mergeCells count="16">
    <mergeCell ref="P1:Q1"/>
    <mergeCell ref="E5:K5"/>
    <mergeCell ref="E9:K9"/>
    <mergeCell ref="E13:K13"/>
    <mergeCell ref="E29:K29"/>
    <mergeCell ref="E33:K33"/>
    <mergeCell ref="E38:K38"/>
    <mergeCell ref="E17:K17"/>
    <mergeCell ref="E21:K21"/>
    <mergeCell ref="E25:K25"/>
    <mergeCell ref="E54:K54"/>
    <mergeCell ref="E58:K58"/>
    <mergeCell ref="E62:K62"/>
    <mergeCell ref="E42:K42"/>
    <mergeCell ref="E46:K46"/>
    <mergeCell ref="E50:K50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4"/>
  <sheetViews>
    <sheetView showGridLines="0" workbookViewId="0">
      <pane ySplit="2" topLeftCell="A96" activePane="bottomLeft" state="frozen"/>
      <selection activeCell="A2" sqref="A2:A5"/>
      <selection pane="bottomLeft" activeCell="E1" sqref="E1:E1048576"/>
    </sheetView>
  </sheetViews>
  <sheetFormatPr defaultColWidth="12.5703125" defaultRowHeight="11.25"/>
  <cols>
    <col min="1" max="1" width="9.28515625" style="109" customWidth="1"/>
    <col min="2" max="2" width="28.28515625" style="109" customWidth="1"/>
    <col min="3" max="3" width="6" style="109" customWidth="1"/>
    <col min="4" max="4" width="7.28515625" style="109" customWidth="1"/>
    <col min="5" max="5" width="6.85546875" style="109" customWidth="1"/>
    <col min="6" max="7" width="12.5703125" style="109" customWidth="1"/>
    <col min="8" max="8" width="9.5703125" style="109" customWidth="1"/>
    <col min="9" max="9" width="6.85546875" style="109" customWidth="1"/>
    <col min="10" max="12" width="12.5703125" style="109" customWidth="1"/>
    <col min="13" max="13" width="13.7109375" style="109" customWidth="1"/>
    <col min="14" max="19" width="12.5703125" style="109" customWidth="1"/>
    <col min="20" max="20" width="34.140625" style="109" customWidth="1"/>
    <col min="21" max="16384" width="12.5703125" style="109"/>
  </cols>
  <sheetData>
    <row r="1" spans="1:20" ht="12" thickBot="1">
      <c r="A1" s="189" t="s">
        <v>15</v>
      </c>
      <c r="B1" s="189" t="s">
        <v>4</v>
      </c>
      <c r="C1" s="189" t="s">
        <v>5</v>
      </c>
      <c r="D1" s="189" t="s">
        <v>16</v>
      </c>
      <c r="E1" s="189" t="s">
        <v>6</v>
      </c>
      <c r="F1" s="189" t="s">
        <v>17</v>
      </c>
      <c r="G1" s="106" t="s">
        <v>18</v>
      </c>
      <c r="H1" s="189" t="s">
        <v>19</v>
      </c>
      <c r="I1" s="189" t="s">
        <v>20</v>
      </c>
      <c r="J1" s="107" t="s">
        <v>21</v>
      </c>
      <c r="K1" s="107" t="s">
        <v>22</v>
      </c>
      <c r="L1" s="189" t="s">
        <v>23</v>
      </c>
      <c r="M1" s="191" t="s">
        <v>24</v>
      </c>
      <c r="N1" s="193" t="s">
        <v>25</v>
      </c>
      <c r="O1" s="194"/>
      <c r="P1" s="195" t="s">
        <v>26</v>
      </c>
      <c r="Q1" s="194"/>
      <c r="R1" s="195" t="s">
        <v>27</v>
      </c>
      <c r="S1" s="194"/>
      <c r="T1" s="108" t="s">
        <v>28</v>
      </c>
    </row>
    <row r="2" spans="1:20">
      <c r="A2" s="190"/>
      <c r="B2" s="190"/>
      <c r="C2" s="190"/>
      <c r="D2" s="190"/>
      <c r="E2" s="190"/>
      <c r="F2" s="190"/>
      <c r="G2" s="110"/>
      <c r="H2" s="190"/>
      <c r="I2" s="190"/>
      <c r="J2" s="111" t="s">
        <v>29</v>
      </c>
      <c r="K2" s="111" t="s">
        <v>29</v>
      </c>
      <c r="L2" s="190"/>
      <c r="M2" s="192"/>
      <c r="N2" s="112" t="s">
        <v>30</v>
      </c>
      <c r="O2" s="113" t="s">
        <v>31</v>
      </c>
      <c r="P2" s="114" t="s">
        <v>32</v>
      </c>
      <c r="Q2" s="113" t="s">
        <v>31</v>
      </c>
      <c r="R2" s="114" t="s">
        <v>32</v>
      </c>
      <c r="S2" s="113" t="s">
        <v>31</v>
      </c>
      <c r="T2" s="108" t="s">
        <v>33</v>
      </c>
    </row>
    <row r="3" spans="1:20">
      <c r="A3" s="100" t="s">
        <v>7</v>
      </c>
      <c r="B3" s="100" t="s">
        <v>34</v>
      </c>
      <c r="C3" s="100"/>
      <c r="D3" s="100"/>
      <c r="E3" s="100">
        <v>50807</v>
      </c>
      <c r="F3" s="100" t="s">
        <v>35</v>
      </c>
      <c r="G3" s="100" t="s">
        <v>36</v>
      </c>
      <c r="H3" s="100">
        <v>100</v>
      </c>
      <c r="I3" s="100">
        <v>1</v>
      </c>
      <c r="J3" s="115">
        <f>L3-O3-Q3</f>
        <v>1007.5899999999998</v>
      </c>
      <c r="K3" s="116">
        <f>J3*I3</f>
        <v>1007.5899999999998</v>
      </c>
      <c r="L3" s="116">
        <v>1214.5899999999999</v>
      </c>
      <c r="M3" s="116">
        <f>L3*I3</f>
        <v>1214.5899999999999</v>
      </c>
      <c r="N3" s="117">
        <v>0.15</v>
      </c>
      <c r="O3" s="118">
        <v>158.41999999999999</v>
      </c>
      <c r="P3" s="117">
        <v>0.04</v>
      </c>
      <c r="Q3" s="116">
        <v>48.58</v>
      </c>
      <c r="R3" s="117"/>
      <c r="S3" s="118"/>
    </row>
    <row r="4" spans="1:20">
      <c r="A4" s="101" t="s">
        <v>8</v>
      </c>
      <c r="B4" s="101" t="s">
        <v>37</v>
      </c>
      <c r="C4" s="101"/>
      <c r="D4" s="101"/>
      <c r="E4" s="101">
        <v>3000072</v>
      </c>
      <c r="F4" s="101"/>
      <c r="G4" s="101" t="s">
        <v>38</v>
      </c>
      <c r="H4" s="101"/>
      <c r="I4" s="101">
        <v>1</v>
      </c>
      <c r="J4" s="119"/>
      <c r="K4" s="120"/>
      <c r="L4" s="120">
        <v>134.94999999999999</v>
      </c>
      <c r="M4" s="120">
        <f>L4*I4</f>
        <v>134.94999999999999</v>
      </c>
      <c r="N4" s="121"/>
      <c r="O4" s="122"/>
      <c r="P4" s="121"/>
      <c r="Q4" s="120"/>
      <c r="R4" s="121"/>
      <c r="S4" s="122"/>
    </row>
    <row r="5" spans="1:20" ht="12" thickBot="1">
      <c r="A5" s="196" t="s">
        <v>39</v>
      </c>
      <c r="B5" s="197"/>
      <c r="C5" s="197"/>
      <c r="D5" s="197"/>
      <c r="E5" s="197"/>
      <c r="F5" s="197"/>
      <c r="G5" s="197"/>
      <c r="H5" s="197"/>
      <c r="I5" s="198"/>
      <c r="J5" s="123"/>
      <c r="K5" s="124"/>
      <c r="L5" s="125">
        <f>SUM(L3:L4)</f>
        <v>1349.54</v>
      </c>
      <c r="M5" s="126">
        <f>SUM(M3:M4)</f>
        <v>1349.54</v>
      </c>
      <c r="N5" s="127"/>
      <c r="O5" s="123"/>
      <c r="P5" s="128"/>
      <c r="Q5" s="129"/>
      <c r="R5" s="128"/>
      <c r="S5" s="130"/>
    </row>
    <row r="6" spans="1:20" ht="12" thickBot="1"/>
    <row r="7" spans="1:20" ht="12" thickBot="1">
      <c r="A7" s="189" t="s">
        <v>15</v>
      </c>
      <c r="B7" s="189" t="s">
        <v>4</v>
      </c>
      <c r="C7" s="189" t="s">
        <v>5</v>
      </c>
      <c r="D7" s="189" t="s">
        <v>16</v>
      </c>
      <c r="E7" s="189" t="s">
        <v>6</v>
      </c>
      <c r="F7" s="189" t="s">
        <v>17</v>
      </c>
      <c r="G7" s="106" t="s">
        <v>18</v>
      </c>
      <c r="H7" s="189" t="s">
        <v>19</v>
      </c>
      <c r="I7" s="189" t="s">
        <v>20</v>
      </c>
      <c r="J7" s="107" t="s">
        <v>21</v>
      </c>
      <c r="K7" s="107" t="s">
        <v>22</v>
      </c>
      <c r="L7" s="189" t="s">
        <v>23</v>
      </c>
      <c r="M7" s="191" t="s">
        <v>24</v>
      </c>
      <c r="N7" s="193" t="s">
        <v>25</v>
      </c>
      <c r="O7" s="194"/>
      <c r="P7" s="195" t="s">
        <v>26</v>
      </c>
      <c r="Q7" s="194"/>
      <c r="R7" s="195" t="s">
        <v>27</v>
      </c>
      <c r="S7" s="194"/>
    </row>
    <row r="8" spans="1:20">
      <c r="A8" s="190"/>
      <c r="B8" s="190"/>
      <c r="C8" s="190"/>
      <c r="D8" s="190"/>
      <c r="E8" s="190"/>
      <c r="F8" s="190"/>
      <c r="G8" s="110"/>
      <c r="H8" s="190"/>
      <c r="I8" s="190"/>
      <c r="J8" s="111" t="s">
        <v>29</v>
      </c>
      <c r="K8" s="111" t="s">
        <v>29</v>
      </c>
      <c r="L8" s="190"/>
      <c r="M8" s="192"/>
      <c r="N8" s="112" t="s">
        <v>30</v>
      </c>
      <c r="O8" s="113" t="s">
        <v>31</v>
      </c>
      <c r="P8" s="114" t="s">
        <v>32</v>
      </c>
      <c r="Q8" s="113" t="s">
        <v>31</v>
      </c>
      <c r="R8" s="114" t="s">
        <v>32</v>
      </c>
      <c r="S8" s="113" t="s">
        <v>31</v>
      </c>
      <c r="T8" s="108" t="s">
        <v>28</v>
      </c>
    </row>
    <row r="9" spans="1:20">
      <c r="A9" s="100" t="s">
        <v>7</v>
      </c>
      <c r="B9" s="100" t="s">
        <v>40</v>
      </c>
      <c r="C9" s="100"/>
      <c r="D9" s="100"/>
      <c r="E9" s="100">
        <v>100968</v>
      </c>
      <c r="F9" s="100" t="s">
        <v>35</v>
      </c>
      <c r="G9" s="100" t="s">
        <v>36</v>
      </c>
      <c r="H9" s="100">
        <v>100</v>
      </c>
      <c r="I9" s="100">
        <v>1</v>
      </c>
      <c r="J9" s="115">
        <f>L9-O9-Q9</f>
        <v>1980.4800000000002</v>
      </c>
      <c r="K9" s="116">
        <f>J9*I9</f>
        <v>1980.4800000000002</v>
      </c>
      <c r="L9" s="131">
        <v>2387.36</v>
      </c>
      <c r="M9" s="116">
        <f>L9*I9</f>
        <v>2387.36</v>
      </c>
      <c r="N9" s="117">
        <v>0.15</v>
      </c>
      <c r="O9" s="132">
        <v>311.39</v>
      </c>
      <c r="P9" s="117">
        <v>0.04</v>
      </c>
      <c r="Q9" s="116">
        <v>95.49</v>
      </c>
      <c r="R9" s="117"/>
      <c r="S9" s="118"/>
      <c r="T9" s="108" t="s">
        <v>41</v>
      </c>
    </row>
    <row r="10" spans="1:20">
      <c r="A10" s="101" t="s">
        <v>8</v>
      </c>
      <c r="B10" s="101" t="s">
        <v>37</v>
      </c>
      <c r="C10" s="101"/>
      <c r="D10" s="101"/>
      <c r="E10" s="101">
        <v>3000072</v>
      </c>
      <c r="F10" s="101"/>
      <c r="G10" s="101" t="s">
        <v>38</v>
      </c>
      <c r="H10" s="101"/>
      <c r="I10" s="101"/>
      <c r="J10" s="119"/>
      <c r="K10" s="120"/>
      <c r="L10" s="120"/>
      <c r="M10" s="120">
        <v>265.26</v>
      </c>
      <c r="N10" s="121"/>
      <c r="O10" s="122"/>
      <c r="P10" s="121"/>
      <c r="Q10" s="120"/>
      <c r="R10" s="121"/>
      <c r="S10" s="122"/>
    </row>
    <row r="11" spans="1:20" ht="12" thickBot="1">
      <c r="A11" s="196" t="s">
        <v>42</v>
      </c>
      <c r="B11" s="197"/>
      <c r="C11" s="197"/>
      <c r="D11" s="197"/>
      <c r="E11" s="197"/>
      <c r="F11" s="197"/>
      <c r="G11" s="197"/>
      <c r="H11" s="197"/>
      <c r="I11" s="198"/>
      <c r="J11" s="123"/>
      <c r="K11" s="124"/>
      <c r="L11" s="123"/>
      <c r="M11" s="133">
        <f>SUM(M9:M10)</f>
        <v>2652.62</v>
      </c>
      <c r="N11" s="127"/>
      <c r="O11" s="123"/>
      <c r="P11" s="128"/>
      <c r="Q11" s="129"/>
      <c r="R11" s="128"/>
      <c r="S11" s="130"/>
    </row>
    <row r="12" spans="1:20" ht="12" thickBot="1"/>
    <row r="13" spans="1:20" ht="12" thickBot="1">
      <c r="A13" s="189" t="s">
        <v>15</v>
      </c>
      <c r="B13" s="189" t="s">
        <v>4</v>
      </c>
      <c r="C13" s="189" t="s">
        <v>5</v>
      </c>
      <c r="D13" s="189" t="s">
        <v>16</v>
      </c>
      <c r="E13" s="189" t="s">
        <v>6</v>
      </c>
      <c r="F13" s="189" t="s">
        <v>17</v>
      </c>
      <c r="G13" s="106" t="s">
        <v>18</v>
      </c>
      <c r="H13" s="189" t="s">
        <v>19</v>
      </c>
      <c r="I13" s="189" t="s">
        <v>20</v>
      </c>
      <c r="J13" s="107" t="s">
        <v>21</v>
      </c>
      <c r="K13" s="107" t="s">
        <v>22</v>
      </c>
      <c r="L13" s="189" t="s">
        <v>23</v>
      </c>
      <c r="M13" s="191" t="s">
        <v>24</v>
      </c>
      <c r="N13" s="193" t="s">
        <v>25</v>
      </c>
      <c r="O13" s="194"/>
      <c r="P13" s="195" t="s">
        <v>26</v>
      </c>
      <c r="Q13" s="194"/>
      <c r="R13" s="195" t="s">
        <v>27</v>
      </c>
      <c r="S13" s="194"/>
    </row>
    <row r="14" spans="1:20">
      <c r="A14" s="190"/>
      <c r="B14" s="190"/>
      <c r="C14" s="190"/>
      <c r="D14" s="190"/>
      <c r="E14" s="190"/>
      <c r="F14" s="190"/>
      <c r="G14" s="110"/>
      <c r="H14" s="190"/>
      <c r="I14" s="190"/>
      <c r="J14" s="111" t="s">
        <v>29</v>
      </c>
      <c r="K14" s="111" t="s">
        <v>29</v>
      </c>
      <c r="L14" s="190"/>
      <c r="M14" s="192"/>
      <c r="N14" s="112" t="s">
        <v>30</v>
      </c>
      <c r="O14" s="113" t="s">
        <v>31</v>
      </c>
      <c r="P14" s="114" t="s">
        <v>32</v>
      </c>
      <c r="Q14" s="113" t="s">
        <v>31</v>
      </c>
      <c r="R14" s="114" t="s">
        <v>32</v>
      </c>
      <c r="S14" s="113" t="s">
        <v>31</v>
      </c>
      <c r="T14" s="108" t="s">
        <v>28</v>
      </c>
    </row>
    <row r="15" spans="1:20">
      <c r="A15" s="100" t="s">
        <v>7</v>
      </c>
      <c r="B15" s="100" t="s">
        <v>43</v>
      </c>
      <c r="C15" s="100"/>
      <c r="D15" s="100"/>
      <c r="E15" s="100">
        <v>100985</v>
      </c>
      <c r="F15" s="100" t="s">
        <v>35</v>
      </c>
      <c r="G15" s="100" t="s">
        <v>36</v>
      </c>
      <c r="H15" s="100">
        <v>100</v>
      </c>
      <c r="I15" s="100">
        <v>1</v>
      </c>
      <c r="J15" s="115">
        <f>L15-O15-Q15</f>
        <v>4006.08</v>
      </c>
      <c r="K15" s="116">
        <f>J15*I15</f>
        <v>4006.08</v>
      </c>
      <c r="L15" s="131">
        <v>4829.12</v>
      </c>
      <c r="M15" s="116">
        <f>L15*I15</f>
        <v>4829.12</v>
      </c>
      <c r="N15" s="117">
        <v>0.15</v>
      </c>
      <c r="O15" s="132">
        <v>629.88</v>
      </c>
      <c r="P15" s="117">
        <v>0.04</v>
      </c>
      <c r="Q15" s="116">
        <v>193.16</v>
      </c>
      <c r="R15" s="117"/>
      <c r="S15" s="118"/>
      <c r="T15" s="108" t="s">
        <v>44</v>
      </c>
    </row>
    <row r="16" spans="1:20">
      <c r="A16" s="101" t="s">
        <v>8</v>
      </c>
      <c r="B16" s="101" t="s">
        <v>37</v>
      </c>
      <c r="C16" s="101"/>
      <c r="D16" s="101"/>
      <c r="E16" s="101">
        <v>3000072</v>
      </c>
      <c r="F16" s="101"/>
      <c r="G16" s="101" t="s">
        <v>38</v>
      </c>
      <c r="H16" s="101"/>
      <c r="I16" s="101"/>
      <c r="J16" s="119"/>
      <c r="K16" s="120"/>
      <c r="L16" s="120"/>
      <c r="M16" s="120">
        <v>536.57000000000005</v>
      </c>
      <c r="N16" s="121"/>
      <c r="O16" s="122"/>
      <c r="P16" s="121"/>
      <c r="Q16" s="120"/>
      <c r="R16" s="121"/>
      <c r="S16" s="122"/>
    </row>
    <row r="17" spans="1:20" ht="12" thickBot="1">
      <c r="A17" s="196" t="s">
        <v>42</v>
      </c>
      <c r="B17" s="197"/>
      <c r="C17" s="197"/>
      <c r="D17" s="197"/>
      <c r="E17" s="197"/>
      <c r="F17" s="197"/>
      <c r="G17" s="197"/>
      <c r="H17" s="197"/>
      <c r="I17" s="198"/>
      <c r="J17" s="123"/>
      <c r="K17" s="124"/>
      <c r="L17" s="123"/>
      <c r="M17" s="133">
        <f>SUM(M15:M16)</f>
        <v>5365.69</v>
      </c>
      <c r="N17" s="127"/>
      <c r="O17" s="123"/>
      <c r="P17" s="128"/>
      <c r="Q17" s="129"/>
      <c r="R17" s="128"/>
      <c r="S17" s="130"/>
    </row>
    <row r="18" spans="1:20" ht="12" thickBot="1"/>
    <row r="19" spans="1:20" ht="12" thickBot="1">
      <c r="A19" s="189" t="s">
        <v>15</v>
      </c>
      <c r="B19" s="189" t="s">
        <v>4</v>
      </c>
      <c r="C19" s="189" t="s">
        <v>5</v>
      </c>
      <c r="D19" s="189" t="s">
        <v>16</v>
      </c>
      <c r="E19" s="189" t="s">
        <v>6</v>
      </c>
      <c r="F19" s="189" t="s">
        <v>17</v>
      </c>
      <c r="G19" s="106" t="s">
        <v>18</v>
      </c>
      <c r="H19" s="189" t="s">
        <v>19</v>
      </c>
      <c r="I19" s="189" t="s">
        <v>20</v>
      </c>
      <c r="J19" s="107" t="s">
        <v>21</v>
      </c>
      <c r="K19" s="107" t="s">
        <v>22</v>
      </c>
      <c r="L19" s="189" t="s">
        <v>23</v>
      </c>
      <c r="M19" s="191" t="s">
        <v>24</v>
      </c>
      <c r="N19" s="193" t="s">
        <v>25</v>
      </c>
      <c r="O19" s="194"/>
      <c r="P19" s="195" t="s">
        <v>26</v>
      </c>
      <c r="Q19" s="194"/>
      <c r="R19" s="195" t="s">
        <v>27</v>
      </c>
      <c r="S19" s="194"/>
    </row>
    <row r="20" spans="1:20">
      <c r="A20" s="190"/>
      <c r="B20" s="190"/>
      <c r="C20" s="190"/>
      <c r="D20" s="190"/>
      <c r="E20" s="190"/>
      <c r="F20" s="190"/>
      <c r="G20" s="110"/>
      <c r="H20" s="190"/>
      <c r="I20" s="190"/>
      <c r="J20" s="111" t="s">
        <v>29</v>
      </c>
      <c r="K20" s="111" t="s">
        <v>29</v>
      </c>
      <c r="L20" s="190"/>
      <c r="M20" s="192"/>
      <c r="N20" s="112" t="s">
        <v>30</v>
      </c>
      <c r="O20" s="113" t="s">
        <v>31</v>
      </c>
      <c r="P20" s="114" t="s">
        <v>32</v>
      </c>
      <c r="Q20" s="113" t="s">
        <v>31</v>
      </c>
      <c r="R20" s="114" t="s">
        <v>32</v>
      </c>
      <c r="S20" s="113" t="s">
        <v>31</v>
      </c>
      <c r="T20" s="108" t="s">
        <v>28</v>
      </c>
    </row>
    <row r="21" spans="1:20">
      <c r="A21" s="100" t="s">
        <v>7</v>
      </c>
      <c r="B21" s="100" t="s">
        <v>45</v>
      </c>
      <c r="C21" s="100"/>
      <c r="D21" s="100"/>
      <c r="E21" s="100">
        <v>100967</v>
      </c>
      <c r="F21" s="100" t="s">
        <v>35</v>
      </c>
      <c r="G21" s="100" t="s">
        <v>36</v>
      </c>
      <c r="H21" s="100">
        <v>100</v>
      </c>
      <c r="I21" s="100">
        <v>1</v>
      </c>
      <c r="J21" s="115">
        <f>L21-O21-Q21</f>
        <v>15217.179999999998</v>
      </c>
      <c r="K21" s="116">
        <f>J21*I21</f>
        <v>15217.179999999998</v>
      </c>
      <c r="L21" s="131">
        <v>18343.55</v>
      </c>
      <c r="M21" s="116">
        <f>L21*I21</f>
        <v>18343.55</v>
      </c>
      <c r="N21" s="117">
        <v>0.15</v>
      </c>
      <c r="O21" s="132">
        <v>2392.63</v>
      </c>
      <c r="P21" s="117">
        <v>0.04</v>
      </c>
      <c r="Q21" s="116">
        <v>733.74</v>
      </c>
      <c r="R21" s="117"/>
      <c r="S21" s="118"/>
      <c r="T21" s="108" t="s">
        <v>46</v>
      </c>
    </row>
    <row r="22" spans="1:20">
      <c r="A22" s="101" t="s">
        <v>8</v>
      </c>
      <c r="B22" s="101" t="s">
        <v>37</v>
      </c>
      <c r="C22" s="101"/>
      <c r="D22" s="101"/>
      <c r="E22" s="101">
        <v>3000072</v>
      </c>
      <c r="F22" s="101"/>
      <c r="G22" s="101" t="s">
        <v>38</v>
      </c>
      <c r="H22" s="101"/>
      <c r="I22" s="101"/>
      <c r="J22" s="119"/>
      <c r="K22" s="120"/>
      <c r="L22" s="120"/>
      <c r="M22" s="120">
        <v>2038.17</v>
      </c>
      <c r="N22" s="121"/>
      <c r="O22" s="122"/>
      <c r="P22" s="121"/>
      <c r="Q22" s="120"/>
      <c r="R22" s="121"/>
      <c r="S22" s="122"/>
    </row>
    <row r="23" spans="1:20" ht="12" thickBot="1">
      <c r="A23" s="196" t="s">
        <v>42</v>
      </c>
      <c r="B23" s="197"/>
      <c r="C23" s="197"/>
      <c r="D23" s="197"/>
      <c r="E23" s="197"/>
      <c r="F23" s="197"/>
      <c r="G23" s="197"/>
      <c r="H23" s="197"/>
      <c r="I23" s="198"/>
      <c r="J23" s="123"/>
      <c r="K23" s="124"/>
      <c r="L23" s="123"/>
      <c r="M23" s="133">
        <f>SUM(M21:M22)</f>
        <v>20381.72</v>
      </c>
      <c r="N23" s="127"/>
      <c r="O23" s="123"/>
      <c r="P23" s="128"/>
      <c r="Q23" s="129"/>
      <c r="R23" s="128"/>
      <c r="S23" s="130"/>
    </row>
    <row r="24" spans="1:20" ht="12" thickBot="1"/>
    <row r="25" spans="1:20" ht="12" thickBot="1">
      <c r="A25" s="189" t="s">
        <v>15</v>
      </c>
      <c r="B25" s="189" t="s">
        <v>4</v>
      </c>
      <c r="C25" s="189" t="s">
        <v>5</v>
      </c>
      <c r="D25" s="189" t="s">
        <v>16</v>
      </c>
      <c r="E25" s="189" t="s">
        <v>6</v>
      </c>
      <c r="F25" s="189" t="s">
        <v>17</v>
      </c>
      <c r="G25" s="106" t="s">
        <v>18</v>
      </c>
      <c r="H25" s="189" t="s">
        <v>19</v>
      </c>
      <c r="I25" s="189" t="s">
        <v>20</v>
      </c>
      <c r="J25" s="107" t="s">
        <v>21</v>
      </c>
      <c r="K25" s="107" t="s">
        <v>22</v>
      </c>
      <c r="L25" s="189" t="s">
        <v>23</v>
      </c>
      <c r="M25" s="191" t="s">
        <v>24</v>
      </c>
      <c r="N25" s="193" t="s">
        <v>25</v>
      </c>
      <c r="O25" s="194"/>
      <c r="P25" s="195" t="s">
        <v>26</v>
      </c>
      <c r="Q25" s="194"/>
      <c r="R25" s="195" t="s">
        <v>27</v>
      </c>
      <c r="S25" s="194"/>
    </row>
    <row r="26" spans="1:20">
      <c r="A26" s="190"/>
      <c r="B26" s="190"/>
      <c r="C26" s="190"/>
      <c r="D26" s="190"/>
      <c r="E26" s="190"/>
      <c r="F26" s="190"/>
      <c r="G26" s="110"/>
      <c r="H26" s="190"/>
      <c r="I26" s="190"/>
      <c r="J26" s="111" t="s">
        <v>29</v>
      </c>
      <c r="K26" s="111" t="s">
        <v>29</v>
      </c>
      <c r="L26" s="190"/>
      <c r="M26" s="192"/>
      <c r="N26" s="112" t="s">
        <v>30</v>
      </c>
      <c r="O26" s="113" t="s">
        <v>31</v>
      </c>
      <c r="P26" s="114" t="s">
        <v>32</v>
      </c>
      <c r="Q26" s="113" t="s">
        <v>31</v>
      </c>
      <c r="R26" s="114" t="s">
        <v>32</v>
      </c>
      <c r="S26" s="113" t="s">
        <v>31</v>
      </c>
      <c r="T26" s="108" t="s">
        <v>28</v>
      </c>
    </row>
    <row r="27" spans="1:20">
      <c r="A27" s="100" t="s">
        <v>7</v>
      </c>
      <c r="B27" s="100" t="s">
        <v>47</v>
      </c>
      <c r="C27" s="100"/>
      <c r="D27" s="100"/>
      <c r="E27" s="100">
        <v>100951</v>
      </c>
      <c r="F27" s="100" t="s">
        <v>48</v>
      </c>
      <c r="G27" s="100" t="s">
        <v>36</v>
      </c>
      <c r="H27" s="100">
        <v>100</v>
      </c>
      <c r="I27" s="100">
        <v>1</v>
      </c>
      <c r="J27" s="115">
        <f>L27-O27-Q27</f>
        <v>1465.81</v>
      </c>
      <c r="K27" s="116">
        <f>J27*I27</f>
        <v>1465.81</v>
      </c>
      <c r="L27" s="131">
        <v>1766.95</v>
      </c>
      <c r="M27" s="116">
        <f>L27*I27</f>
        <v>1766.95</v>
      </c>
      <c r="N27" s="117">
        <v>0.15</v>
      </c>
      <c r="O27" s="132">
        <v>230.47</v>
      </c>
      <c r="P27" s="117">
        <v>0.04</v>
      </c>
      <c r="Q27" s="116">
        <v>70.67</v>
      </c>
      <c r="R27" s="117"/>
      <c r="S27" s="118"/>
      <c r="T27" s="134" t="s">
        <v>49</v>
      </c>
    </row>
    <row r="28" spans="1:20">
      <c r="A28" s="101" t="s">
        <v>8</v>
      </c>
      <c r="B28" s="101" t="s">
        <v>37</v>
      </c>
      <c r="C28" s="101"/>
      <c r="D28" s="101"/>
      <c r="E28" s="101">
        <v>3000072</v>
      </c>
      <c r="F28" s="101"/>
      <c r="G28" s="101" t="s">
        <v>38</v>
      </c>
      <c r="H28" s="101"/>
      <c r="I28" s="101"/>
      <c r="J28" s="119"/>
      <c r="K28" s="120"/>
      <c r="L28" s="120"/>
      <c r="M28" s="120">
        <v>196.33</v>
      </c>
      <c r="N28" s="121"/>
      <c r="O28" s="122"/>
      <c r="P28" s="121"/>
      <c r="Q28" s="120"/>
      <c r="R28" s="121"/>
      <c r="S28" s="122"/>
    </row>
    <row r="29" spans="1:20">
      <c r="A29" s="102"/>
      <c r="B29" s="102"/>
      <c r="C29" s="102"/>
      <c r="D29" s="102"/>
      <c r="E29" s="102"/>
      <c r="F29" s="102"/>
      <c r="G29" s="102"/>
      <c r="H29" s="102"/>
      <c r="I29" s="102"/>
      <c r="J29" s="135"/>
      <c r="K29" s="136"/>
      <c r="L29" s="137"/>
      <c r="M29" s="138">
        <f>SUM(M27:M28)</f>
        <v>1963.28</v>
      </c>
      <c r="N29" s="139"/>
      <c r="O29" s="140"/>
      <c r="P29" s="139"/>
      <c r="Q29" s="136"/>
      <c r="R29" s="139"/>
      <c r="S29" s="140"/>
    </row>
    <row r="30" spans="1:20" ht="12" thickBot="1"/>
    <row r="31" spans="1:20" ht="12" thickBot="1">
      <c r="A31" s="189" t="s">
        <v>15</v>
      </c>
      <c r="B31" s="189" t="s">
        <v>4</v>
      </c>
      <c r="C31" s="189" t="s">
        <v>5</v>
      </c>
      <c r="D31" s="189" t="s">
        <v>16</v>
      </c>
      <c r="E31" s="189" t="s">
        <v>6</v>
      </c>
      <c r="F31" s="189" t="s">
        <v>17</v>
      </c>
      <c r="G31" s="106" t="s">
        <v>18</v>
      </c>
      <c r="H31" s="189" t="s">
        <v>19</v>
      </c>
      <c r="I31" s="189" t="s">
        <v>20</v>
      </c>
      <c r="J31" s="107" t="s">
        <v>21</v>
      </c>
      <c r="K31" s="107" t="s">
        <v>22</v>
      </c>
      <c r="L31" s="189" t="s">
        <v>23</v>
      </c>
      <c r="M31" s="191" t="s">
        <v>24</v>
      </c>
      <c r="N31" s="193" t="s">
        <v>25</v>
      </c>
      <c r="O31" s="194"/>
      <c r="P31" s="195" t="s">
        <v>26</v>
      </c>
      <c r="Q31" s="194"/>
      <c r="R31" s="195" t="s">
        <v>27</v>
      </c>
      <c r="S31" s="194"/>
    </row>
    <row r="32" spans="1:20">
      <c r="A32" s="190"/>
      <c r="B32" s="190"/>
      <c r="C32" s="190"/>
      <c r="D32" s="190"/>
      <c r="E32" s="190"/>
      <c r="F32" s="190"/>
      <c r="G32" s="110"/>
      <c r="H32" s="190"/>
      <c r="I32" s="190"/>
      <c r="J32" s="111" t="s">
        <v>29</v>
      </c>
      <c r="K32" s="111" t="s">
        <v>29</v>
      </c>
      <c r="L32" s="190"/>
      <c r="M32" s="192"/>
      <c r="N32" s="112" t="s">
        <v>30</v>
      </c>
      <c r="O32" s="113" t="s">
        <v>31</v>
      </c>
      <c r="P32" s="114" t="s">
        <v>32</v>
      </c>
      <c r="Q32" s="113" t="s">
        <v>31</v>
      </c>
      <c r="R32" s="114" t="s">
        <v>32</v>
      </c>
      <c r="S32" s="113" t="s">
        <v>31</v>
      </c>
      <c r="T32" s="108" t="s">
        <v>28</v>
      </c>
    </row>
    <row r="33" spans="1:20">
      <c r="A33" s="100" t="s">
        <v>7</v>
      </c>
      <c r="B33" s="100" t="s">
        <v>50</v>
      </c>
      <c r="C33" s="100"/>
      <c r="D33" s="100"/>
      <c r="E33" s="100">
        <v>100947</v>
      </c>
      <c r="F33" s="100" t="s">
        <v>48</v>
      </c>
      <c r="G33" s="100" t="s">
        <v>36</v>
      </c>
      <c r="H33" s="100">
        <v>100</v>
      </c>
      <c r="I33" s="100">
        <v>1</v>
      </c>
      <c r="J33" s="115">
        <f>L33-O33-Q33</f>
        <v>2550.0100000000002</v>
      </c>
      <c r="K33" s="116">
        <f>J33*I33</f>
        <v>2550.0100000000002</v>
      </c>
      <c r="L33" s="131">
        <v>3073.9</v>
      </c>
      <c r="M33" s="116">
        <f>L33*I33</f>
        <v>3073.9</v>
      </c>
      <c r="N33" s="117">
        <v>0.15</v>
      </c>
      <c r="O33" s="118">
        <v>400.94</v>
      </c>
      <c r="P33" s="117">
        <v>0.04</v>
      </c>
      <c r="Q33" s="116">
        <v>122.95</v>
      </c>
      <c r="R33" s="117"/>
      <c r="S33" s="118"/>
      <c r="T33" s="134" t="s">
        <v>51</v>
      </c>
    </row>
    <row r="34" spans="1:20">
      <c r="A34" s="101" t="s">
        <v>8</v>
      </c>
      <c r="B34" s="101" t="s">
        <v>37</v>
      </c>
      <c r="C34" s="101"/>
      <c r="D34" s="101"/>
      <c r="E34" s="101">
        <v>3000072</v>
      </c>
      <c r="F34" s="101"/>
      <c r="G34" s="101" t="s">
        <v>38</v>
      </c>
      <c r="H34" s="101"/>
      <c r="I34" s="101"/>
      <c r="J34" s="119"/>
      <c r="K34" s="120"/>
      <c r="L34" s="120"/>
      <c r="M34" s="120">
        <v>341.54</v>
      </c>
      <c r="N34" s="121"/>
      <c r="O34" s="122"/>
      <c r="P34" s="121"/>
      <c r="Q34" s="120"/>
      <c r="R34" s="121"/>
      <c r="S34" s="122"/>
    </row>
    <row r="35" spans="1:20">
      <c r="A35" s="103"/>
      <c r="B35" s="103"/>
      <c r="C35" s="103"/>
      <c r="D35" s="103"/>
      <c r="E35" s="103"/>
      <c r="F35" s="103"/>
      <c r="G35" s="103"/>
      <c r="H35" s="103"/>
      <c r="I35" s="103"/>
      <c r="J35" s="141"/>
      <c r="K35" s="142"/>
      <c r="L35" s="143"/>
      <c r="M35" s="142">
        <f>SUM(M33:M34)</f>
        <v>3415.44</v>
      </c>
      <c r="N35" s="144"/>
      <c r="O35" s="145"/>
      <c r="P35" s="144"/>
      <c r="Q35" s="142"/>
      <c r="R35" s="144"/>
      <c r="S35" s="145"/>
    </row>
    <row r="36" spans="1:20" ht="12" thickBot="1"/>
    <row r="37" spans="1:20" ht="12" thickBot="1">
      <c r="A37" s="189" t="s">
        <v>15</v>
      </c>
      <c r="B37" s="189" t="s">
        <v>4</v>
      </c>
      <c r="C37" s="189" t="s">
        <v>5</v>
      </c>
      <c r="D37" s="189" t="s">
        <v>16</v>
      </c>
      <c r="E37" s="189" t="s">
        <v>6</v>
      </c>
      <c r="F37" s="189" t="s">
        <v>17</v>
      </c>
      <c r="G37" s="106" t="s">
        <v>18</v>
      </c>
      <c r="H37" s="189" t="s">
        <v>19</v>
      </c>
      <c r="I37" s="189" t="s">
        <v>20</v>
      </c>
      <c r="J37" s="107" t="s">
        <v>21</v>
      </c>
      <c r="K37" s="107" t="s">
        <v>22</v>
      </c>
      <c r="L37" s="189" t="s">
        <v>23</v>
      </c>
      <c r="M37" s="191" t="s">
        <v>24</v>
      </c>
      <c r="N37" s="193" t="s">
        <v>25</v>
      </c>
      <c r="O37" s="194"/>
      <c r="P37" s="195" t="s">
        <v>26</v>
      </c>
      <c r="Q37" s="194"/>
      <c r="R37" s="195" t="s">
        <v>27</v>
      </c>
      <c r="S37" s="194"/>
    </row>
    <row r="38" spans="1:20">
      <c r="A38" s="190"/>
      <c r="B38" s="190"/>
      <c r="C38" s="190"/>
      <c r="D38" s="190"/>
      <c r="E38" s="190"/>
      <c r="F38" s="190"/>
      <c r="G38" s="110"/>
      <c r="H38" s="190"/>
      <c r="I38" s="190"/>
      <c r="J38" s="111" t="s">
        <v>29</v>
      </c>
      <c r="K38" s="111" t="s">
        <v>29</v>
      </c>
      <c r="L38" s="190"/>
      <c r="M38" s="192"/>
      <c r="N38" s="112" t="s">
        <v>30</v>
      </c>
      <c r="O38" s="113" t="s">
        <v>31</v>
      </c>
      <c r="P38" s="114" t="s">
        <v>32</v>
      </c>
      <c r="Q38" s="113" t="s">
        <v>31</v>
      </c>
      <c r="R38" s="114" t="s">
        <v>32</v>
      </c>
      <c r="S38" s="113" t="s">
        <v>31</v>
      </c>
      <c r="T38" s="108" t="s">
        <v>28</v>
      </c>
    </row>
    <row r="39" spans="1:20">
      <c r="A39" s="100" t="s">
        <v>7</v>
      </c>
      <c r="B39" s="100" t="s">
        <v>52</v>
      </c>
      <c r="C39" s="100"/>
      <c r="D39" s="100"/>
      <c r="E39" s="100">
        <v>100945</v>
      </c>
      <c r="F39" s="100" t="s">
        <v>48</v>
      </c>
      <c r="G39" s="100" t="s">
        <v>36</v>
      </c>
      <c r="H39" s="100">
        <v>100</v>
      </c>
      <c r="I39" s="100">
        <v>1</v>
      </c>
      <c r="J39" s="115">
        <f>M39-O39-Q39</f>
        <v>2091.7399999999998</v>
      </c>
      <c r="K39" s="116">
        <f>J39*I39</f>
        <v>2091.7399999999998</v>
      </c>
      <c r="L39" s="116">
        <v>2521.4699999999998</v>
      </c>
      <c r="M39" s="116">
        <v>2521.4699999999998</v>
      </c>
      <c r="N39" s="117">
        <v>0.15</v>
      </c>
      <c r="O39" s="118">
        <v>328.88</v>
      </c>
      <c r="P39" s="117">
        <v>0.04</v>
      </c>
      <c r="Q39" s="116">
        <v>100.85</v>
      </c>
      <c r="R39" s="117"/>
      <c r="S39" s="118"/>
      <c r="T39" s="108" t="s">
        <v>53</v>
      </c>
    </row>
    <row r="40" spans="1:20">
      <c r="A40" s="101" t="s">
        <v>8</v>
      </c>
      <c r="B40" s="101" t="s">
        <v>37</v>
      </c>
      <c r="C40" s="101"/>
      <c r="D40" s="101"/>
      <c r="E40" s="101">
        <v>3000072</v>
      </c>
      <c r="F40" s="101"/>
      <c r="G40" s="101" t="s">
        <v>38</v>
      </c>
      <c r="H40" s="101"/>
      <c r="I40" s="101"/>
      <c r="J40" s="119"/>
      <c r="K40" s="120"/>
      <c r="L40" s="120"/>
      <c r="M40" s="120">
        <v>280.16000000000003</v>
      </c>
      <c r="N40" s="121"/>
      <c r="O40" s="122"/>
      <c r="P40" s="121"/>
      <c r="Q40" s="120"/>
      <c r="R40" s="121"/>
      <c r="S40" s="122"/>
    </row>
    <row r="41" spans="1:20">
      <c r="A41" s="104"/>
      <c r="B41" s="104"/>
      <c r="C41" s="104"/>
      <c r="D41" s="104"/>
      <c r="E41" s="104"/>
      <c r="F41" s="104"/>
      <c r="G41" s="104"/>
      <c r="H41" s="104"/>
      <c r="I41" s="104"/>
      <c r="J41" s="146"/>
      <c r="K41" s="147"/>
      <c r="L41" s="148"/>
      <c r="M41" s="142">
        <f>SUM(M39:M40)</f>
        <v>2801.6299999999997</v>
      </c>
      <c r="N41" s="149"/>
      <c r="O41" s="150"/>
      <c r="P41" s="149"/>
      <c r="Q41" s="147"/>
      <c r="R41" s="149"/>
      <c r="S41" s="150"/>
    </row>
    <row r="42" spans="1:20" ht="12" thickBot="1"/>
    <row r="43" spans="1:20" ht="12" thickBot="1">
      <c r="A43" s="189" t="s">
        <v>15</v>
      </c>
      <c r="B43" s="189" t="s">
        <v>4</v>
      </c>
      <c r="C43" s="189" t="s">
        <v>5</v>
      </c>
      <c r="D43" s="189" t="s">
        <v>16</v>
      </c>
      <c r="E43" s="189" t="s">
        <v>6</v>
      </c>
      <c r="F43" s="189" t="s">
        <v>17</v>
      </c>
      <c r="G43" s="106" t="s">
        <v>18</v>
      </c>
      <c r="H43" s="189" t="s">
        <v>19</v>
      </c>
      <c r="I43" s="189" t="s">
        <v>20</v>
      </c>
      <c r="J43" s="107" t="s">
        <v>21</v>
      </c>
      <c r="K43" s="107" t="s">
        <v>22</v>
      </c>
      <c r="L43" s="189" t="s">
        <v>23</v>
      </c>
      <c r="M43" s="191" t="s">
        <v>24</v>
      </c>
      <c r="N43" s="193" t="s">
        <v>25</v>
      </c>
      <c r="O43" s="194"/>
      <c r="P43" s="195" t="s">
        <v>26</v>
      </c>
      <c r="Q43" s="194"/>
      <c r="R43" s="195" t="s">
        <v>27</v>
      </c>
      <c r="S43" s="194"/>
    </row>
    <row r="44" spans="1:20">
      <c r="A44" s="190"/>
      <c r="B44" s="190"/>
      <c r="C44" s="190"/>
      <c r="D44" s="190"/>
      <c r="E44" s="190"/>
      <c r="F44" s="190"/>
      <c r="G44" s="110"/>
      <c r="H44" s="190"/>
      <c r="I44" s="190"/>
      <c r="J44" s="111" t="s">
        <v>29</v>
      </c>
      <c r="K44" s="111" t="s">
        <v>29</v>
      </c>
      <c r="L44" s="190"/>
      <c r="M44" s="192"/>
      <c r="N44" s="112" t="s">
        <v>30</v>
      </c>
      <c r="O44" s="113" t="s">
        <v>31</v>
      </c>
      <c r="P44" s="114" t="s">
        <v>32</v>
      </c>
      <c r="Q44" s="113" t="s">
        <v>31</v>
      </c>
      <c r="R44" s="114" t="s">
        <v>32</v>
      </c>
      <c r="S44" s="113" t="s">
        <v>31</v>
      </c>
      <c r="T44" s="108" t="s">
        <v>28</v>
      </c>
    </row>
    <row r="45" spans="1:20">
      <c r="A45" s="100" t="s">
        <v>7</v>
      </c>
      <c r="B45" s="100" t="s">
        <v>54</v>
      </c>
      <c r="C45" s="100"/>
      <c r="D45" s="100"/>
      <c r="E45" s="100">
        <v>100949</v>
      </c>
      <c r="F45" s="100" t="s">
        <v>48</v>
      </c>
      <c r="G45" s="100" t="s">
        <v>36</v>
      </c>
      <c r="H45" s="100">
        <v>100</v>
      </c>
      <c r="I45" s="100">
        <v>1</v>
      </c>
      <c r="J45" s="115">
        <f>L45-O45-Q45</f>
        <v>1857.87</v>
      </c>
      <c r="K45" s="116">
        <f>J45*I45</f>
        <v>1857.87</v>
      </c>
      <c r="L45" s="131">
        <f>M45</f>
        <v>2239.56</v>
      </c>
      <c r="M45" s="116">
        <v>2239.56</v>
      </c>
      <c r="N45" s="117">
        <v>0.15</v>
      </c>
      <c r="O45" s="118">
        <v>292.11</v>
      </c>
      <c r="P45" s="117">
        <v>0.04</v>
      </c>
      <c r="Q45" s="116">
        <v>89.58</v>
      </c>
      <c r="R45" s="117"/>
      <c r="S45" s="118"/>
      <c r="T45" s="108" t="s">
        <v>55</v>
      </c>
    </row>
    <row r="46" spans="1:20">
      <c r="A46" s="101" t="s">
        <v>8</v>
      </c>
      <c r="B46" s="101" t="s">
        <v>37</v>
      </c>
      <c r="C46" s="101"/>
      <c r="D46" s="101"/>
      <c r="E46" s="101">
        <v>3000072</v>
      </c>
      <c r="F46" s="101"/>
      <c r="G46" s="101" t="s">
        <v>38</v>
      </c>
      <c r="H46" s="101"/>
      <c r="I46" s="101"/>
      <c r="J46" s="119"/>
      <c r="K46" s="120"/>
      <c r="L46" s="120"/>
      <c r="M46" s="120">
        <v>248.84</v>
      </c>
      <c r="N46" s="121"/>
      <c r="O46" s="122"/>
      <c r="P46" s="121"/>
      <c r="Q46" s="120"/>
      <c r="R46" s="121"/>
      <c r="S46" s="122"/>
    </row>
    <row r="47" spans="1:20">
      <c r="A47" s="103"/>
      <c r="B47" s="103"/>
      <c r="C47" s="103"/>
      <c r="D47" s="103"/>
      <c r="E47" s="103"/>
      <c r="F47" s="103"/>
      <c r="G47" s="103"/>
      <c r="H47" s="103"/>
      <c r="I47" s="103"/>
      <c r="J47" s="141"/>
      <c r="K47" s="142"/>
      <c r="L47" s="143"/>
      <c r="M47" s="142">
        <f>SUM(M45:M46)</f>
        <v>2488.4</v>
      </c>
      <c r="N47" s="144"/>
      <c r="O47" s="145"/>
      <c r="P47" s="144"/>
      <c r="Q47" s="142"/>
      <c r="R47" s="144"/>
      <c r="S47" s="145"/>
    </row>
    <row r="48" spans="1:20" ht="12" thickBot="1"/>
    <row r="49" spans="1:20" ht="12" thickBot="1">
      <c r="A49" s="189" t="s">
        <v>15</v>
      </c>
      <c r="B49" s="189" t="s">
        <v>4</v>
      </c>
      <c r="C49" s="189" t="s">
        <v>5</v>
      </c>
      <c r="D49" s="189" t="s">
        <v>16</v>
      </c>
      <c r="E49" s="189" t="s">
        <v>6</v>
      </c>
      <c r="F49" s="189" t="s">
        <v>17</v>
      </c>
      <c r="G49" s="106" t="s">
        <v>18</v>
      </c>
      <c r="H49" s="189" t="s">
        <v>19</v>
      </c>
      <c r="I49" s="189" t="s">
        <v>20</v>
      </c>
      <c r="J49" s="107" t="s">
        <v>21</v>
      </c>
      <c r="K49" s="107" t="s">
        <v>22</v>
      </c>
      <c r="L49" s="189" t="s">
        <v>23</v>
      </c>
      <c r="M49" s="191" t="s">
        <v>24</v>
      </c>
      <c r="N49" s="193" t="s">
        <v>25</v>
      </c>
      <c r="O49" s="194"/>
      <c r="P49" s="195" t="s">
        <v>26</v>
      </c>
      <c r="Q49" s="194"/>
      <c r="R49" s="195" t="s">
        <v>27</v>
      </c>
      <c r="S49" s="194"/>
    </row>
    <row r="50" spans="1:20">
      <c r="A50" s="190"/>
      <c r="B50" s="190"/>
      <c r="C50" s="190"/>
      <c r="D50" s="190"/>
      <c r="E50" s="190"/>
      <c r="F50" s="190"/>
      <c r="G50" s="110"/>
      <c r="H50" s="190"/>
      <c r="I50" s="190"/>
      <c r="J50" s="111" t="s">
        <v>29</v>
      </c>
      <c r="K50" s="111" t="s">
        <v>29</v>
      </c>
      <c r="L50" s="190"/>
      <c r="M50" s="192"/>
      <c r="N50" s="112" t="s">
        <v>30</v>
      </c>
      <c r="O50" s="113" t="s">
        <v>31</v>
      </c>
      <c r="P50" s="114" t="s">
        <v>32</v>
      </c>
      <c r="Q50" s="113" t="s">
        <v>31</v>
      </c>
      <c r="R50" s="114" t="s">
        <v>32</v>
      </c>
      <c r="S50" s="113" t="s">
        <v>31</v>
      </c>
      <c r="T50" s="108" t="s">
        <v>28</v>
      </c>
    </row>
    <row r="51" spans="1:20">
      <c r="A51" s="100" t="s">
        <v>7</v>
      </c>
      <c r="B51" s="100" t="s">
        <v>56</v>
      </c>
      <c r="C51" s="100"/>
      <c r="D51" s="100"/>
      <c r="E51" s="100">
        <v>100948</v>
      </c>
      <c r="F51" s="100" t="s">
        <v>48</v>
      </c>
      <c r="G51" s="100" t="s">
        <v>36</v>
      </c>
      <c r="H51" s="100">
        <v>100</v>
      </c>
      <c r="I51" s="100">
        <v>1</v>
      </c>
      <c r="J51" s="115">
        <f>M51-O51-Q51</f>
        <v>2991.7400000000002</v>
      </c>
      <c r="K51" s="116">
        <f>J51*I51</f>
        <v>2991.7400000000002</v>
      </c>
      <c r="L51" s="131">
        <f>M51</f>
        <v>3606.38</v>
      </c>
      <c r="M51" s="116">
        <v>3606.38</v>
      </c>
      <c r="N51" s="117">
        <v>0.15</v>
      </c>
      <c r="O51" s="118">
        <v>470.39</v>
      </c>
      <c r="P51" s="117">
        <v>0.04</v>
      </c>
      <c r="Q51" s="116">
        <v>144.25</v>
      </c>
      <c r="R51" s="117"/>
      <c r="S51" s="118"/>
      <c r="T51" s="108" t="s">
        <v>57</v>
      </c>
    </row>
    <row r="52" spans="1:20">
      <c r="A52" s="101" t="s">
        <v>8</v>
      </c>
      <c r="B52" s="101" t="s">
        <v>37</v>
      </c>
      <c r="C52" s="101"/>
      <c r="D52" s="101"/>
      <c r="E52" s="101">
        <v>3000072</v>
      </c>
      <c r="F52" s="101"/>
      <c r="G52" s="101" t="s">
        <v>38</v>
      </c>
      <c r="H52" s="101"/>
      <c r="I52" s="101"/>
      <c r="J52" s="119"/>
      <c r="K52" s="120"/>
      <c r="L52" s="120"/>
      <c r="M52" s="120">
        <v>400.71</v>
      </c>
      <c r="N52" s="121"/>
      <c r="O52" s="122"/>
      <c r="P52" s="121"/>
      <c r="Q52" s="120"/>
      <c r="R52" s="121"/>
      <c r="S52" s="122"/>
    </row>
    <row r="53" spans="1:20">
      <c r="A53" s="103"/>
      <c r="B53" s="103"/>
      <c r="C53" s="103"/>
      <c r="D53" s="103"/>
      <c r="E53" s="103"/>
      <c r="F53" s="103"/>
      <c r="G53" s="103"/>
      <c r="H53" s="103"/>
      <c r="I53" s="103"/>
      <c r="J53" s="141"/>
      <c r="K53" s="142"/>
      <c r="L53" s="143"/>
      <c r="M53" s="142">
        <f>SUM(M51:M52)</f>
        <v>4007.09</v>
      </c>
      <c r="N53" s="144"/>
      <c r="O53" s="145"/>
      <c r="P53" s="144"/>
      <c r="Q53" s="142"/>
      <c r="R53" s="144"/>
      <c r="S53" s="145"/>
    </row>
    <row r="54" spans="1:20" ht="12" thickBot="1"/>
    <row r="55" spans="1:20" ht="12" thickBot="1">
      <c r="A55" s="189" t="s">
        <v>15</v>
      </c>
      <c r="B55" s="189" t="s">
        <v>4</v>
      </c>
      <c r="C55" s="189" t="s">
        <v>5</v>
      </c>
      <c r="D55" s="189" t="s">
        <v>16</v>
      </c>
      <c r="E55" s="189" t="s">
        <v>6</v>
      </c>
      <c r="F55" s="189" t="s">
        <v>17</v>
      </c>
      <c r="G55" s="106" t="s">
        <v>18</v>
      </c>
      <c r="H55" s="189" t="s">
        <v>19</v>
      </c>
      <c r="I55" s="189" t="s">
        <v>20</v>
      </c>
      <c r="J55" s="107" t="s">
        <v>21</v>
      </c>
      <c r="K55" s="107" t="s">
        <v>22</v>
      </c>
      <c r="L55" s="189" t="s">
        <v>23</v>
      </c>
      <c r="M55" s="191" t="s">
        <v>24</v>
      </c>
      <c r="N55" s="193" t="s">
        <v>25</v>
      </c>
      <c r="O55" s="194"/>
      <c r="P55" s="195" t="s">
        <v>26</v>
      </c>
      <c r="Q55" s="194"/>
      <c r="R55" s="195" t="s">
        <v>27</v>
      </c>
      <c r="S55" s="194"/>
    </row>
    <row r="56" spans="1:20">
      <c r="A56" s="190"/>
      <c r="B56" s="190"/>
      <c r="C56" s="190"/>
      <c r="D56" s="190"/>
      <c r="E56" s="190"/>
      <c r="F56" s="190"/>
      <c r="G56" s="110"/>
      <c r="H56" s="190"/>
      <c r="I56" s="190"/>
      <c r="J56" s="111" t="s">
        <v>29</v>
      </c>
      <c r="K56" s="111" t="s">
        <v>29</v>
      </c>
      <c r="L56" s="190"/>
      <c r="M56" s="192"/>
      <c r="N56" s="112" t="s">
        <v>30</v>
      </c>
      <c r="O56" s="113" t="s">
        <v>31</v>
      </c>
      <c r="P56" s="114" t="s">
        <v>32</v>
      </c>
      <c r="Q56" s="113" t="s">
        <v>31</v>
      </c>
      <c r="R56" s="114" t="s">
        <v>32</v>
      </c>
      <c r="S56" s="113" t="s">
        <v>31</v>
      </c>
      <c r="T56" s="108" t="s">
        <v>28</v>
      </c>
    </row>
    <row r="57" spans="1:20">
      <c r="A57" s="100" t="s">
        <v>7</v>
      </c>
      <c r="B57" s="100" t="s">
        <v>58</v>
      </c>
      <c r="C57" s="100">
        <v>4600049694</v>
      </c>
      <c r="D57" s="100">
        <v>440</v>
      </c>
      <c r="E57" s="100">
        <v>100950</v>
      </c>
      <c r="F57" s="100" t="s">
        <v>48</v>
      </c>
      <c r="G57" s="100" t="s">
        <v>36</v>
      </c>
      <c r="H57" s="100">
        <v>100</v>
      </c>
      <c r="I57" s="100">
        <v>1</v>
      </c>
      <c r="J57" s="115">
        <f>L57-O57-Q57</f>
        <v>3715.6499999999996</v>
      </c>
      <c r="K57" s="116">
        <f>J57*I57</f>
        <v>3715.6499999999996</v>
      </c>
      <c r="L57" s="131">
        <f>M57</f>
        <v>4479.03</v>
      </c>
      <c r="M57" s="116">
        <v>4479.03</v>
      </c>
      <c r="N57" s="117">
        <v>0.15</v>
      </c>
      <c r="O57" s="118">
        <v>584.22</v>
      </c>
      <c r="P57" s="117">
        <v>0.04</v>
      </c>
      <c r="Q57" s="116">
        <v>179.16</v>
      </c>
      <c r="R57" s="117"/>
      <c r="S57" s="118"/>
      <c r="T57" s="108" t="s">
        <v>59</v>
      </c>
    </row>
    <row r="58" spans="1:20">
      <c r="A58" s="101" t="s">
        <v>8</v>
      </c>
      <c r="B58" s="101" t="s">
        <v>37</v>
      </c>
      <c r="C58" s="101">
        <v>4600049692</v>
      </c>
      <c r="D58" s="101">
        <v>170</v>
      </c>
      <c r="E58" s="101">
        <v>3000072</v>
      </c>
      <c r="F58" s="101"/>
      <c r="G58" s="101" t="s">
        <v>38</v>
      </c>
      <c r="H58" s="101"/>
      <c r="I58" s="101"/>
      <c r="J58" s="119"/>
      <c r="K58" s="120"/>
      <c r="L58" s="120"/>
      <c r="M58" s="120">
        <v>497.67</v>
      </c>
      <c r="N58" s="121"/>
      <c r="O58" s="122"/>
      <c r="P58" s="121"/>
      <c r="Q58" s="120"/>
      <c r="R58" s="121"/>
      <c r="S58" s="122"/>
    </row>
    <row r="59" spans="1:20">
      <c r="A59" s="103"/>
      <c r="B59" s="103"/>
      <c r="C59" s="103"/>
      <c r="D59" s="103"/>
      <c r="E59" s="103"/>
      <c r="F59" s="103"/>
      <c r="G59" s="103"/>
      <c r="H59" s="103"/>
      <c r="I59" s="103"/>
      <c r="J59" s="141"/>
      <c r="K59" s="142"/>
      <c r="L59" s="143"/>
      <c r="M59" s="142">
        <f>SUM(M57:M58)</f>
        <v>4976.7</v>
      </c>
      <c r="N59" s="144"/>
      <c r="O59" s="145"/>
      <c r="P59" s="144"/>
      <c r="Q59" s="142"/>
      <c r="R59" s="144"/>
      <c r="S59" s="145"/>
    </row>
    <row r="60" spans="1:20" ht="12" thickBot="1"/>
    <row r="61" spans="1:20" ht="12" thickBot="1">
      <c r="A61" s="189" t="s">
        <v>15</v>
      </c>
      <c r="B61" s="189" t="s">
        <v>4</v>
      </c>
      <c r="C61" s="189" t="s">
        <v>5</v>
      </c>
      <c r="D61" s="189" t="s">
        <v>16</v>
      </c>
      <c r="E61" s="189" t="s">
        <v>6</v>
      </c>
      <c r="F61" s="189" t="s">
        <v>17</v>
      </c>
      <c r="G61" s="106" t="s">
        <v>18</v>
      </c>
      <c r="H61" s="189" t="s">
        <v>19</v>
      </c>
      <c r="I61" s="189" t="s">
        <v>20</v>
      </c>
      <c r="J61" s="107" t="s">
        <v>21</v>
      </c>
      <c r="K61" s="107" t="s">
        <v>22</v>
      </c>
      <c r="L61" s="189" t="s">
        <v>23</v>
      </c>
      <c r="M61" s="191" t="s">
        <v>24</v>
      </c>
      <c r="N61" s="193" t="s">
        <v>25</v>
      </c>
      <c r="O61" s="194"/>
      <c r="P61" s="195" t="s">
        <v>26</v>
      </c>
      <c r="Q61" s="194"/>
      <c r="R61" s="195" t="s">
        <v>27</v>
      </c>
      <c r="S61" s="194"/>
    </row>
    <row r="62" spans="1:20">
      <c r="A62" s="190"/>
      <c r="B62" s="190"/>
      <c r="C62" s="190"/>
      <c r="D62" s="190"/>
      <c r="E62" s="190"/>
      <c r="F62" s="190"/>
      <c r="G62" s="110"/>
      <c r="H62" s="190"/>
      <c r="I62" s="190"/>
      <c r="J62" s="111" t="s">
        <v>29</v>
      </c>
      <c r="K62" s="111" t="s">
        <v>29</v>
      </c>
      <c r="L62" s="190"/>
      <c r="M62" s="192"/>
      <c r="N62" s="112" t="s">
        <v>30</v>
      </c>
      <c r="O62" s="113" t="s">
        <v>31</v>
      </c>
      <c r="P62" s="114" t="s">
        <v>32</v>
      </c>
      <c r="Q62" s="113" t="s">
        <v>31</v>
      </c>
      <c r="R62" s="114" t="s">
        <v>32</v>
      </c>
      <c r="S62" s="113" t="s">
        <v>31</v>
      </c>
      <c r="T62" s="108" t="s">
        <v>28</v>
      </c>
    </row>
    <row r="63" spans="1:20">
      <c r="A63" s="100" t="s">
        <v>7</v>
      </c>
      <c r="B63" s="100" t="s">
        <v>60</v>
      </c>
      <c r="C63" s="100"/>
      <c r="D63" s="100"/>
      <c r="E63" s="100">
        <v>100950</v>
      </c>
      <c r="F63" s="100" t="s">
        <v>48</v>
      </c>
      <c r="G63" s="100" t="s">
        <v>36</v>
      </c>
      <c r="H63" s="100">
        <v>100</v>
      </c>
      <c r="I63" s="100">
        <v>1</v>
      </c>
      <c r="J63" s="115">
        <f>L63-O63-Q63</f>
        <v>5163.1799999999994</v>
      </c>
      <c r="K63" s="116">
        <f>J63*I63</f>
        <v>5163.1799999999994</v>
      </c>
      <c r="L63" s="131">
        <f>M63</f>
        <v>6223.94</v>
      </c>
      <c r="M63" s="116">
        <v>6223.94</v>
      </c>
      <c r="N63" s="117">
        <v>0.15</v>
      </c>
      <c r="O63" s="118">
        <v>811.81</v>
      </c>
      <c r="P63" s="117">
        <v>0.04</v>
      </c>
      <c r="Q63" s="116">
        <v>248.95</v>
      </c>
      <c r="R63" s="117"/>
      <c r="S63" s="118"/>
      <c r="T63" s="108" t="s">
        <v>61</v>
      </c>
    </row>
    <row r="64" spans="1:20">
      <c r="A64" s="101" t="s">
        <v>8</v>
      </c>
      <c r="B64" s="101" t="s">
        <v>37</v>
      </c>
      <c r="C64" s="101"/>
      <c r="D64" s="101"/>
      <c r="E64" s="101">
        <v>3000072</v>
      </c>
      <c r="F64" s="101"/>
      <c r="G64" s="101" t="s">
        <v>38</v>
      </c>
      <c r="H64" s="101"/>
      <c r="I64" s="101"/>
      <c r="J64" s="119"/>
      <c r="K64" s="120"/>
      <c r="L64" s="120"/>
      <c r="M64" s="120">
        <v>691.55</v>
      </c>
      <c r="N64" s="121"/>
      <c r="O64" s="122"/>
      <c r="P64" s="121"/>
      <c r="Q64" s="120"/>
      <c r="R64" s="121"/>
      <c r="S64" s="122"/>
    </row>
    <row r="65" spans="1:20">
      <c r="A65" s="103"/>
      <c r="B65" s="103"/>
      <c r="C65" s="103"/>
      <c r="D65" s="103"/>
      <c r="E65" s="103"/>
      <c r="F65" s="103"/>
      <c r="G65" s="103"/>
      <c r="H65" s="103"/>
      <c r="I65" s="103"/>
      <c r="J65" s="141"/>
      <c r="K65" s="142"/>
      <c r="L65" s="143"/>
      <c r="M65" s="142">
        <f>SUM(M63:M64)</f>
        <v>6915.49</v>
      </c>
      <c r="N65" s="144"/>
      <c r="O65" s="145"/>
      <c r="P65" s="144"/>
      <c r="Q65" s="142"/>
      <c r="R65" s="144"/>
      <c r="S65" s="145"/>
    </row>
    <row r="66" spans="1:20" ht="12" thickBot="1"/>
    <row r="67" spans="1:20" ht="12" thickBot="1">
      <c r="A67" s="189" t="s">
        <v>15</v>
      </c>
      <c r="B67" s="189" t="s">
        <v>4</v>
      </c>
      <c r="C67" s="189" t="s">
        <v>5</v>
      </c>
      <c r="D67" s="189" t="s">
        <v>16</v>
      </c>
      <c r="E67" s="189" t="s">
        <v>6</v>
      </c>
      <c r="F67" s="189" t="s">
        <v>17</v>
      </c>
      <c r="G67" s="106" t="s">
        <v>18</v>
      </c>
      <c r="H67" s="189" t="s">
        <v>19</v>
      </c>
      <c r="I67" s="189" t="s">
        <v>20</v>
      </c>
      <c r="J67" s="107" t="s">
        <v>21</v>
      </c>
      <c r="K67" s="107" t="s">
        <v>22</v>
      </c>
      <c r="L67" s="189" t="s">
        <v>23</v>
      </c>
      <c r="M67" s="191" t="s">
        <v>24</v>
      </c>
      <c r="N67" s="193" t="s">
        <v>25</v>
      </c>
      <c r="O67" s="194"/>
      <c r="P67" s="195" t="s">
        <v>26</v>
      </c>
      <c r="Q67" s="194"/>
      <c r="R67" s="195" t="s">
        <v>27</v>
      </c>
      <c r="S67" s="194"/>
    </row>
    <row r="68" spans="1:20">
      <c r="A68" s="190"/>
      <c r="B68" s="190"/>
      <c r="C68" s="190"/>
      <c r="D68" s="190"/>
      <c r="E68" s="190"/>
      <c r="F68" s="190"/>
      <c r="G68" s="110"/>
      <c r="H68" s="190"/>
      <c r="I68" s="190"/>
      <c r="J68" s="111" t="s">
        <v>29</v>
      </c>
      <c r="K68" s="111" t="s">
        <v>29</v>
      </c>
      <c r="L68" s="190"/>
      <c r="M68" s="192"/>
      <c r="N68" s="112" t="s">
        <v>30</v>
      </c>
      <c r="O68" s="113" t="s">
        <v>31</v>
      </c>
      <c r="P68" s="114" t="s">
        <v>32</v>
      </c>
      <c r="Q68" s="113" t="s">
        <v>31</v>
      </c>
      <c r="R68" s="114" t="s">
        <v>32</v>
      </c>
      <c r="S68" s="113" t="s">
        <v>31</v>
      </c>
      <c r="T68" s="108" t="s">
        <v>28</v>
      </c>
    </row>
    <row r="69" spans="1:20">
      <c r="A69" s="100" t="s">
        <v>7</v>
      </c>
      <c r="B69" s="100" t="s">
        <v>62</v>
      </c>
      <c r="C69" s="100"/>
      <c r="D69" s="100"/>
      <c r="E69" s="100">
        <v>100952</v>
      </c>
      <c r="F69" s="100" t="s">
        <v>48</v>
      </c>
      <c r="G69" s="100" t="s">
        <v>36</v>
      </c>
      <c r="H69" s="100">
        <v>100</v>
      </c>
      <c r="I69" s="100">
        <v>1</v>
      </c>
      <c r="J69" s="115">
        <f>L69-O69-Q69</f>
        <v>5762.9100000000008</v>
      </c>
      <c r="K69" s="116">
        <f>J69*I69</f>
        <v>5762.9100000000008</v>
      </c>
      <c r="L69" s="131">
        <f>M69</f>
        <v>6946.89</v>
      </c>
      <c r="M69" s="116">
        <v>6946.89</v>
      </c>
      <c r="N69" s="117">
        <v>0.15</v>
      </c>
      <c r="O69" s="118">
        <v>906.11</v>
      </c>
      <c r="P69" s="117">
        <v>0.04</v>
      </c>
      <c r="Q69" s="116">
        <v>277.87</v>
      </c>
      <c r="R69" s="117"/>
      <c r="S69" s="118"/>
      <c r="T69" s="108" t="s">
        <v>63</v>
      </c>
    </row>
    <row r="70" spans="1:20">
      <c r="A70" s="101" t="s">
        <v>8</v>
      </c>
      <c r="B70" s="101" t="s">
        <v>37</v>
      </c>
      <c r="C70" s="101"/>
      <c r="D70" s="101"/>
      <c r="E70" s="101">
        <v>3000072</v>
      </c>
      <c r="F70" s="101"/>
      <c r="G70" s="101" t="s">
        <v>38</v>
      </c>
      <c r="H70" s="101"/>
      <c r="I70" s="101"/>
      <c r="J70" s="119"/>
      <c r="K70" s="120"/>
      <c r="L70" s="120"/>
      <c r="M70" s="120">
        <v>771.88</v>
      </c>
      <c r="N70" s="121"/>
      <c r="O70" s="122"/>
      <c r="P70" s="121"/>
      <c r="Q70" s="120"/>
      <c r="R70" s="121"/>
      <c r="S70" s="122"/>
    </row>
    <row r="71" spans="1:20">
      <c r="A71" s="103"/>
      <c r="B71" s="103"/>
      <c r="C71" s="103"/>
      <c r="D71" s="103"/>
      <c r="E71" s="103"/>
      <c r="F71" s="103"/>
      <c r="G71" s="103"/>
      <c r="H71" s="103"/>
      <c r="I71" s="103"/>
      <c r="J71" s="141"/>
      <c r="K71" s="142"/>
      <c r="L71" s="143"/>
      <c r="M71" s="142">
        <f>SUM(M69:M70)</f>
        <v>7718.77</v>
      </c>
      <c r="N71" s="144"/>
      <c r="O71" s="145"/>
      <c r="P71" s="144"/>
      <c r="Q71" s="142"/>
      <c r="R71" s="144"/>
      <c r="S71" s="145"/>
    </row>
    <row r="72" spans="1:20" ht="12" thickBot="1"/>
    <row r="73" spans="1:20" ht="12" thickBot="1">
      <c r="A73" s="189" t="s">
        <v>15</v>
      </c>
      <c r="B73" s="189" t="s">
        <v>4</v>
      </c>
      <c r="C73" s="189" t="s">
        <v>5</v>
      </c>
      <c r="D73" s="189" t="s">
        <v>16</v>
      </c>
      <c r="E73" s="189" t="s">
        <v>6</v>
      </c>
      <c r="F73" s="189" t="s">
        <v>17</v>
      </c>
      <c r="G73" s="106" t="s">
        <v>18</v>
      </c>
      <c r="H73" s="189" t="s">
        <v>19</v>
      </c>
      <c r="I73" s="189" t="s">
        <v>20</v>
      </c>
      <c r="J73" s="107" t="s">
        <v>21</v>
      </c>
      <c r="K73" s="107" t="s">
        <v>22</v>
      </c>
      <c r="L73" s="189" t="s">
        <v>23</v>
      </c>
      <c r="M73" s="191" t="s">
        <v>24</v>
      </c>
      <c r="N73" s="193" t="s">
        <v>25</v>
      </c>
      <c r="O73" s="194"/>
      <c r="P73" s="195" t="s">
        <v>26</v>
      </c>
      <c r="Q73" s="194"/>
      <c r="R73" s="195" t="s">
        <v>27</v>
      </c>
      <c r="S73" s="194"/>
    </row>
    <row r="74" spans="1:20">
      <c r="A74" s="190"/>
      <c r="B74" s="190"/>
      <c r="C74" s="190"/>
      <c r="D74" s="190"/>
      <c r="E74" s="190"/>
      <c r="F74" s="190"/>
      <c r="G74" s="110"/>
      <c r="H74" s="190"/>
      <c r="I74" s="190"/>
      <c r="J74" s="111" t="s">
        <v>29</v>
      </c>
      <c r="K74" s="111" t="s">
        <v>29</v>
      </c>
      <c r="L74" s="190"/>
      <c r="M74" s="192"/>
      <c r="N74" s="112" t="s">
        <v>30</v>
      </c>
      <c r="O74" s="113" t="s">
        <v>31</v>
      </c>
      <c r="P74" s="114" t="s">
        <v>32</v>
      </c>
      <c r="Q74" s="113" t="s">
        <v>31</v>
      </c>
      <c r="R74" s="114" t="s">
        <v>32</v>
      </c>
      <c r="S74" s="113" t="s">
        <v>31</v>
      </c>
      <c r="T74" s="108" t="s">
        <v>28</v>
      </c>
    </row>
    <row r="75" spans="1:20">
      <c r="A75" s="100" t="s">
        <v>7</v>
      </c>
      <c r="B75" s="100" t="s">
        <v>64</v>
      </c>
      <c r="C75" s="100"/>
      <c r="D75" s="100"/>
      <c r="E75" s="100">
        <v>100914</v>
      </c>
      <c r="F75" s="100" t="s">
        <v>48</v>
      </c>
      <c r="G75" s="100" t="s">
        <v>36</v>
      </c>
      <c r="H75" s="100">
        <v>100</v>
      </c>
      <c r="I75" s="100">
        <v>1</v>
      </c>
      <c r="J75" s="115">
        <f>M75-O75-Q75</f>
        <v>8797.4</v>
      </c>
      <c r="K75" s="116">
        <f>J75*I75</f>
        <v>8797.4</v>
      </c>
      <c r="L75" s="131">
        <f>M75</f>
        <v>10604.82</v>
      </c>
      <c r="M75" s="116">
        <v>10604.82</v>
      </c>
      <c r="N75" s="117">
        <v>0.15</v>
      </c>
      <c r="O75" s="118">
        <v>1383.23</v>
      </c>
      <c r="P75" s="117">
        <v>0.04</v>
      </c>
      <c r="Q75" s="116">
        <v>424.19</v>
      </c>
      <c r="R75" s="117"/>
      <c r="S75" s="118"/>
      <c r="T75" s="108" t="s">
        <v>65</v>
      </c>
    </row>
    <row r="76" spans="1:20">
      <c r="A76" s="101" t="s">
        <v>8</v>
      </c>
      <c r="B76" s="101" t="s">
        <v>37</v>
      </c>
      <c r="C76" s="101"/>
      <c r="D76" s="101"/>
      <c r="E76" s="101">
        <v>3000072</v>
      </c>
      <c r="F76" s="101"/>
      <c r="G76" s="101" t="s">
        <v>38</v>
      </c>
      <c r="H76" s="101"/>
      <c r="I76" s="101"/>
      <c r="J76" s="119"/>
      <c r="K76" s="120"/>
      <c r="L76" s="120"/>
      <c r="M76" s="120">
        <v>1178.31</v>
      </c>
      <c r="N76" s="121"/>
      <c r="O76" s="122"/>
      <c r="P76" s="121"/>
      <c r="Q76" s="120"/>
      <c r="R76" s="121"/>
      <c r="S76" s="122"/>
    </row>
    <row r="77" spans="1:20">
      <c r="A77" s="103"/>
      <c r="B77" s="103"/>
      <c r="C77" s="103"/>
      <c r="D77" s="103"/>
      <c r="E77" s="103"/>
      <c r="F77" s="103"/>
      <c r="G77" s="103"/>
      <c r="H77" s="103"/>
      <c r="I77" s="103"/>
      <c r="J77" s="141"/>
      <c r="K77" s="142"/>
      <c r="L77" s="143"/>
      <c r="M77" s="142">
        <f>SUM(M75:M76)</f>
        <v>11783.13</v>
      </c>
      <c r="N77" s="144"/>
      <c r="O77" s="145"/>
      <c r="P77" s="144"/>
      <c r="Q77" s="142"/>
      <c r="R77" s="144"/>
      <c r="S77" s="145"/>
    </row>
    <row r="78" spans="1:20">
      <c r="A78" s="103"/>
      <c r="B78" s="103"/>
      <c r="C78" s="103"/>
      <c r="D78" s="103"/>
      <c r="E78" s="103"/>
      <c r="F78" s="103"/>
      <c r="G78" s="103"/>
      <c r="H78" s="103"/>
      <c r="I78" s="103"/>
      <c r="J78" s="141"/>
      <c r="K78" s="142"/>
      <c r="L78" s="143"/>
      <c r="M78" s="142"/>
      <c r="N78" s="144"/>
      <c r="O78" s="145"/>
      <c r="P78" s="144"/>
      <c r="Q78" s="142"/>
      <c r="R78" s="144"/>
      <c r="S78" s="145"/>
    </row>
    <row r="79" spans="1:20" ht="12" thickBot="1"/>
    <row r="80" spans="1:20" ht="12" thickBot="1">
      <c r="A80" s="189" t="s">
        <v>15</v>
      </c>
      <c r="B80" s="189" t="s">
        <v>4</v>
      </c>
      <c r="C80" s="189" t="s">
        <v>5</v>
      </c>
      <c r="D80" s="189" t="s">
        <v>16</v>
      </c>
      <c r="E80" s="189" t="s">
        <v>6</v>
      </c>
      <c r="F80" s="189" t="s">
        <v>17</v>
      </c>
      <c r="G80" s="106" t="s">
        <v>18</v>
      </c>
      <c r="H80" s="189" t="s">
        <v>19</v>
      </c>
      <c r="I80" s="189" t="s">
        <v>20</v>
      </c>
      <c r="J80" s="107" t="s">
        <v>21</v>
      </c>
      <c r="K80" s="107" t="s">
        <v>22</v>
      </c>
      <c r="L80" s="189" t="s">
        <v>23</v>
      </c>
      <c r="M80" s="191" t="s">
        <v>24</v>
      </c>
      <c r="N80" s="193" t="s">
        <v>25</v>
      </c>
      <c r="O80" s="194"/>
      <c r="P80" s="195" t="s">
        <v>26</v>
      </c>
      <c r="Q80" s="194"/>
      <c r="R80" s="195" t="s">
        <v>27</v>
      </c>
      <c r="S80" s="194"/>
    </row>
    <row r="81" spans="1:20">
      <c r="A81" s="190"/>
      <c r="B81" s="190"/>
      <c r="C81" s="190"/>
      <c r="D81" s="190"/>
      <c r="E81" s="190"/>
      <c r="F81" s="190"/>
      <c r="G81" s="110"/>
      <c r="H81" s="190"/>
      <c r="I81" s="190"/>
      <c r="J81" s="111" t="s">
        <v>29</v>
      </c>
      <c r="K81" s="111" t="s">
        <v>29</v>
      </c>
      <c r="L81" s="190"/>
      <c r="M81" s="192"/>
      <c r="N81" s="112" t="s">
        <v>30</v>
      </c>
      <c r="O81" s="113" t="s">
        <v>31</v>
      </c>
      <c r="P81" s="114" t="s">
        <v>32</v>
      </c>
      <c r="Q81" s="113" t="s">
        <v>31</v>
      </c>
      <c r="R81" s="114" t="s">
        <v>32</v>
      </c>
      <c r="S81" s="113" t="s">
        <v>31</v>
      </c>
      <c r="T81" s="108" t="s">
        <v>28</v>
      </c>
    </row>
    <row r="82" spans="1:20">
      <c r="A82" s="100" t="s">
        <v>7</v>
      </c>
      <c r="B82" s="100" t="s">
        <v>66</v>
      </c>
      <c r="C82" s="100"/>
      <c r="D82" s="100"/>
      <c r="E82" s="100">
        <v>100994</v>
      </c>
      <c r="F82" s="100" t="s">
        <v>67</v>
      </c>
      <c r="G82" s="100" t="s">
        <v>36</v>
      </c>
      <c r="H82" s="100">
        <v>100</v>
      </c>
      <c r="I82" s="100">
        <v>1</v>
      </c>
      <c r="J82" s="115">
        <f>M82-O82-Q82</f>
        <v>789.17</v>
      </c>
      <c r="K82" s="116">
        <f>J82*I82</f>
        <v>789.17</v>
      </c>
      <c r="L82" s="131">
        <f>M82</f>
        <v>908.03</v>
      </c>
      <c r="M82" s="116">
        <v>908.03</v>
      </c>
      <c r="N82" s="117">
        <v>0.1</v>
      </c>
      <c r="O82" s="118">
        <v>82.54</v>
      </c>
      <c r="P82" s="117">
        <v>0.04</v>
      </c>
      <c r="Q82" s="116">
        <v>36.32</v>
      </c>
      <c r="R82" s="117"/>
      <c r="S82" s="118"/>
      <c r="T82" s="108" t="s">
        <v>68</v>
      </c>
    </row>
    <row r="83" spans="1:20">
      <c r="A83" s="101" t="s">
        <v>8</v>
      </c>
      <c r="B83" s="101" t="s">
        <v>37</v>
      </c>
      <c r="C83" s="101"/>
      <c r="D83" s="101"/>
      <c r="E83" s="101">
        <v>3000072</v>
      </c>
      <c r="F83" s="101"/>
      <c r="G83" s="101" t="s">
        <v>38</v>
      </c>
      <c r="H83" s="101"/>
      <c r="I83" s="101"/>
      <c r="J83" s="119"/>
      <c r="K83" s="120"/>
      <c r="L83" s="120"/>
      <c r="M83" s="120">
        <v>100.89</v>
      </c>
      <c r="N83" s="121"/>
      <c r="O83" s="122"/>
      <c r="P83" s="121"/>
      <c r="Q83" s="120"/>
      <c r="R83" s="121"/>
      <c r="S83" s="122"/>
    </row>
    <row r="84" spans="1:20">
      <c r="A84" s="103"/>
      <c r="B84" s="103"/>
      <c r="C84" s="103"/>
      <c r="D84" s="103"/>
      <c r="E84" s="103"/>
      <c r="F84" s="103"/>
      <c r="G84" s="103"/>
      <c r="H84" s="103"/>
      <c r="I84" s="103"/>
      <c r="J84" s="141"/>
      <c r="K84" s="142"/>
      <c r="L84" s="143"/>
      <c r="M84" s="142">
        <f>SUM(M82:M83)</f>
        <v>1008.92</v>
      </c>
      <c r="N84" s="144"/>
      <c r="O84" s="145"/>
      <c r="P84" s="144"/>
      <c r="Q84" s="142"/>
      <c r="R84" s="144"/>
      <c r="S84" s="145"/>
    </row>
    <row r="85" spans="1:20" ht="12" thickBot="1"/>
    <row r="86" spans="1:20" ht="12" thickBot="1">
      <c r="A86" s="189" t="s">
        <v>15</v>
      </c>
      <c r="B86" s="189" t="s">
        <v>4</v>
      </c>
      <c r="C86" s="189" t="s">
        <v>5</v>
      </c>
      <c r="D86" s="189" t="s">
        <v>16</v>
      </c>
      <c r="E86" s="189" t="s">
        <v>6</v>
      </c>
      <c r="F86" s="189" t="s">
        <v>17</v>
      </c>
      <c r="G86" s="106" t="s">
        <v>18</v>
      </c>
      <c r="H86" s="189" t="s">
        <v>19</v>
      </c>
      <c r="I86" s="189" t="s">
        <v>20</v>
      </c>
      <c r="J86" s="107" t="s">
        <v>21</v>
      </c>
      <c r="K86" s="107" t="s">
        <v>22</v>
      </c>
      <c r="L86" s="189" t="s">
        <v>23</v>
      </c>
      <c r="M86" s="191" t="s">
        <v>24</v>
      </c>
      <c r="N86" s="193" t="s">
        <v>25</v>
      </c>
      <c r="O86" s="194"/>
      <c r="P86" s="195" t="s">
        <v>26</v>
      </c>
      <c r="Q86" s="194"/>
      <c r="R86" s="195" t="s">
        <v>27</v>
      </c>
      <c r="S86" s="194"/>
      <c r="T86" s="108" t="s">
        <v>28</v>
      </c>
    </row>
    <row r="87" spans="1:20">
      <c r="A87" s="190"/>
      <c r="B87" s="190"/>
      <c r="C87" s="190"/>
      <c r="D87" s="190"/>
      <c r="E87" s="190"/>
      <c r="F87" s="190"/>
      <c r="G87" s="110"/>
      <c r="H87" s="190"/>
      <c r="I87" s="190"/>
      <c r="J87" s="111" t="s">
        <v>29</v>
      </c>
      <c r="K87" s="111" t="s">
        <v>29</v>
      </c>
      <c r="L87" s="190"/>
      <c r="M87" s="192"/>
      <c r="N87" s="112" t="s">
        <v>30</v>
      </c>
      <c r="O87" s="113" t="s">
        <v>31</v>
      </c>
      <c r="P87" s="114" t="s">
        <v>32</v>
      </c>
      <c r="Q87" s="113" t="s">
        <v>31</v>
      </c>
      <c r="R87" s="114" t="s">
        <v>32</v>
      </c>
      <c r="S87" s="113" t="s">
        <v>31</v>
      </c>
      <c r="T87" s="108" t="s">
        <v>69</v>
      </c>
    </row>
    <row r="88" spans="1:20">
      <c r="A88" s="100" t="s">
        <v>7</v>
      </c>
      <c r="B88" s="100" t="s">
        <v>70</v>
      </c>
      <c r="C88" s="100"/>
      <c r="D88" s="100"/>
      <c r="E88" s="100">
        <v>100990</v>
      </c>
      <c r="F88" s="100" t="s">
        <v>67</v>
      </c>
      <c r="G88" s="100" t="s">
        <v>36</v>
      </c>
      <c r="H88" s="100">
        <v>100</v>
      </c>
      <c r="I88" s="100">
        <v>1</v>
      </c>
      <c r="J88" s="115">
        <f>M88-O88-Q88</f>
        <v>1077.6600000000001</v>
      </c>
      <c r="K88" s="116">
        <f>J88</f>
        <v>1077.6600000000001</v>
      </c>
      <c r="L88" s="131">
        <f>M88</f>
        <v>1239.97</v>
      </c>
      <c r="M88" s="116">
        <v>1239.97</v>
      </c>
      <c r="N88" s="117">
        <v>0.1</v>
      </c>
      <c r="O88" s="118">
        <v>112.72</v>
      </c>
      <c r="P88" s="117">
        <v>0.04</v>
      </c>
      <c r="Q88" s="116">
        <v>49.59</v>
      </c>
      <c r="R88" s="117"/>
      <c r="S88" s="118"/>
    </row>
    <row r="89" spans="1:20">
      <c r="A89" s="101" t="s">
        <v>8</v>
      </c>
      <c r="B89" s="101" t="s">
        <v>37</v>
      </c>
      <c r="C89" s="101"/>
      <c r="D89" s="101"/>
      <c r="E89" s="101">
        <v>3000072</v>
      </c>
      <c r="F89" s="101"/>
      <c r="G89" s="101" t="s">
        <v>38</v>
      </c>
      <c r="H89" s="101"/>
      <c r="I89" s="101"/>
      <c r="J89" s="119"/>
      <c r="K89" s="120"/>
      <c r="L89" s="120"/>
      <c r="M89" s="120">
        <v>137.77000000000001</v>
      </c>
      <c r="N89" s="121"/>
      <c r="O89" s="122"/>
      <c r="P89" s="121"/>
      <c r="Q89" s="120"/>
      <c r="R89" s="121"/>
      <c r="S89" s="122"/>
    </row>
    <row r="90" spans="1:20">
      <c r="A90" s="103"/>
      <c r="B90" s="103"/>
      <c r="C90" s="103"/>
      <c r="D90" s="103"/>
      <c r="E90" s="103"/>
      <c r="F90" s="103"/>
      <c r="G90" s="103"/>
      <c r="H90" s="103"/>
      <c r="I90" s="103"/>
      <c r="J90" s="141"/>
      <c r="K90" s="142"/>
      <c r="L90" s="143"/>
      <c r="M90" s="142">
        <f>SUM(M88:M89)</f>
        <v>1377.74</v>
      </c>
      <c r="N90" s="144"/>
      <c r="O90" s="145"/>
      <c r="P90" s="144"/>
      <c r="Q90" s="142"/>
      <c r="R90" s="144"/>
      <c r="S90" s="145"/>
    </row>
    <row r="91" spans="1:20" ht="12" thickBot="1"/>
    <row r="92" spans="1:20" ht="12" thickBot="1">
      <c r="A92" s="189" t="s">
        <v>15</v>
      </c>
      <c r="B92" s="189" t="s">
        <v>4</v>
      </c>
      <c r="C92" s="189" t="s">
        <v>5</v>
      </c>
      <c r="D92" s="189" t="s">
        <v>16</v>
      </c>
      <c r="E92" s="189" t="s">
        <v>6</v>
      </c>
      <c r="F92" s="189" t="s">
        <v>17</v>
      </c>
      <c r="G92" s="106" t="s">
        <v>18</v>
      </c>
      <c r="H92" s="189" t="s">
        <v>19</v>
      </c>
      <c r="I92" s="189" t="s">
        <v>20</v>
      </c>
      <c r="J92" s="107" t="s">
        <v>21</v>
      </c>
      <c r="K92" s="107" t="s">
        <v>22</v>
      </c>
      <c r="L92" s="189" t="s">
        <v>23</v>
      </c>
      <c r="M92" s="191" t="s">
        <v>24</v>
      </c>
      <c r="N92" s="193" t="s">
        <v>25</v>
      </c>
      <c r="O92" s="194"/>
      <c r="P92" s="195" t="s">
        <v>26</v>
      </c>
      <c r="Q92" s="194"/>
      <c r="R92" s="195" t="s">
        <v>27</v>
      </c>
      <c r="S92" s="194"/>
    </row>
    <row r="93" spans="1:20">
      <c r="A93" s="190"/>
      <c r="B93" s="190"/>
      <c r="C93" s="190"/>
      <c r="D93" s="190"/>
      <c r="E93" s="190"/>
      <c r="F93" s="190"/>
      <c r="G93" s="110"/>
      <c r="H93" s="190"/>
      <c r="I93" s="190"/>
      <c r="J93" s="111" t="s">
        <v>29</v>
      </c>
      <c r="K93" s="111" t="s">
        <v>29</v>
      </c>
      <c r="L93" s="190"/>
      <c r="M93" s="192"/>
      <c r="N93" s="112" t="s">
        <v>30</v>
      </c>
      <c r="O93" s="113" t="s">
        <v>31</v>
      </c>
      <c r="P93" s="114" t="s">
        <v>32</v>
      </c>
      <c r="Q93" s="113" t="s">
        <v>31</v>
      </c>
      <c r="R93" s="114" t="s">
        <v>32</v>
      </c>
      <c r="S93" s="113" t="s">
        <v>31</v>
      </c>
      <c r="T93" s="108" t="s">
        <v>28</v>
      </c>
    </row>
    <row r="94" spans="1:20">
      <c r="A94" s="100" t="s">
        <v>7</v>
      </c>
      <c r="B94" s="100" t="s">
        <v>71</v>
      </c>
      <c r="C94" s="100"/>
      <c r="D94" s="100"/>
      <c r="E94" s="100">
        <v>100916</v>
      </c>
      <c r="F94" s="100" t="s">
        <v>67</v>
      </c>
      <c r="G94" s="100" t="s">
        <v>36</v>
      </c>
      <c r="H94" s="100">
        <v>100</v>
      </c>
      <c r="I94" s="100">
        <v>1</v>
      </c>
      <c r="J94" s="115">
        <f>L94-O94-Q94</f>
        <v>741.33</v>
      </c>
      <c r="K94" s="116">
        <f>J94</f>
        <v>741.33</v>
      </c>
      <c r="L94" s="116">
        <v>852.98</v>
      </c>
      <c r="M94" s="116">
        <f>L94</f>
        <v>852.98</v>
      </c>
      <c r="N94" s="117">
        <v>0.1</v>
      </c>
      <c r="O94" s="118">
        <v>77.540000000000006</v>
      </c>
      <c r="P94" s="117">
        <v>0.04</v>
      </c>
      <c r="Q94" s="116">
        <v>34.11</v>
      </c>
      <c r="R94" s="118"/>
      <c r="S94" s="118"/>
      <c r="T94" s="108" t="s">
        <v>72</v>
      </c>
    </row>
    <row r="95" spans="1:20">
      <c r="A95" s="101" t="s">
        <v>8</v>
      </c>
      <c r="B95" s="101" t="s">
        <v>37</v>
      </c>
      <c r="C95" s="101"/>
      <c r="D95" s="101"/>
      <c r="E95" s="101">
        <v>3000072</v>
      </c>
      <c r="F95" s="101"/>
      <c r="G95" s="101" t="s">
        <v>38</v>
      </c>
      <c r="H95" s="101"/>
      <c r="I95" s="101"/>
      <c r="J95" s="119"/>
      <c r="K95" s="120"/>
      <c r="L95" s="120"/>
      <c r="M95" s="120">
        <v>94.78</v>
      </c>
      <c r="N95" s="121"/>
      <c r="O95" s="122"/>
      <c r="P95" s="121"/>
      <c r="Q95" s="120"/>
      <c r="R95" s="121"/>
      <c r="S95" s="122"/>
    </row>
    <row r="96" spans="1:20">
      <c r="A96" s="103"/>
      <c r="B96" s="103"/>
      <c r="C96" s="103"/>
      <c r="D96" s="103"/>
      <c r="E96" s="103"/>
      <c r="F96" s="103"/>
      <c r="G96" s="103"/>
      <c r="H96" s="103"/>
      <c r="I96" s="103"/>
      <c r="J96" s="141"/>
      <c r="K96" s="142"/>
      <c r="L96" s="143"/>
      <c r="M96" s="142">
        <f>SUM(M94:M95)</f>
        <v>947.76</v>
      </c>
      <c r="N96" s="144"/>
      <c r="O96" s="145"/>
      <c r="P96" s="144"/>
      <c r="Q96" s="142"/>
      <c r="R96" s="144"/>
      <c r="S96" s="145"/>
    </row>
    <row r="97" spans="1:20" ht="12" thickBot="1"/>
    <row r="98" spans="1:20" ht="12" thickBot="1">
      <c r="A98" s="189" t="s">
        <v>15</v>
      </c>
      <c r="B98" s="189" t="s">
        <v>4</v>
      </c>
      <c r="C98" s="189" t="s">
        <v>5</v>
      </c>
      <c r="D98" s="189" t="s">
        <v>16</v>
      </c>
      <c r="E98" s="189" t="s">
        <v>6</v>
      </c>
      <c r="F98" s="189" t="s">
        <v>17</v>
      </c>
      <c r="G98" s="106" t="s">
        <v>18</v>
      </c>
      <c r="H98" s="189" t="s">
        <v>19</v>
      </c>
      <c r="I98" s="189" t="s">
        <v>20</v>
      </c>
      <c r="J98" s="107" t="s">
        <v>21</v>
      </c>
      <c r="K98" s="107" t="s">
        <v>22</v>
      </c>
      <c r="L98" s="189" t="s">
        <v>23</v>
      </c>
      <c r="M98" s="191" t="s">
        <v>24</v>
      </c>
      <c r="N98" s="193" t="s">
        <v>25</v>
      </c>
      <c r="O98" s="194"/>
      <c r="P98" s="195" t="s">
        <v>26</v>
      </c>
      <c r="Q98" s="194"/>
      <c r="R98" s="195" t="s">
        <v>27</v>
      </c>
      <c r="S98" s="194"/>
    </row>
    <row r="99" spans="1:20">
      <c r="A99" s="190"/>
      <c r="B99" s="190"/>
      <c r="C99" s="190"/>
      <c r="D99" s="190"/>
      <c r="E99" s="190"/>
      <c r="F99" s="190"/>
      <c r="G99" s="110"/>
      <c r="H99" s="190"/>
      <c r="I99" s="190"/>
      <c r="J99" s="111" t="s">
        <v>29</v>
      </c>
      <c r="K99" s="111" t="s">
        <v>29</v>
      </c>
      <c r="L99" s="190"/>
      <c r="M99" s="192"/>
      <c r="N99" s="112" t="s">
        <v>30</v>
      </c>
      <c r="O99" s="113" t="s">
        <v>31</v>
      </c>
      <c r="P99" s="114" t="s">
        <v>32</v>
      </c>
      <c r="Q99" s="113" t="s">
        <v>31</v>
      </c>
      <c r="R99" s="114" t="s">
        <v>32</v>
      </c>
      <c r="S99" s="113" t="s">
        <v>31</v>
      </c>
      <c r="T99" s="108" t="s">
        <v>28</v>
      </c>
    </row>
    <row r="100" spans="1:20">
      <c r="A100" s="100" t="s">
        <v>7</v>
      </c>
      <c r="B100" s="100" t="s">
        <v>73</v>
      </c>
      <c r="C100" s="100"/>
      <c r="D100" s="100"/>
      <c r="E100" s="100">
        <v>100984</v>
      </c>
      <c r="F100" s="100" t="s">
        <v>67</v>
      </c>
      <c r="G100" s="100" t="s">
        <v>36</v>
      </c>
      <c r="H100" s="100">
        <v>100</v>
      </c>
      <c r="I100" s="100">
        <v>1</v>
      </c>
      <c r="J100" s="115">
        <f>K100</f>
        <v>1014.32</v>
      </c>
      <c r="K100" s="116">
        <f>L100-O100-Q100</f>
        <v>1014.32</v>
      </c>
      <c r="L100" s="131">
        <f>M100</f>
        <v>1167.0999999999999</v>
      </c>
      <c r="M100" s="116">
        <v>1167.0999999999999</v>
      </c>
      <c r="N100" s="117">
        <v>0.1</v>
      </c>
      <c r="O100" s="118">
        <v>106.1</v>
      </c>
      <c r="P100" s="117">
        <v>0.04</v>
      </c>
      <c r="Q100" s="116">
        <v>46.68</v>
      </c>
      <c r="R100" s="117"/>
      <c r="S100" s="118"/>
      <c r="T100" s="108" t="s">
        <v>74</v>
      </c>
    </row>
    <row r="101" spans="1:20">
      <c r="A101" s="101" t="s">
        <v>8</v>
      </c>
      <c r="B101" s="101" t="s">
        <v>37</v>
      </c>
      <c r="C101" s="101"/>
      <c r="D101" s="101"/>
      <c r="E101" s="101">
        <v>3000072</v>
      </c>
      <c r="F101" s="101"/>
      <c r="G101" s="101" t="s">
        <v>38</v>
      </c>
      <c r="H101" s="101"/>
      <c r="I101" s="101"/>
      <c r="J101" s="119"/>
      <c r="K101" s="120"/>
      <c r="L101" s="120"/>
      <c r="M101" s="120">
        <v>129.68</v>
      </c>
      <c r="N101" s="121"/>
      <c r="O101" s="122"/>
      <c r="P101" s="121"/>
      <c r="Q101" s="120"/>
      <c r="R101" s="121"/>
      <c r="S101" s="122"/>
    </row>
    <row r="102" spans="1:20">
      <c r="A102" s="103"/>
      <c r="B102" s="103"/>
      <c r="C102" s="103"/>
      <c r="D102" s="103"/>
      <c r="E102" s="103"/>
      <c r="F102" s="103"/>
      <c r="G102" s="103"/>
      <c r="H102" s="103"/>
      <c r="I102" s="103"/>
      <c r="J102" s="141"/>
      <c r="K102" s="142"/>
      <c r="L102" s="143"/>
      <c r="M102" s="142">
        <f>SUM(M100:M101)</f>
        <v>1296.78</v>
      </c>
      <c r="N102" s="144"/>
      <c r="O102" s="145"/>
      <c r="P102" s="144"/>
      <c r="Q102" s="142"/>
      <c r="R102" s="144"/>
      <c r="S102" s="145"/>
    </row>
    <row r="103" spans="1:20" ht="12" thickBot="1"/>
    <row r="104" spans="1:20" ht="12" thickBot="1">
      <c r="A104" s="189" t="s">
        <v>15</v>
      </c>
      <c r="B104" s="189" t="s">
        <v>4</v>
      </c>
      <c r="C104" s="189" t="s">
        <v>5</v>
      </c>
      <c r="D104" s="189" t="s">
        <v>16</v>
      </c>
      <c r="E104" s="189" t="s">
        <v>6</v>
      </c>
      <c r="F104" s="189" t="s">
        <v>17</v>
      </c>
      <c r="G104" s="106" t="s">
        <v>18</v>
      </c>
      <c r="H104" s="189" t="s">
        <v>19</v>
      </c>
      <c r="I104" s="189" t="s">
        <v>20</v>
      </c>
      <c r="J104" s="107" t="s">
        <v>21</v>
      </c>
      <c r="K104" s="107" t="s">
        <v>22</v>
      </c>
      <c r="L104" s="189" t="s">
        <v>23</v>
      </c>
      <c r="M104" s="191" t="s">
        <v>24</v>
      </c>
      <c r="N104" s="193" t="s">
        <v>25</v>
      </c>
      <c r="O104" s="194"/>
      <c r="P104" s="195" t="s">
        <v>26</v>
      </c>
      <c r="Q104" s="194"/>
      <c r="R104" s="195" t="s">
        <v>27</v>
      </c>
      <c r="S104" s="194"/>
    </row>
    <row r="105" spans="1:20">
      <c r="A105" s="190"/>
      <c r="B105" s="190"/>
      <c r="C105" s="190"/>
      <c r="D105" s="190"/>
      <c r="E105" s="190"/>
      <c r="F105" s="190"/>
      <c r="G105" s="110"/>
      <c r="H105" s="190"/>
      <c r="I105" s="190"/>
      <c r="J105" s="111" t="s">
        <v>29</v>
      </c>
      <c r="K105" s="111" t="s">
        <v>29</v>
      </c>
      <c r="L105" s="190"/>
      <c r="M105" s="192"/>
      <c r="N105" s="112" t="s">
        <v>30</v>
      </c>
      <c r="O105" s="113" t="s">
        <v>31</v>
      </c>
      <c r="P105" s="114" t="s">
        <v>32</v>
      </c>
      <c r="Q105" s="113" t="s">
        <v>31</v>
      </c>
      <c r="R105" s="114" t="s">
        <v>32</v>
      </c>
      <c r="S105" s="113" t="s">
        <v>31</v>
      </c>
      <c r="T105" s="108" t="s">
        <v>28</v>
      </c>
    </row>
    <row r="106" spans="1:20">
      <c r="A106" s="100" t="s">
        <v>7</v>
      </c>
      <c r="B106" s="100" t="s">
        <v>75</v>
      </c>
      <c r="C106" s="100"/>
      <c r="D106" s="100"/>
      <c r="E106" s="100">
        <v>100954</v>
      </c>
      <c r="F106" s="100" t="s">
        <v>67</v>
      </c>
      <c r="G106" s="100" t="s">
        <v>36</v>
      </c>
      <c r="H106" s="100">
        <v>100</v>
      </c>
      <c r="I106" s="100">
        <v>1</v>
      </c>
      <c r="J106" s="115">
        <f>L106-O106-Q106</f>
        <v>755.2</v>
      </c>
      <c r="K106" s="116">
        <f>J106</f>
        <v>755.2</v>
      </c>
      <c r="L106" s="131">
        <f>M106</f>
        <v>868.94</v>
      </c>
      <c r="M106" s="116">
        <v>868.94</v>
      </c>
      <c r="N106" s="117">
        <v>0.1</v>
      </c>
      <c r="O106" s="118">
        <v>78.989999999999995</v>
      </c>
      <c r="P106" s="117">
        <v>4</v>
      </c>
      <c r="Q106" s="116">
        <v>34.75</v>
      </c>
      <c r="R106" s="117"/>
      <c r="S106" s="118"/>
      <c r="T106" s="108" t="s">
        <v>76</v>
      </c>
    </row>
    <row r="107" spans="1:20">
      <c r="A107" s="101" t="s">
        <v>8</v>
      </c>
      <c r="B107" s="101" t="s">
        <v>37</v>
      </c>
      <c r="C107" s="101"/>
      <c r="D107" s="101"/>
      <c r="E107" s="101">
        <v>3000072</v>
      </c>
      <c r="F107" s="101"/>
      <c r="G107" s="101" t="s">
        <v>38</v>
      </c>
      <c r="H107" s="101"/>
      <c r="I107" s="101"/>
      <c r="J107" s="119"/>
      <c r="K107" s="120"/>
      <c r="L107" s="120"/>
      <c r="M107" s="120">
        <v>96.55</v>
      </c>
      <c r="N107" s="121"/>
      <c r="O107" s="122"/>
      <c r="P107" s="121"/>
      <c r="Q107" s="120"/>
      <c r="R107" s="121"/>
      <c r="S107" s="122"/>
    </row>
    <row r="108" spans="1:20">
      <c r="A108" s="103"/>
      <c r="B108" s="103"/>
      <c r="C108" s="103"/>
      <c r="D108" s="103"/>
      <c r="E108" s="103"/>
      <c r="F108" s="103"/>
      <c r="G108" s="103"/>
      <c r="H108" s="103"/>
      <c r="I108" s="103"/>
      <c r="J108" s="141"/>
      <c r="K108" s="142"/>
      <c r="L108" s="143"/>
      <c r="M108" s="142">
        <f>SUM(M106:M107)</f>
        <v>965.49</v>
      </c>
      <c r="N108" s="144"/>
      <c r="O108" s="145"/>
      <c r="P108" s="144"/>
      <c r="Q108" s="142"/>
      <c r="R108" s="144"/>
      <c r="S108" s="145"/>
    </row>
    <row r="109" spans="1:20" ht="12" thickBot="1"/>
    <row r="110" spans="1:20" ht="12" thickBot="1">
      <c r="A110" s="189" t="s">
        <v>15</v>
      </c>
      <c r="B110" s="189" t="s">
        <v>4</v>
      </c>
      <c r="C110" s="189" t="s">
        <v>5</v>
      </c>
      <c r="D110" s="189" t="s">
        <v>16</v>
      </c>
      <c r="E110" s="189" t="s">
        <v>6</v>
      </c>
      <c r="F110" s="189" t="s">
        <v>17</v>
      </c>
      <c r="G110" s="106" t="s">
        <v>18</v>
      </c>
      <c r="H110" s="189" t="s">
        <v>19</v>
      </c>
      <c r="I110" s="189" t="s">
        <v>20</v>
      </c>
      <c r="J110" s="107" t="s">
        <v>21</v>
      </c>
      <c r="K110" s="107" t="s">
        <v>22</v>
      </c>
      <c r="L110" s="189" t="s">
        <v>23</v>
      </c>
      <c r="M110" s="191" t="s">
        <v>24</v>
      </c>
      <c r="N110" s="193" t="s">
        <v>25</v>
      </c>
      <c r="O110" s="194"/>
      <c r="P110" s="195" t="s">
        <v>26</v>
      </c>
      <c r="Q110" s="194"/>
      <c r="R110" s="195" t="s">
        <v>27</v>
      </c>
      <c r="S110" s="194"/>
    </row>
    <row r="111" spans="1:20">
      <c r="A111" s="190"/>
      <c r="B111" s="190"/>
      <c r="C111" s="190"/>
      <c r="D111" s="190"/>
      <c r="E111" s="190"/>
      <c r="F111" s="190"/>
      <c r="G111" s="110"/>
      <c r="H111" s="190"/>
      <c r="I111" s="190"/>
      <c r="J111" s="111" t="s">
        <v>29</v>
      </c>
      <c r="K111" s="111" t="s">
        <v>29</v>
      </c>
      <c r="L111" s="190"/>
      <c r="M111" s="192"/>
      <c r="N111" s="112" t="s">
        <v>30</v>
      </c>
      <c r="O111" s="113" t="s">
        <v>31</v>
      </c>
      <c r="P111" s="114" t="s">
        <v>32</v>
      </c>
      <c r="Q111" s="113" t="s">
        <v>31</v>
      </c>
      <c r="R111" s="114" t="s">
        <v>32</v>
      </c>
      <c r="S111" s="113" t="s">
        <v>31</v>
      </c>
      <c r="T111" s="108" t="s">
        <v>28</v>
      </c>
    </row>
    <row r="112" spans="1:20">
      <c r="A112" s="100" t="s">
        <v>7</v>
      </c>
      <c r="B112" s="100" t="s">
        <v>77</v>
      </c>
      <c r="C112" s="100"/>
      <c r="D112" s="100"/>
      <c r="E112" s="100">
        <v>100986</v>
      </c>
      <c r="F112" s="100" t="s">
        <v>67</v>
      </c>
      <c r="G112" s="100" t="s">
        <v>36</v>
      </c>
      <c r="H112" s="100">
        <v>100</v>
      </c>
      <c r="I112" s="100">
        <v>1</v>
      </c>
      <c r="J112" s="115">
        <f>L112-O112-Q112</f>
        <v>1231.8600000000001</v>
      </c>
      <c r="K112" s="116">
        <f>J112</f>
        <v>1231.8600000000001</v>
      </c>
      <c r="L112" s="131">
        <v>1417.4</v>
      </c>
      <c r="M112" s="116">
        <v>1417.4</v>
      </c>
      <c r="N112" s="117">
        <v>0.1</v>
      </c>
      <c r="O112" s="118">
        <v>128.85</v>
      </c>
      <c r="P112" s="117">
        <v>0.04</v>
      </c>
      <c r="Q112" s="116">
        <v>56.69</v>
      </c>
      <c r="R112" s="117"/>
      <c r="S112" s="118"/>
      <c r="T112" s="108" t="s">
        <v>78</v>
      </c>
    </row>
    <row r="113" spans="1:20">
      <c r="A113" s="101" t="s">
        <v>8</v>
      </c>
      <c r="B113" s="101" t="s">
        <v>37</v>
      </c>
      <c r="C113" s="101"/>
      <c r="D113" s="101"/>
      <c r="E113" s="101">
        <v>3000072</v>
      </c>
      <c r="F113" s="101"/>
      <c r="G113" s="101" t="s">
        <v>38</v>
      </c>
      <c r="H113" s="101"/>
      <c r="I113" s="101"/>
      <c r="J113" s="119"/>
      <c r="K113" s="120"/>
      <c r="L113" s="120"/>
      <c r="M113" s="120">
        <v>157.49</v>
      </c>
      <c r="N113" s="121"/>
      <c r="O113" s="122"/>
      <c r="P113" s="121"/>
      <c r="Q113" s="120"/>
      <c r="R113" s="121"/>
      <c r="S113" s="122"/>
    </row>
    <row r="114" spans="1:20">
      <c r="A114" s="104"/>
      <c r="B114" s="104"/>
      <c r="C114" s="104"/>
      <c r="D114" s="104"/>
      <c r="E114" s="104"/>
      <c r="F114" s="104"/>
      <c r="G114" s="104"/>
      <c r="H114" s="104"/>
      <c r="I114" s="104"/>
      <c r="J114" s="146"/>
      <c r="K114" s="147"/>
      <c r="L114" s="148"/>
      <c r="M114" s="142">
        <f>SUM(M112:M113)</f>
        <v>1574.89</v>
      </c>
      <c r="N114" s="149"/>
      <c r="O114" s="150"/>
      <c r="P114" s="149"/>
      <c r="Q114" s="147"/>
      <c r="R114" s="149"/>
      <c r="S114" s="150"/>
    </row>
    <row r="115" spans="1:20" ht="12" thickBot="1"/>
    <row r="116" spans="1:20" ht="12" thickBot="1">
      <c r="A116" s="189" t="s">
        <v>15</v>
      </c>
      <c r="B116" s="189" t="s">
        <v>4</v>
      </c>
      <c r="C116" s="189" t="s">
        <v>5</v>
      </c>
      <c r="D116" s="189" t="s">
        <v>16</v>
      </c>
      <c r="E116" s="189" t="s">
        <v>6</v>
      </c>
      <c r="F116" s="189" t="s">
        <v>17</v>
      </c>
      <c r="G116" s="106" t="s">
        <v>18</v>
      </c>
      <c r="H116" s="189" t="s">
        <v>19</v>
      </c>
      <c r="I116" s="189" t="s">
        <v>20</v>
      </c>
      <c r="J116" s="107" t="s">
        <v>21</v>
      </c>
      <c r="K116" s="107" t="s">
        <v>22</v>
      </c>
      <c r="L116" s="189" t="s">
        <v>23</v>
      </c>
      <c r="M116" s="191" t="s">
        <v>24</v>
      </c>
      <c r="N116" s="193" t="s">
        <v>25</v>
      </c>
      <c r="O116" s="194"/>
      <c r="P116" s="195" t="s">
        <v>26</v>
      </c>
      <c r="Q116" s="194"/>
      <c r="R116" s="195" t="s">
        <v>27</v>
      </c>
      <c r="S116" s="194"/>
    </row>
    <row r="117" spans="1:20">
      <c r="A117" s="190"/>
      <c r="B117" s="190"/>
      <c r="C117" s="190"/>
      <c r="D117" s="190"/>
      <c r="E117" s="190"/>
      <c r="F117" s="190"/>
      <c r="G117" s="110"/>
      <c r="H117" s="190"/>
      <c r="I117" s="190"/>
      <c r="J117" s="111" t="s">
        <v>29</v>
      </c>
      <c r="K117" s="111" t="s">
        <v>29</v>
      </c>
      <c r="L117" s="190"/>
      <c r="M117" s="192"/>
      <c r="N117" s="112" t="s">
        <v>30</v>
      </c>
      <c r="O117" s="113" t="s">
        <v>31</v>
      </c>
      <c r="P117" s="114" t="s">
        <v>32</v>
      </c>
      <c r="Q117" s="113" t="s">
        <v>31</v>
      </c>
      <c r="R117" s="114" t="s">
        <v>32</v>
      </c>
      <c r="S117" s="113" t="s">
        <v>31</v>
      </c>
      <c r="T117" s="108" t="s">
        <v>28</v>
      </c>
    </row>
    <row r="118" spans="1:20">
      <c r="A118" s="100" t="s">
        <v>7</v>
      </c>
      <c r="B118" s="100" t="s">
        <v>79</v>
      </c>
      <c r="C118" s="100"/>
      <c r="D118" s="100"/>
      <c r="E118" s="100">
        <v>100989</v>
      </c>
      <c r="F118" s="100" t="s">
        <v>48</v>
      </c>
      <c r="G118" s="100" t="s">
        <v>36</v>
      </c>
      <c r="H118" s="100">
        <v>100</v>
      </c>
      <c r="I118" s="100">
        <v>1</v>
      </c>
      <c r="J118" s="115">
        <f>L118-O118-Q118</f>
        <v>8286.2099999999991</v>
      </c>
      <c r="K118" s="116">
        <f>J118</f>
        <v>8286.2099999999991</v>
      </c>
      <c r="L118" s="131">
        <v>9988.61</v>
      </c>
      <c r="M118" s="116">
        <v>9988.61</v>
      </c>
      <c r="N118" s="117">
        <v>0.15</v>
      </c>
      <c r="O118" s="118">
        <v>1302.8599999999999</v>
      </c>
      <c r="P118" s="117">
        <v>0.04</v>
      </c>
      <c r="Q118" s="116">
        <v>399.54</v>
      </c>
      <c r="R118" s="117"/>
      <c r="S118" s="118"/>
      <c r="T118" s="108" t="s">
        <v>80</v>
      </c>
    </row>
    <row r="119" spans="1:20">
      <c r="A119" s="101" t="s">
        <v>8</v>
      </c>
      <c r="B119" s="101" t="s">
        <v>37</v>
      </c>
      <c r="C119" s="101"/>
      <c r="D119" s="101"/>
      <c r="E119" s="101">
        <v>3000072</v>
      </c>
      <c r="F119" s="101"/>
      <c r="G119" s="101" t="s">
        <v>38</v>
      </c>
      <c r="H119" s="101"/>
      <c r="I119" s="101"/>
      <c r="J119" s="119"/>
      <c r="K119" s="120"/>
      <c r="L119" s="120"/>
      <c r="M119" s="120">
        <v>1109.8499999999999</v>
      </c>
      <c r="N119" s="121"/>
      <c r="O119" s="122"/>
      <c r="P119" s="121"/>
      <c r="Q119" s="120"/>
      <c r="R119" s="121"/>
      <c r="S119" s="122"/>
    </row>
    <row r="120" spans="1:20">
      <c r="A120" s="104"/>
      <c r="B120" s="104"/>
      <c r="C120" s="104"/>
      <c r="D120" s="104"/>
      <c r="E120" s="104"/>
      <c r="F120" s="104"/>
      <c r="G120" s="104"/>
      <c r="H120" s="104"/>
      <c r="I120" s="104"/>
      <c r="J120" s="146"/>
      <c r="K120" s="147"/>
      <c r="L120" s="148"/>
      <c r="M120" s="142">
        <f>SUM(M118:M119)</f>
        <v>11098.460000000001</v>
      </c>
      <c r="N120" s="149"/>
      <c r="O120" s="150"/>
      <c r="P120" s="149"/>
      <c r="Q120" s="147"/>
      <c r="R120" s="149"/>
      <c r="S120" s="150"/>
    </row>
    <row r="121" spans="1:20" ht="12" thickBot="1"/>
    <row r="122" spans="1:20" ht="12" thickBot="1">
      <c r="A122" s="189" t="s">
        <v>15</v>
      </c>
      <c r="B122" s="189" t="s">
        <v>4</v>
      </c>
      <c r="C122" s="189" t="s">
        <v>5</v>
      </c>
      <c r="D122" s="189" t="s">
        <v>16</v>
      </c>
      <c r="E122" s="189" t="s">
        <v>6</v>
      </c>
      <c r="F122" s="189" t="s">
        <v>17</v>
      </c>
      <c r="G122" s="106" t="s">
        <v>18</v>
      </c>
      <c r="H122" s="189" t="s">
        <v>19</v>
      </c>
      <c r="I122" s="189" t="s">
        <v>20</v>
      </c>
      <c r="J122" s="107" t="s">
        <v>21</v>
      </c>
      <c r="K122" s="107" t="s">
        <v>22</v>
      </c>
      <c r="L122" s="189" t="s">
        <v>23</v>
      </c>
      <c r="M122" s="191" t="s">
        <v>24</v>
      </c>
      <c r="N122" s="193" t="s">
        <v>25</v>
      </c>
      <c r="O122" s="194"/>
      <c r="P122" s="195" t="s">
        <v>26</v>
      </c>
      <c r="Q122" s="194"/>
      <c r="R122" s="195" t="s">
        <v>27</v>
      </c>
      <c r="S122" s="194"/>
    </row>
    <row r="123" spans="1:20">
      <c r="A123" s="190"/>
      <c r="B123" s="190"/>
      <c r="C123" s="190"/>
      <c r="D123" s="190"/>
      <c r="E123" s="190"/>
      <c r="F123" s="190"/>
      <c r="G123" s="110"/>
      <c r="H123" s="190"/>
      <c r="I123" s="190"/>
      <c r="J123" s="111" t="s">
        <v>29</v>
      </c>
      <c r="K123" s="111" t="s">
        <v>29</v>
      </c>
      <c r="L123" s="190"/>
      <c r="M123" s="192"/>
      <c r="N123" s="112" t="s">
        <v>30</v>
      </c>
      <c r="O123" s="113" t="s">
        <v>31</v>
      </c>
      <c r="P123" s="114" t="s">
        <v>32</v>
      </c>
      <c r="Q123" s="113" t="s">
        <v>31</v>
      </c>
      <c r="R123" s="114" t="s">
        <v>32</v>
      </c>
      <c r="S123" s="113" t="s">
        <v>31</v>
      </c>
      <c r="T123" s="108" t="s">
        <v>28</v>
      </c>
    </row>
    <row r="124" spans="1:20">
      <c r="A124" s="100" t="s">
        <v>7</v>
      </c>
      <c r="B124" s="100" t="s">
        <v>81</v>
      </c>
      <c r="C124" s="100"/>
      <c r="D124" s="100"/>
      <c r="E124" s="100">
        <v>100983</v>
      </c>
      <c r="F124" s="100" t="s">
        <v>48</v>
      </c>
      <c r="G124" s="100" t="s">
        <v>36</v>
      </c>
      <c r="H124" s="100">
        <v>100</v>
      </c>
      <c r="I124" s="100">
        <v>1</v>
      </c>
      <c r="J124" s="115">
        <f>L124-O124-Q124</f>
        <v>31023.710000000003</v>
      </c>
      <c r="K124" s="116">
        <f>J124</f>
        <v>31023.710000000003</v>
      </c>
      <c r="L124" s="131">
        <v>37397.550000000003</v>
      </c>
      <c r="M124" s="116">
        <v>37397.550000000003</v>
      </c>
      <c r="N124" s="117">
        <v>0.15</v>
      </c>
      <c r="O124" s="118">
        <v>4877.9399999999996</v>
      </c>
      <c r="P124" s="117">
        <v>0.04</v>
      </c>
      <c r="Q124" s="116">
        <v>1495.9</v>
      </c>
      <c r="R124" s="117"/>
      <c r="S124" s="118"/>
      <c r="T124" s="108" t="s">
        <v>82</v>
      </c>
    </row>
    <row r="125" spans="1:20">
      <c r="A125" s="101" t="s">
        <v>8</v>
      </c>
      <c r="B125" s="101" t="s">
        <v>37</v>
      </c>
      <c r="C125" s="101"/>
      <c r="D125" s="101"/>
      <c r="E125" s="101">
        <v>3000072</v>
      </c>
      <c r="F125" s="101"/>
      <c r="G125" s="101" t="s">
        <v>38</v>
      </c>
      <c r="H125" s="101"/>
      <c r="I125" s="101"/>
      <c r="J125" s="119"/>
      <c r="K125" s="120"/>
      <c r="L125" s="120"/>
      <c r="M125" s="120">
        <v>4155.28</v>
      </c>
      <c r="N125" s="121"/>
      <c r="O125" s="122"/>
      <c r="P125" s="121"/>
      <c r="Q125" s="120"/>
      <c r="R125" s="121"/>
      <c r="S125" s="122"/>
    </row>
    <row r="126" spans="1:20">
      <c r="A126" s="103"/>
      <c r="B126" s="103"/>
      <c r="C126" s="103"/>
      <c r="D126" s="103"/>
      <c r="E126" s="103"/>
      <c r="F126" s="103"/>
      <c r="G126" s="103"/>
      <c r="H126" s="103"/>
      <c r="I126" s="103"/>
      <c r="J126" s="141"/>
      <c r="K126" s="142"/>
      <c r="L126" s="143"/>
      <c r="M126" s="142">
        <f>SUM(M124:M125)</f>
        <v>41552.83</v>
      </c>
      <c r="N126" s="144"/>
      <c r="O126" s="145"/>
      <c r="P126" s="144"/>
      <c r="Q126" s="142"/>
      <c r="R126" s="144"/>
      <c r="S126" s="145"/>
    </row>
    <row r="127" spans="1:20" ht="12" thickBot="1"/>
    <row r="128" spans="1:20" ht="12" thickBot="1">
      <c r="A128" s="189" t="s">
        <v>15</v>
      </c>
      <c r="B128" s="189" t="s">
        <v>4</v>
      </c>
      <c r="C128" s="189" t="s">
        <v>5</v>
      </c>
      <c r="D128" s="189" t="s">
        <v>16</v>
      </c>
      <c r="E128" s="189" t="s">
        <v>6</v>
      </c>
      <c r="F128" s="189" t="s">
        <v>17</v>
      </c>
      <c r="G128" s="106" t="s">
        <v>18</v>
      </c>
      <c r="H128" s="189" t="s">
        <v>19</v>
      </c>
      <c r="I128" s="189" t="s">
        <v>20</v>
      </c>
      <c r="J128" s="107" t="s">
        <v>21</v>
      </c>
      <c r="K128" s="107" t="s">
        <v>22</v>
      </c>
      <c r="L128" s="189" t="s">
        <v>23</v>
      </c>
      <c r="M128" s="191" t="s">
        <v>24</v>
      </c>
      <c r="N128" s="193" t="s">
        <v>25</v>
      </c>
      <c r="O128" s="194"/>
      <c r="P128" s="195" t="s">
        <v>26</v>
      </c>
      <c r="Q128" s="194"/>
      <c r="R128" s="195" t="s">
        <v>27</v>
      </c>
      <c r="S128" s="194"/>
    </row>
    <row r="129" spans="1:20">
      <c r="A129" s="190"/>
      <c r="B129" s="190"/>
      <c r="C129" s="190"/>
      <c r="D129" s="190"/>
      <c r="E129" s="190"/>
      <c r="F129" s="190"/>
      <c r="G129" s="110"/>
      <c r="H129" s="190"/>
      <c r="I129" s="190"/>
      <c r="J129" s="111" t="s">
        <v>29</v>
      </c>
      <c r="K129" s="111" t="s">
        <v>29</v>
      </c>
      <c r="L129" s="190"/>
      <c r="M129" s="192"/>
      <c r="N129" s="112" t="s">
        <v>30</v>
      </c>
      <c r="O129" s="113" t="s">
        <v>31</v>
      </c>
      <c r="P129" s="114" t="s">
        <v>32</v>
      </c>
      <c r="Q129" s="113" t="s">
        <v>31</v>
      </c>
      <c r="R129" s="114" t="s">
        <v>32</v>
      </c>
      <c r="S129" s="113" t="s">
        <v>31</v>
      </c>
      <c r="T129" s="108" t="s">
        <v>28</v>
      </c>
    </row>
    <row r="130" spans="1:20">
      <c r="A130" s="100" t="s">
        <v>7</v>
      </c>
      <c r="B130" s="100" t="s">
        <v>83</v>
      </c>
      <c r="C130" s="100"/>
      <c r="D130" s="100"/>
      <c r="E130" s="100">
        <v>100965</v>
      </c>
      <c r="F130" s="100" t="s">
        <v>84</v>
      </c>
      <c r="G130" s="100" t="s">
        <v>36</v>
      </c>
      <c r="H130" s="100">
        <v>100</v>
      </c>
      <c r="I130" s="100">
        <v>1</v>
      </c>
      <c r="J130" s="115">
        <f>L130-O130-Q130</f>
        <v>3174.61</v>
      </c>
      <c r="K130" s="116">
        <f>J130</f>
        <v>3174.61</v>
      </c>
      <c r="L130" s="131">
        <v>3732.65</v>
      </c>
      <c r="M130" s="116">
        <v>3732.65</v>
      </c>
      <c r="N130" s="117">
        <v>0.15</v>
      </c>
      <c r="O130" s="118">
        <v>427.07</v>
      </c>
      <c r="P130" s="117">
        <v>0.04</v>
      </c>
      <c r="Q130" s="116">
        <v>130.97</v>
      </c>
      <c r="R130" s="117"/>
      <c r="S130" s="118"/>
      <c r="T130" s="108" t="s">
        <v>85</v>
      </c>
    </row>
    <row r="131" spans="1:20">
      <c r="A131" s="101" t="s">
        <v>8</v>
      </c>
      <c r="B131" s="101" t="s">
        <v>37</v>
      </c>
      <c r="C131" s="101"/>
      <c r="D131" s="101"/>
      <c r="E131" s="101">
        <v>3000072</v>
      </c>
      <c r="F131" s="101"/>
      <c r="G131" s="101" t="s">
        <v>38</v>
      </c>
      <c r="H131" s="101"/>
      <c r="I131" s="101"/>
      <c r="J131" s="119"/>
      <c r="K131" s="120"/>
      <c r="L131" s="120"/>
      <c r="M131" s="120">
        <v>414.74</v>
      </c>
      <c r="N131" s="121"/>
      <c r="O131" s="122"/>
      <c r="P131" s="121"/>
      <c r="Q131" s="120"/>
      <c r="R131" s="121"/>
      <c r="S131" s="122"/>
    </row>
    <row r="132" spans="1:20">
      <c r="A132" s="103"/>
      <c r="B132" s="103"/>
      <c r="C132" s="103"/>
      <c r="D132" s="103"/>
      <c r="E132" s="103"/>
      <c r="F132" s="103"/>
      <c r="G132" s="103"/>
      <c r="H132" s="103"/>
      <c r="I132" s="103"/>
      <c r="J132" s="141"/>
      <c r="K132" s="142"/>
      <c r="L132" s="143"/>
      <c r="M132" s="142">
        <f>SUM(M130:M131)</f>
        <v>4147.3900000000003</v>
      </c>
      <c r="N132" s="144"/>
      <c r="O132" s="145"/>
      <c r="P132" s="144"/>
      <c r="Q132" s="142"/>
      <c r="R132" s="144"/>
      <c r="S132" s="145"/>
    </row>
    <row r="133" spans="1:20" ht="12" thickBot="1"/>
    <row r="134" spans="1:20" ht="12" thickBot="1">
      <c r="A134" s="189" t="s">
        <v>15</v>
      </c>
      <c r="B134" s="189" t="s">
        <v>4</v>
      </c>
      <c r="C134" s="189" t="s">
        <v>5</v>
      </c>
      <c r="D134" s="189" t="s">
        <v>16</v>
      </c>
      <c r="E134" s="189" t="s">
        <v>6</v>
      </c>
      <c r="F134" s="189" t="s">
        <v>17</v>
      </c>
      <c r="G134" s="106" t="s">
        <v>18</v>
      </c>
      <c r="H134" s="189" t="s">
        <v>19</v>
      </c>
      <c r="I134" s="189" t="s">
        <v>20</v>
      </c>
      <c r="J134" s="107" t="s">
        <v>21</v>
      </c>
      <c r="K134" s="107" t="s">
        <v>22</v>
      </c>
      <c r="L134" s="189" t="s">
        <v>23</v>
      </c>
      <c r="M134" s="191" t="s">
        <v>24</v>
      </c>
      <c r="N134" s="193" t="s">
        <v>25</v>
      </c>
      <c r="O134" s="194"/>
      <c r="P134" s="195" t="s">
        <v>26</v>
      </c>
      <c r="Q134" s="194"/>
      <c r="R134" s="195" t="s">
        <v>27</v>
      </c>
      <c r="S134" s="194"/>
    </row>
    <row r="135" spans="1:20">
      <c r="A135" s="190"/>
      <c r="B135" s="190"/>
      <c r="C135" s="190"/>
      <c r="D135" s="190"/>
      <c r="E135" s="190"/>
      <c r="F135" s="190"/>
      <c r="G135" s="110"/>
      <c r="H135" s="190"/>
      <c r="I135" s="190"/>
      <c r="J135" s="111" t="s">
        <v>29</v>
      </c>
      <c r="K135" s="111" t="s">
        <v>29</v>
      </c>
      <c r="L135" s="190"/>
      <c r="M135" s="192"/>
      <c r="N135" s="112" t="s">
        <v>30</v>
      </c>
      <c r="O135" s="113" t="s">
        <v>31</v>
      </c>
      <c r="P135" s="114" t="s">
        <v>32</v>
      </c>
      <c r="Q135" s="113" t="s">
        <v>31</v>
      </c>
      <c r="R135" s="114" t="s">
        <v>32</v>
      </c>
      <c r="S135" s="113" t="s">
        <v>31</v>
      </c>
      <c r="T135" s="108" t="s">
        <v>28</v>
      </c>
    </row>
    <row r="136" spans="1:20">
      <c r="A136" s="100" t="s">
        <v>7</v>
      </c>
      <c r="B136" s="100" t="s">
        <v>86</v>
      </c>
      <c r="C136" s="100"/>
      <c r="D136" s="100"/>
      <c r="E136" s="100">
        <v>100970</v>
      </c>
      <c r="F136" s="100" t="s">
        <v>84</v>
      </c>
      <c r="G136" s="100" t="s">
        <v>36</v>
      </c>
      <c r="H136" s="100">
        <v>110</v>
      </c>
      <c r="I136" s="100">
        <v>1</v>
      </c>
      <c r="J136" s="115">
        <v>921.67</v>
      </c>
      <c r="K136" s="116">
        <v>921.67</v>
      </c>
      <c r="L136" s="131">
        <v>1111.02</v>
      </c>
      <c r="M136" s="116">
        <f>L136</f>
        <v>1111.02</v>
      </c>
      <c r="N136" s="117">
        <v>0.15</v>
      </c>
      <c r="O136" s="131">
        <v>144.91</v>
      </c>
      <c r="P136" s="117">
        <v>0.04</v>
      </c>
      <c r="Q136" s="116">
        <f>L136*4%</f>
        <v>44.440800000000003</v>
      </c>
      <c r="R136" s="117"/>
      <c r="S136" s="131">
        <v>155.54</v>
      </c>
      <c r="T136" s="108" t="s">
        <v>87</v>
      </c>
    </row>
    <row r="137" spans="1:20">
      <c r="A137" s="100" t="s">
        <v>7</v>
      </c>
      <c r="B137" s="100" t="s">
        <v>88</v>
      </c>
      <c r="C137" s="100"/>
      <c r="D137" s="100"/>
      <c r="E137" s="100">
        <v>42209</v>
      </c>
      <c r="F137" s="100" t="s">
        <v>84</v>
      </c>
      <c r="G137" s="100" t="s">
        <v>36</v>
      </c>
      <c r="H137" s="100">
        <v>110</v>
      </c>
      <c r="I137" s="100">
        <v>2</v>
      </c>
      <c r="J137" s="115">
        <v>152.99</v>
      </c>
      <c r="K137" s="116">
        <v>305.98</v>
      </c>
      <c r="L137" s="131">
        <v>184.42500000000001</v>
      </c>
      <c r="M137" s="116">
        <f>L137*I137</f>
        <v>368.85</v>
      </c>
      <c r="N137" s="117">
        <v>0.15</v>
      </c>
      <c r="O137" s="131">
        <v>48.11</v>
      </c>
      <c r="P137" s="117">
        <v>0.04</v>
      </c>
      <c r="Q137" s="116">
        <f>P137*M137</f>
        <v>14.754000000000001</v>
      </c>
      <c r="R137" s="117"/>
      <c r="S137" s="131">
        <v>51.64</v>
      </c>
      <c r="T137" s="108" t="s">
        <v>89</v>
      </c>
    </row>
    <row r="138" spans="1:20">
      <c r="A138" s="101" t="s">
        <v>8</v>
      </c>
      <c r="B138" s="101" t="s">
        <v>37</v>
      </c>
      <c r="C138" s="101"/>
      <c r="D138" s="101"/>
      <c r="E138" s="101">
        <v>3000072</v>
      </c>
      <c r="F138" s="101"/>
      <c r="G138" s="101" t="s">
        <v>38</v>
      </c>
      <c r="H138" s="101"/>
      <c r="I138" s="101"/>
      <c r="J138" s="119"/>
      <c r="K138" s="120"/>
      <c r="L138" s="120"/>
      <c r="M138" s="120">
        <v>187.46</v>
      </c>
      <c r="N138" s="121"/>
      <c r="O138" s="122"/>
      <c r="P138" s="121"/>
      <c r="Q138" s="120"/>
      <c r="R138" s="121"/>
      <c r="S138" s="122"/>
    </row>
    <row r="139" spans="1:20">
      <c r="A139" s="103"/>
      <c r="B139" s="103"/>
      <c r="C139" s="103"/>
      <c r="D139" s="103"/>
      <c r="E139" s="103"/>
      <c r="F139" s="103"/>
      <c r="G139" s="103"/>
      <c r="H139" s="103"/>
      <c r="I139" s="103"/>
      <c r="J139" s="141"/>
      <c r="K139" s="142"/>
      <c r="L139" s="143"/>
      <c r="M139" s="151">
        <f>M136+M137+M138+S136+S137</f>
        <v>1874.51</v>
      </c>
      <c r="N139" s="144"/>
      <c r="O139" s="145"/>
      <c r="P139" s="144"/>
      <c r="Q139" s="142"/>
      <c r="R139" s="144"/>
      <c r="S139" s="145"/>
    </row>
    <row r="140" spans="1:20" ht="12" thickBot="1">
      <c r="O140" s="152"/>
      <c r="P140" s="152"/>
    </row>
    <row r="141" spans="1:20" ht="12" thickBot="1">
      <c r="A141" s="189" t="s">
        <v>15</v>
      </c>
      <c r="B141" s="189" t="s">
        <v>4</v>
      </c>
      <c r="C141" s="189" t="s">
        <v>5</v>
      </c>
      <c r="D141" s="189" t="s">
        <v>16</v>
      </c>
      <c r="E141" s="189" t="s">
        <v>6</v>
      </c>
      <c r="F141" s="189" t="s">
        <v>17</v>
      </c>
      <c r="G141" s="106" t="s">
        <v>18</v>
      </c>
      <c r="H141" s="189" t="s">
        <v>19</v>
      </c>
      <c r="I141" s="189" t="s">
        <v>20</v>
      </c>
      <c r="J141" s="107" t="s">
        <v>21</v>
      </c>
      <c r="K141" s="107" t="s">
        <v>22</v>
      </c>
      <c r="L141" s="189" t="s">
        <v>23</v>
      </c>
      <c r="M141" s="191" t="s">
        <v>24</v>
      </c>
      <c r="N141" s="193" t="s">
        <v>25</v>
      </c>
      <c r="O141" s="194"/>
      <c r="P141" s="195" t="s">
        <v>26</v>
      </c>
      <c r="Q141" s="194"/>
      <c r="R141" s="195" t="s">
        <v>27</v>
      </c>
      <c r="S141" s="194"/>
    </row>
    <row r="142" spans="1:20">
      <c r="A142" s="190"/>
      <c r="B142" s="190"/>
      <c r="C142" s="190"/>
      <c r="D142" s="190"/>
      <c r="E142" s="190"/>
      <c r="F142" s="190"/>
      <c r="G142" s="110"/>
      <c r="H142" s="190"/>
      <c r="I142" s="190"/>
      <c r="J142" s="111" t="s">
        <v>29</v>
      </c>
      <c r="K142" s="111" t="s">
        <v>29</v>
      </c>
      <c r="L142" s="190"/>
      <c r="M142" s="192"/>
      <c r="N142" s="112" t="s">
        <v>30</v>
      </c>
      <c r="O142" s="113" t="s">
        <v>31</v>
      </c>
      <c r="P142" s="114" t="s">
        <v>32</v>
      </c>
      <c r="Q142" s="113" t="s">
        <v>31</v>
      </c>
      <c r="R142" s="114" t="s">
        <v>32</v>
      </c>
      <c r="S142" s="113" t="s">
        <v>31</v>
      </c>
      <c r="T142" s="108" t="s">
        <v>28</v>
      </c>
    </row>
    <row r="143" spans="1:20">
      <c r="A143" s="100" t="s">
        <v>7</v>
      </c>
      <c r="B143" s="100" t="s">
        <v>90</v>
      </c>
      <c r="C143" s="100"/>
      <c r="D143" s="100"/>
      <c r="E143" s="100">
        <v>100970</v>
      </c>
      <c r="F143" s="100" t="s">
        <v>84</v>
      </c>
      <c r="G143" s="100" t="s">
        <v>36</v>
      </c>
      <c r="H143" s="100">
        <v>110</v>
      </c>
      <c r="I143" s="100">
        <v>1</v>
      </c>
      <c r="J143" s="115">
        <v>901.33</v>
      </c>
      <c r="K143" s="116">
        <v>901.33</v>
      </c>
      <c r="L143" s="131">
        <v>1086.5</v>
      </c>
      <c r="M143" s="116">
        <v>1086.5</v>
      </c>
      <c r="N143" s="117">
        <v>0.15</v>
      </c>
      <c r="O143" s="116">
        <v>141.71</v>
      </c>
      <c r="P143" s="117">
        <v>0.04</v>
      </c>
      <c r="Q143" s="116">
        <v>43.46</v>
      </c>
      <c r="R143" s="117"/>
      <c r="S143" s="116">
        <v>152.11000000000001</v>
      </c>
      <c r="T143" s="108" t="s">
        <v>91</v>
      </c>
    </row>
    <row r="144" spans="1:20">
      <c r="A144" s="100" t="s">
        <v>7</v>
      </c>
      <c r="B144" s="100" t="s">
        <v>92</v>
      </c>
      <c r="C144" s="100"/>
      <c r="D144" s="100"/>
      <c r="E144" s="100">
        <v>100248</v>
      </c>
      <c r="F144" s="100" t="s">
        <v>84</v>
      </c>
      <c r="G144" s="100" t="s">
        <v>36</v>
      </c>
      <c r="H144" s="100">
        <v>110</v>
      </c>
      <c r="I144" s="100">
        <v>2</v>
      </c>
      <c r="J144" s="115">
        <v>275.27999999999997</v>
      </c>
      <c r="K144" s="116">
        <v>550.55999999999995</v>
      </c>
      <c r="L144" s="131">
        <v>331.83</v>
      </c>
      <c r="M144" s="116">
        <v>663.66</v>
      </c>
      <c r="N144" s="117">
        <v>0.15</v>
      </c>
      <c r="O144" s="116">
        <v>86.56</v>
      </c>
      <c r="P144" s="117">
        <v>0.04</v>
      </c>
      <c r="Q144" s="116">
        <v>26.54</v>
      </c>
      <c r="R144" s="117"/>
      <c r="S144" s="116">
        <v>92.91</v>
      </c>
      <c r="T144" s="108" t="s">
        <v>93</v>
      </c>
    </row>
    <row r="145" spans="1:20">
      <c r="A145" s="101" t="s">
        <v>8</v>
      </c>
      <c r="B145" s="101" t="s">
        <v>37</v>
      </c>
      <c r="C145" s="101"/>
      <c r="D145" s="101"/>
      <c r="E145" s="101">
        <v>3000072</v>
      </c>
      <c r="F145" s="101"/>
      <c r="G145" s="101" t="s">
        <v>38</v>
      </c>
      <c r="H145" s="101"/>
      <c r="I145" s="101"/>
      <c r="J145" s="119"/>
      <c r="K145" s="120"/>
      <c r="L145" s="120"/>
      <c r="M145" s="120">
        <v>221.69</v>
      </c>
      <c r="N145" s="121"/>
      <c r="O145" s="122"/>
      <c r="P145" s="121"/>
      <c r="Q145" s="120"/>
      <c r="R145" s="121"/>
      <c r="S145" s="122"/>
    </row>
    <row r="146" spans="1:20">
      <c r="A146" s="105"/>
      <c r="B146" s="105"/>
      <c r="C146" s="105"/>
      <c r="D146" s="105"/>
      <c r="E146" s="105"/>
      <c r="F146" s="105"/>
      <c r="G146" s="105"/>
      <c r="H146" s="105"/>
      <c r="I146" s="105"/>
      <c r="J146" s="153"/>
      <c r="K146" s="138"/>
      <c r="L146" s="154"/>
      <c r="M146" s="138">
        <f>M143+M144+M145+S143+S144</f>
        <v>2216.87</v>
      </c>
      <c r="N146" s="155"/>
      <c r="O146" s="156"/>
      <c r="P146" s="155"/>
      <c r="Q146" s="138"/>
      <c r="R146" s="155"/>
      <c r="S146" s="156"/>
    </row>
    <row r="147" spans="1:20" ht="12" thickBot="1">
      <c r="M147" s="152"/>
    </row>
    <row r="148" spans="1:20" ht="12" thickBot="1">
      <c r="A148" s="189" t="s">
        <v>15</v>
      </c>
      <c r="B148" s="189" t="s">
        <v>4</v>
      </c>
      <c r="C148" s="189" t="s">
        <v>5</v>
      </c>
      <c r="D148" s="189" t="s">
        <v>16</v>
      </c>
      <c r="E148" s="189" t="s">
        <v>6</v>
      </c>
      <c r="F148" s="189" t="s">
        <v>17</v>
      </c>
      <c r="G148" s="106" t="s">
        <v>18</v>
      </c>
      <c r="H148" s="189" t="s">
        <v>19</v>
      </c>
      <c r="I148" s="189" t="s">
        <v>20</v>
      </c>
      <c r="J148" s="107" t="s">
        <v>21</v>
      </c>
      <c r="K148" s="107" t="s">
        <v>22</v>
      </c>
      <c r="L148" s="189" t="s">
        <v>23</v>
      </c>
      <c r="M148" s="191" t="s">
        <v>24</v>
      </c>
      <c r="N148" s="193" t="s">
        <v>25</v>
      </c>
      <c r="O148" s="194"/>
      <c r="P148" s="195" t="s">
        <v>26</v>
      </c>
      <c r="Q148" s="194"/>
      <c r="R148" s="195" t="s">
        <v>27</v>
      </c>
      <c r="S148" s="194"/>
    </row>
    <row r="149" spans="1:20">
      <c r="A149" s="190"/>
      <c r="B149" s="190"/>
      <c r="C149" s="190"/>
      <c r="D149" s="190"/>
      <c r="E149" s="190"/>
      <c r="F149" s="190"/>
      <c r="G149" s="110"/>
      <c r="H149" s="190"/>
      <c r="I149" s="190"/>
      <c r="J149" s="111" t="s">
        <v>29</v>
      </c>
      <c r="K149" s="111" t="s">
        <v>29</v>
      </c>
      <c r="L149" s="190"/>
      <c r="M149" s="192"/>
      <c r="N149" s="112" t="s">
        <v>30</v>
      </c>
      <c r="O149" s="113" t="s">
        <v>31</v>
      </c>
      <c r="P149" s="114" t="s">
        <v>32</v>
      </c>
      <c r="Q149" s="113" t="s">
        <v>31</v>
      </c>
      <c r="R149" s="114" t="s">
        <v>32</v>
      </c>
      <c r="S149" s="113" t="s">
        <v>31</v>
      </c>
      <c r="T149" s="108" t="s">
        <v>28</v>
      </c>
    </row>
    <row r="150" spans="1:20" ht="22.5" customHeight="1">
      <c r="A150" s="100" t="s">
        <v>7</v>
      </c>
      <c r="B150" s="100" t="s">
        <v>94</v>
      </c>
      <c r="C150" s="100"/>
      <c r="D150" s="100"/>
      <c r="E150" s="100">
        <v>101010</v>
      </c>
      <c r="F150" s="100" t="s">
        <v>84</v>
      </c>
      <c r="G150" s="100" t="s">
        <v>36</v>
      </c>
      <c r="H150" s="100">
        <v>110</v>
      </c>
      <c r="I150" s="100">
        <v>1</v>
      </c>
      <c r="J150" s="115">
        <v>4747.8900000000003</v>
      </c>
      <c r="K150" s="115">
        <v>4747.8900000000003</v>
      </c>
      <c r="L150" s="131">
        <v>5723.34</v>
      </c>
      <c r="M150" s="131">
        <v>5723.34</v>
      </c>
      <c r="N150" s="117">
        <v>0.15</v>
      </c>
      <c r="O150" s="118">
        <v>746.52</v>
      </c>
      <c r="P150" s="117">
        <v>0.04</v>
      </c>
      <c r="Q150" s="116">
        <v>228.93</v>
      </c>
      <c r="R150" s="117"/>
      <c r="S150" s="118">
        <v>801.27</v>
      </c>
      <c r="T150" s="108" t="s">
        <v>95</v>
      </c>
    </row>
    <row r="151" spans="1:20">
      <c r="A151" s="101" t="s">
        <v>8</v>
      </c>
      <c r="B151" s="101" t="s">
        <v>37</v>
      </c>
      <c r="C151" s="101"/>
      <c r="D151" s="101"/>
      <c r="E151" s="101">
        <v>3000072</v>
      </c>
      <c r="F151" s="101"/>
      <c r="G151" s="101" t="s">
        <v>38</v>
      </c>
      <c r="H151" s="101"/>
      <c r="I151" s="101"/>
      <c r="J151" s="119"/>
      <c r="K151" s="120"/>
      <c r="L151" s="120"/>
      <c r="M151" s="120">
        <v>725</v>
      </c>
      <c r="N151" s="121"/>
      <c r="O151" s="122"/>
      <c r="P151" s="121"/>
      <c r="Q151" s="120"/>
      <c r="R151" s="121"/>
      <c r="S151" s="122"/>
    </row>
    <row r="152" spans="1:20">
      <c r="A152" s="103"/>
      <c r="B152" s="103"/>
      <c r="C152" s="103"/>
      <c r="D152" s="103"/>
      <c r="E152" s="103"/>
      <c r="F152" s="103"/>
      <c r="G152" s="103"/>
      <c r="H152" s="103"/>
      <c r="I152" s="103"/>
      <c r="J152" s="141"/>
      <c r="K152" s="142"/>
      <c r="L152" s="143"/>
      <c r="M152" s="142">
        <f>M151+M150+S150</f>
        <v>7249.6100000000006</v>
      </c>
      <c r="N152" s="144"/>
      <c r="O152" s="145"/>
      <c r="P152" s="144"/>
      <c r="Q152" s="142"/>
      <c r="R152" s="144"/>
      <c r="S152" s="145"/>
    </row>
    <row r="153" spans="1:20" ht="12" thickBot="1">
      <c r="M153" s="152"/>
      <c r="N153" s="157"/>
    </row>
    <row r="154" spans="1:20" ht="12" thickBot="1">
      <c r="A154" s="189" t="s">
        <v>15</v>
      </c>
      <c r="B154" s="189" t="s">
        <v>4</v>
      </c>
      <c r="C154" s="189" t="s">
        <v>5</v>
      </c>
      <c r="D154" s="189" t="s">
        <v>16</v>
      </c>
      <c r="E154" s="189" t="s">
        <v>6</v>
      </c>
      <c r="F154" s="189" t="s">
        <v>17</v>
      </c>
      <c r="G154" s="106" t="s">
        <v>18</v>
      </c>
      <c r="H154" s="189" t="s">
        <v>19</v>
      </c>
      <c r="I154" s="189" t="s">
        <v>20</v>
      </c>
      <c r="J154" s="107" t="s">
        <v>21</v>
      </c>
      <c r="K154" s="107" t="s">
        <v>22</v>
      </c>
      <c r="L154" s="189" t="s">
        <v>23</v>
      </c>
      <c r="M154" s="191" t="s">
        <v>24</v>
      </c>
      <c r="N154" s="193" t="s">
        <v>25</v>
      </c>
      <c r="O154" s="194"/>
      <c r="P154" s="195" t="s">
        <v>26</v>
      </c>
      <c r="Q154" s="194"/>
      <c r="R154" s="195" t="s">
        <v>27</v>
      </c>
      <c r="S154" s="194"/>
    </row>
    <row r="155" spans="1:20">
      <c r="A155" s="190"/>
      <c r="B155" s="190"/>
      <c r="C155" s="190"/>
      <c r="D155" s="190"/>
      <c r="E155" s="190"/>
      <c r="F155" s="190"/>
      <c r="G155" s="110"/>
      <c r="H155" s="190"/>
      <c r="I155" s="190"/>
      <c r="J155" s="111" t="s">
        <v>29</v>
      </c>
      <c r="K155" s="111" t="s">
        <v>29</v>
      </c>
      <c r="L155" s="190"/>
      <c r="M155" s="192"/>
      <c r="N155" s="112" t="s">
        <v>30</v>
      </c>
      <c r="O155" s="113" t="s">
        <v>31</v>
      </c>
      <c r="P155" s="114" t="s">
        <v>32</v>
      </c>
      <c r="Q155" s="113" t="s">
        <v>31</v>
      </c>
      <c r="R155" s="114" t="s">
        <v>32</v>
      </c>
      <c r="S155" s="113" t="s">
        <v>31</v>
      </c>
      <c r="T155" s="108" t="s">
        <v>28</v>
      </c>
    </row>
    <row r="156" spans="1:20">
      <c r="A156" s="100" t="s">
        <v>7</v>
      </c>
      <c r="B156" s="100" t="s">
        <v>96</v>
      </c>
      <c r="C156" s="100"/>
      <c r="D156" s="100"/>
      <c r="E156" s="100">
        <v>100988</v>
      </c>
      <c r="F156" s="100" t="s">
        <v>84</v>
      </c>
      <c r="G156" s="100" t="s">
        <v>36</v>
      </c>
      <c r="H156" s="100">
        <v>110</v>
      </c>
      <c r="I156" s="100">
        <v>1</v>
      </c>
      <c r="J156" s="115">
        <f>L156-O156-Q156</f>
        <v>1206.8899999999999</v>
      </c>
      <c r="K156" s="116">
        <f>J156</f>
        <v>1206.8899999999999</v>
      </c>
      <c r="L156" s="131">
        <f>M156</f>
        <v>1419.04</v>
      </c>
      <c r="M156" s="116">
        <v>1419.04</v>
      </c>
      <c r="N156" s="117">
        <v>0.15</v>
      </c>
      <c r="O156" s="118">
        <v>162.36000000000001</v>
      </c>
      <c r="P156" s="117">
        <v>0.04</v>
      </c>
      <c r="Q156" s="116">
        <v>49.79</v>
      </c>
      <c r="R156" s="117"/>
      <c r="S156" s="118"/>
      <c r="T156" s="108" t="s">
        <v>97</v>
      </c>
    </row>
    <row r="157" spans="1:20">
      <c r="A157" s="101" t="s">
        <v>8</v>
      </c>
      <c r="B157" s="101" t="s">
        <v>37</v>
      </c>
      <c r="C157" s="101"/>
      <c r="D157" s="101"/>
      <c r="E157" s="101">
        <v>3000072</v>
      </c>
      <c r="F157" s="101"/>
      <c r="G157" s="101" t="s">
        <v>38</v>
      </c>
      <c r="H157" s="101"/>
      <c r="I157" s="101"/>
      <c r="J157" s="119"/>
      <c r="K157" s="120"/>
      <c r="L157" s="120"/>
      <c r="M157" s="120">
        <v>157.66999999999999</v>
      </c>
      <c r="N157" s="121"/>
      <c r="O157" s="122"/>
      <c r="P157" s="121"/>
      <c r="Q157" s="120"/>
      <c r="R157" s="121"/>
      <c r="S157" s="122"/>
    </row>
    <row r="158" spans="1:20">
      <c r="A158" s="103"/>
      <c r="B158" s="103"/>
      <c r="C158" s="103"/>
      <c r="D158" s="103"/>
      <c r="E158" s="103"/>
      <c r="F158" s="103"/>
      <c r="G158" s="103"/>
      <c r="H158" s="103"/>
      <c r="I158" s="103"/>
      <c r="J158" s="141"/>
      <c r="K158" s="142"/>
      <c r="L158" s="143"/>
      <c r="M158" s="142">
        <f>SUM(M156:M157)</f>
        <v>1576.71</v>
      </c>
      <c r="N158" s="144"/>
      <c r="O158" s="145"/>
      <c r="P158" s="144"/>
      <c r="Q158" s="142"/>
      <c r="R158" s="144"/>
      <c r="S158" s="145"/>
    </row>
    <row r="159" spans="1:20" ht="12" thickBot="1"/>
    <row r="160" spans="1:20" ht="12" thickBot="1">
      <c r="A160" s="189" t="s">
        <v>15</v>
      </c>
      <c r="B160" s="189" t="s">
        <v>4</v>
      </c>
      <c r="C160" s="189" t="s">
        <v>5</v>
      </c>
      <c r="D160" s="189" t="s">
        <v>16</v>
      </c>
      <c r="E160" s="189" t="s">
        <v>6</v>
      </c>
      <c r="F160" s="189" t="s">
        <v>17</v>
      </c>
      <c r="G160" s="106" t="s">
        <v>18</v>
      </c>
      <c r="H160" s="189" t="s">
        <v>19</v>
      </c>
      <c r="I160" s="189" t="s">
        <v>20</v>
      </c>
      <c r="J160" s="107" t="s">
        <v>21</v>
      </c>
      <c r="K160" s="107" t="s">
        <v>22</v>
      </c>
      <c r="L160" s="189" t="s">
        <v>23</v>
      </c>
      <c r="M160" s="191" t="s">
        <v>24</v>
      </c>
      <c r="N160" s="193" t="s">
        <v>25</v>
      </c>
      <c r="O160" s="194"/>
      <c r="P160" s="195" t="s">
        <v>26</v>
      </c>
      <c r="Q160" s="194"/>
      <c r="R160" s="195" t="s">
        <v>27</v>
      </c>
      <c r="S160" s="194"/>
    </row>
    <row r="161" spans="1:20">
      <c r="A161" s="190"/>
      <c r="B161" s="190"/>
      <c r="C161" s="190"/>
      <c r="D161" s="190"/>
      <c r="E161" s="190"/>
      <c r="F161" s="190"/>
      <c r="G161" s="110"/>
      <c r="H161" s="190"/>
      <c r="I161" s="190"/>
      <c r="J161" s="111" t="s">
        <v>29</v>
      </c>
      <c r="K161" s="111" t="s">
        <v>29</v>
      </c>
      <c r="L161" s="190"/>
      <c r="M161" s="192"/>
      <c r="N161" s="112" t="s">
        <v>30</v>
      </c>
      <c r="O161" s="113" t="s">
        <v>31</v>
      </c>
      <c r="P161" s="114" t="s">
        <v>32</v>
      </c>
      <c r="Q161" s="113" t="s">
        <v>31</v>
      </c>
      <c r="R161" s="114" t="s">
        <v>32</v>
      </c>
      <c r="S161" s="113" t="s">
        <v>31</v>
      </c>
      <c r="T161" s="108" t="s">
        <v>28</v>
      </c>
    </row>
    <row r="162" spans="1:20">
      <c r="A162" s="100" t="s">
        <v>7</v>
      </c>
      <c r="B162" s="100" t="s">
        <v>98</v>
      </c>
      <c r="C162" s="100"/>
      <c r="D162" s="100"/>
      <c r="E162" s="100">
        <v>100966</v>
      </c>
      <c r="F162" s="100" t="s">
        <v>84</v>
      </c>
      <c r="G162" s="100" t="s">
        <v>36</v>
      </c>
      <c r="H162" s="100">
        <v>110</v>
      </c>
      <c r="I162" s="100">
        <v>1</v>
      </c>
      <c r="J162" s="115">
        <f>L162-O162-Q162</f>
        <v>1101.7099999999998</v>
      </c>
      <c r="K162" s="116">
        <f>J162</f>
        <v>1101.7099999999998</v>
      </c>
      <c r="L162" s="131">
        <v>1295.3699999999999</v>
      </c>
      <c r="M162" s="116">
        <v>1295.3699999999999</v>
      </c>
      <c r="N162" s="117">
        <v>0.15</v>
      </c>
      <c r="O162" s="118">
        <v>148.21</v>
      </c>
      <c r="P162" s="117">
        <v>0.04</v>
      </c>
      <c r="Q162" s="116">
        <v>45.45</v>
      </c>
      <c r="R162" s="117"/>
      <c r="S162" s="118"/>
      <c r="T162" s="108" t="s">
        <v>99</v>
      </c>
    </row>
    <row r="163" spans="1:20">
      <c r="A163" s="101" t="s">
        <v>8</v>
      </c>
      <c r="B163" s="101" t="s">
        <v>37</v>
      </c>
      <c r="C163" s="101"/>
      <c r="D163" s="101"/>
      <c r="E163" s="101">
        <v>3000072</v>
      </c>
      <c r="F163" s="101"/>
      <c r="G163" s="101" t="s">
        <v>38</v>
      </c>
      <c r="H163" s="101"/>
      <c r="I163" s="101"/>
      <c r="J163" s="119"/>
      <c r="K163" s="120"/>
      <c r="L163" s="120"/>
      <c r="M163" s="120">
        <v>143.93</v>
      </c>
      <c r="N163" s="121"/>
      <c r="O163" s="122"/>
      <c r="P163" s="121"/>
      <c r="Q163" s="120"/>
      <c r="R163" s="121"/>
      <c r="S163" s="122"/>
    </row>
    <row r="164" spans="1:20">
      <c r="A164" s="158"/>
      <c r="B164" s="158"/>
      <c r="C164" s="158"/>
      <c r="D164" s="158"/>
      <c r="E164" s="158"/>
      <c r="F164" s="158"/>
      <c r="G164" s="158"/>
      <c r="H164" s="158"/>
      <c r="I164" s="158"/>
      <c r="J164" s="158"/>
      <c r="K164" s="158"/>
      <c r="L164" s="158"/>
      <c r="M164" s="159">
        <f>SUM(M162:M163)</f>
        <v>1439.3</v>
      </c>
      <c r="N164" s="158"/>
      <c r="O164" s="158"/>
      <c r="P164" s="158"/>
      <c r="Q164" s="158"/>
      <c r="R164" s="158"/>
      <c r="S164" s="158"/>
    </row>
  </sheetData>
  <mergeCells count="355">
    <mergeCell ref="R1:S1"/>
    <mergeCell ref="A5:I5"/>
    <mergeCell ref="A7:A8"/>
    <mergeCell ref="B7:B8"/>
    <mergeCell ref="C7:C8"/>
    <mergeCell ref="D7:D8"/>
    <mergeCell ref="E7:E8"/>
    <mergeCell ref="F7:F8"/>
    <mergeCell ref="H7:H8"/>
    <mergeCell ref="I7:I8"/>
    <mergeCell ref="H1:H2"/>
    <mergeCell ref="I1:I2"/>
    <mergeCell ref="L1:L2"/>
    <mergeCell ref="M1:M2"/>
    <mergeCell ref="N1:O1"/>
    <mergeCell ref="P1:Q1"/>
    <mergeCell ref="A1:A2"/>
    <mergeCell ref="B1:B2"/>
    <mergeCell ref="C1:C2"/>
    <mergeCell ref="D1:D2"/>
    <mergeCell ref="E1:E2"/>
    <mergeCell ref="F1:F2"/>
    <mergeCell ref="C13:C14"/>
    <mergeCell ref="D13:D14"/>
    <mergeCell ref="E13:E14"/>
    <mergeCell ref="F13:F14"/>
    <mergeCell ref="L7:L8"/>
    <mergeCell ref="M7:M8"/>
    <mergeCell ref="N7:O7"/>
    <mergeCell ref="P7:Q7"/>
    <mergeCell ref="R7:S7"/>
    <mergeCell ref="A11:I11"/>
    <mergeCell ref="L19:L20"/>
    <mergeCell ref="M19:M20"/>
    <mergeCell ref="N19:O19"/>
    <mergeCell ref="P19:Q19"/>
    <mergeCell ref="R19:S19"/>
    <mergeCell ref="A23:I23"/>
    <mergeCell ref="R13:S13"/>
    <mergeCell ref="A17:I17"/>
    <mergeCell ref="A19:A20"/>
    <mergeCell ref="B19:B20"/>
    <mergeCell ref="C19:C20"/>
    <mergeCell ref="D19:D20"/>
    <mergeCell ref="E19:E20"/>
    <mergeCell ref="F19:F20"/>
    <mergeCell ref="H19:H20"/>
    <mergeCell ref="I19:I20"/>
    <mergeCell ref="H13:H14"/>
    <mergeCell ref="I13:I14"/>
    <mergeCell ref="L13:L14"/>
    <mergeCell ref="M13:M14"/>
    <mergeCell ref="N13:O13"/>
    <mergeCell ref="P13:Q13"/>
    <mergeCell ref="A13:A14"/>
    <mergeCell ref="B13:B14"/>
    <mergeCell ref="R25:S25"/>
    <mergeCell ref="A31:A32"/>
    <mergeCell ref="B31:B32"/>
    <mergeCell ref="C31:C32"/>
    <mergeCell ref="D31:D32"/>
    <mergeCell ref="E31:E32"/>
    <mergeCell ref="F31:F32"/>
    <mergeCell ref="H31:H32"/>
    <mergeCell ref="I31:I32"/>
    <mergeCell ref="L31:L32"/>
    <mergeCell ref="H25:H26"/>
    <mergeCell ref="I25:I26"/>
    <mergeCell ref="L25:L26"/>
    <mergeCell ref="M25:M26"/>
    <mergeCell ref="N25:O25"/>
    <mergeCell ref="P25:Q25"/>
    <mergeCell ref="A25:A26"/>
    <mergeCell ref="B25:B26"/>
    <mergeCell ref="C25:C26"/>
    <mergeCell ref="D25:D26"/>
    <mergeCell ref="E25:E26"/>
    <mergeCell ref="F25:F26"/>
    <mergeCell ref="M31:M32"/>
    <mergeCell ref="N31:O31"/>
    <mergeCell ref="P31:Q31"/>
    <mergeCell ref="R31:S31"/>
    <mergeCell ref="A37:A38"/>
    <mergeCell ref="B37:B38"/>
    <mergeCell ref="C37:C38"/>
    <mergeCell ref="D37:D38"/>
    <mergeCell ref="E37:E38"/>
    <mergeCell ref="F37:F38"/>
    <mergeCell ref="R37:S37"/>
    <mergeCell ref="H37:H38"/>
    <mergeCell ref="I37:I38"/>
    <mergeCell ref="L37:L38"/>
    <mergeCell ref="M37:M38"/>
    <mergeCell ref="N37:O37"/>
    <mergeCell ref="P37:Q37"/>
    <mergeCell ref="R43:S43"/>
    <mergeCell ref="A49:A50"/>
    <mergeCell ref="B49:B50"/>
    <mergeCell ref="C49:C50"/>
    <mergeCell ref="D49:D50"/>
    <mergeCell ref="E49:E50"/>
    <mergeCell ref="F49:F50"/>
    <mergeCell ref="R49:S49"/>
    <mergeCell ref="H49:H50"/>
    <mergeCell ref="I49:I50"/>
    <mergeCell ref="L49:L50"/>
    <mergeCell ref="M49:M50"/>
    <mergeCell ref="N49:O49"/>
    <mergeCell ref="P49:Q49"/>
    <mergeCell ref="A43:A44"/>
    <mergeCell ref="B43:B44"/>
    <mergeCell ref="C43:C44"/>
    <mergeCell ref="D43:D44"/>
    <mergeCell ref="E43:E44"/>
    <mergeCell ref="F43:F44"/>
    <mergeCell ref="H43:H44"/>
    <mergeCell ref="I43:I44"/>
    <mergeCell ref="L43:L44"/>
    <mergeCell ref="D55:D56"/>
    <mergeCell ref="E55:E56"/>
    <mergeCell ref="F55:F56"/>
    <mergeCell ref="H55:H56"/>
    <mergeCell ref="I55:I56"/>
    <mergeCell ref="L55:L56"/>
    <mergeCell ref="M43:M44"/>
    <mergeCell ref="N43:O43"/>
    <mergeCell ref="P43:Q43"/>
    <mergeCell ref="F67:F68"/>
    <mergeCell ref="H67:H68"/>
    <mergeCell ref="I67:I68"/>
    <mergeCell ref="L67:L68"/>
    <mergeCell ref="M55:M56"/>
    <mergeCell ref="N55:O55"/>
    <mergeCell ref="P55:Q55"/>
    <mergeCell ref="R55:S55"/>
    <mergeCell ref="A61:A62"/>
    <mergeCell ref="B61:B62"/>
    <mergeCell ref="C61:C62"/>
    <mergeCell ref="D61:D62"/>
    <mergeCell ref="E61:E62"/>
    <mergeCell ref="F61:F62"/>
    <mergeCell ref="R61:S61"/>
    <mergeCell ref="H61:H62"/>
    <mergeCell ref="I61:I62"/>
    <mergeCell ref="L61:L62"/>
    <mergeCell ref="M61:M62"/>
    <mergeCell ref="N61:O61"/>
    <mergeCell ref="P61:Q61"/>
    <mergeCell ref="A55:A56"/>
    <mergeCell ref="B55:B56"/>
    <mergeCell ref="C55:C56"/>
    <mergeCell ref="I80:I81"/>
    <mergeCell ref="L80:L81"/>
    <mergeCell ref="M67:M68"/>
    <mergeCell ref="N67:O67"/>
    <mergeCell ref="P67:Q67"/>
    <mergeCell ref="R67:S67"/>
    <mergeCell ref="A73:A74"/>
    <mergeCell ref="B73:B74"/>
    <mergeCell ref="C73:C74"/>
    <mergeCell ref="D73:D74"/>
    <mergeCell ref="E73:E74"/>
    <mergeCell ref="F73:F74"/>
    <mergeCell ref="R73:S73"/>
    <mergeCell ref="H73:H74"/>
    <mergeCell ref="I73:I74"/>
    <mergeCell ref="L73:L74"/>
    <mergeCell ref="M73:M74"/>
    <mergeCell ref="N73:O73"/>
    <mergeCell ref="P73:Q73"/>
    <mergeCell ref="A67:A68"/>
    <mergeCell ref="B67:B68"/>
    <mergeCell ref="C67:C68"/>
    <mergeCell ref="D67:D68"/>
    <mergeCell ref="E67:E68"/>
    <mergeCell ref="M80:M81"/>
    <mergeCell ref="N80:O80"/>
    <mergeCell ref="P80:Q80"/>
    <mergeCell ref="R80:S80"/>
    <mergeCell ref="A86:A87"/>
    <mergeCell ref="B86:B87"/>
    <mergeCell ref="C86:C87"/>
    <mergeCell ref="D86:D87"/>
    <mergeCell ref="E86:E87"/>
    <mergeCell ref="F86:F87"/>
    <mergeCell ref="R86:S86"/>
    <mergeCell ref="H86:H87"/>
    <mergeCell ref="I86:I87"/>
    <mergeCell ref="L86:L87"/>
    <mergeCell ref="M86:M87"/>
    <mergeCell ref="N86:O86"/>
    <mergeCell ref="P86:Q86"/>
    <mergeCell ref="A80:A81"/>
    <mergeCell ref="B80:B81"/>
    <mergeCell ref="C80:C81"/>
    <mergeCell ref="D80:D81"/>
    <mergeCell ref="E80:E81"/>
    <mergeCell ref="F80:F81"/>
    <mergeCell ref="H80:H81"/>
    <mergeCell ref="R92:S92"/>
    <mergeCell ref="A98:A99"/>
    <mergeCell ref="B98:B99"/>
    <mergeCell ref="C98:C99"/>
    <mergeCell ref="D98:D99"/>
    <mergeCell ref="E98:E99"/>
    <mergeCell ref="F98:F99"/>
    <mergeCell ref="R98:S98"/>
    <mergeCell ref="H98:H99"/>
    <mergeCell ref="I98:I99"/>
    <mergeCell ref="L98:L99"/>
    <mergeCell ref="M98:M99"/>
    <mergeCell ref="N98:O98"/>
    <mergeCell ref="P98:Q98"/>
    <mergeCell ref="A92:A93"/>
    <mergeCell ref="B92:B93"/>
    <mergeCell ref="C92:C93"/>
    <mergeCell ref="D92:D93"/>
    <mergeCell ref="E92:E93"/>
    <mergeCell ref="F92:F93"/>
    <mergeCell ref="H92:H93"/>
    <mergeCell ref="I92:I93"/>
    <mergeCell ref="L92:L93"/>
    <mergeCell ref="D104:D105"/>
    <mergeCell ref="E104:E105"/>
    <mergeCell ref="F104:F105"/>
    <mergeCell ref="H104:H105"/>
    <mergeCell ref="I104:I105"/>
    <mergeCell ref="L104:L105"/>
    <mergeCell ref="M92:M93"/>
    <mergeCell ref="N92:O92"/>
    <mergeCell ref="P92:Q92"/>
    <mergeCell ref="F116:F117"/>
    <mergeCell ref="H116:H117"/>
    <mergeCell ref="I116:I117"/>
    <mergeCell ref="L116:L117"/>
    <mergeCell ref="M104:M105"/>
    <mergeCell ref="N104:O104"/>
    <mergeCell ref="P104:Q104"/>
    <mergeCell ref="R104:S104"/>
    <mergeCell ref="A110:A111"/>
    <mergeCell ref="B110:B111"/>
    <mergeCell ref="C110:C111"/>
    <mergeCell ref="D110:D111"/>
    <mergeCell ref="E110:E111"/>
    <mergeCell ref="F110:F111"/>
    <mergeCell ref="R110:S110"/>
    <mergeCell ref="H110:H111"/>
    <mergeCell ref="I110:I111"/>
    <mergeCell ref="L110:L111"/>
    <mergeCell ref="M110:M111"/>
    <mergeCell ref="N110:O110"/>
    <mergeCell ref="P110:Q110"/>
    <mergeCell ref="A104:A105"/>
    <mergeCell ref="B104:B105"/>
    <mergeCell ref="C104:C105"/>
    <mergeCell ref="I128:I129"/>
    <mergeCell ref="L128:L129"/>
    <mergeCell ref="M116:M117"/>
    <mergeCell ref="N116:O116"/>
    <mergeCell ref="P116:Q116"/>
    <mergeCell ref="R116:S116"/>
    <mergeCell ref="A122:A123"/>
    <mergeCell ref="B122:B123"/>
    <mergeCell ref="C122:C123"/>
    <mergeCell ref="D122:D123"/>
    <mergeCell ref="E122:E123"/>
    <mergeCell ref="F122:F123"/>
    <mergeCell ref="R122:S122"/>
    <mergeCell ref="H122:H123"/>
    <mergeCell ref="I122:I123"/>
    <mergeCell ref="L122:L123"/>
    <mergeCell ref="M122:M123"/>
    <mergeCell ref="N122:O122"/>
    <mergeCell ref="P122:Q122"/>
    <mergeCell ref="A116:A117"/>
    <mergeCell ref="B116:B117"/>
    <mergeCell ref="C116:C117"/>
    <mergeCell ref="D116:D117"/>
    <mergeCell ref="E116:E117"/>
    <mergeCell ref="M128:M129"/>
    <mergeCell ref="N128:O128"/>
    <mergeCell ref="P128:Q128"/>
    <mergeCell ref="R128:S128"/>
    <mergeCell ref="A134:A135"/>
    <mergeCell ref="B134:B135"/>
    <mergeCell ref="C134:C135"/>
    <mergeCell ref="D134:D135"/>
    <mergeCell ref="E134:E135"/>
    <mergeCell ref="F134:F135"/>
    <mergeCell ref="R134:S134"/>
    <mergeCell ref="H134:H135"/>
    <mergeCell ref="I134:I135"/>
    <mergeCell ref="L134:L135"/>
    <mergeCell ref="M134:M135"/>
    <mergeCell ref="N134:O134"/>
    <mergeCell ref="P134:Q134"/>
    <mergeCell ref="A128:A129"/>
    <mergeCell ref="B128:B129"/>
    <mergeCell ref="C128:C129"/>
    <mergeCell ref="D128:D129"/>
    <mergeCell ref="E128:E129"/>
    <mergeCell ref="F128:F129"/>
    <mergeCell ref="H128:H129"/>
    <mergeCell ref="M141:M142"/>
    <mergeCell ref="N141:O141"/>
    <mergeCell ref="P141:Q141"/>
    <mergeCell ref="R141:S141"/>
    <mergeCell ref="A148:A149"/>
    <mergeCell ref="B148:B149"/>
    <mergeCell ref="C148:C149"/>
    <mergeCell ref="D148:D149"/>
    <mergeCell ref="E148:E149"/>
    <mergeCell ref="F148:F149"/>
    <mergeCell ref="A141:A142"/>
    <mergeCell ref="B141:B142"/>
    <mergeCell ref="C141:C142"/>
    <mergeCell ref="D141:D142"/>
    <mergeCell ref="E141:E142"/>
    <mergeCell ref="F141:F142"/>
    <mergeCell ref="H141:H142"/>
    <mergeCell ref="I141:I142"/>
    <mergeCell ref="L141:L142"/>
    <mergeCell ref="A160:A161"/>
    <mergeCell ref="B160:B161"/>
    <mergeCell ref="C160:C161"/>
    <mergeCell ref="D160:D161"/>
    <mergeCell ref="E160:E161"/>
    <mergeCell ref="F160:F161"/>
    <mergeCell ref="R148:S148"/>
    <mergeCell ref="A154:A155"/>
    <mergeCell ref="B154:B155"/>
    <mergeCell ref="C154:C155"/>
    <mergeCell ref="D154:D155"/>
    <mergeCell ref="E154:E155"/>
    <mergeCell ref="F154:F155"/>
    <mergeCell ref="H154:H155"/>
    <mergeCell ref="I154:I155"/>
    <mergeCell ref="L154:L155"/>
    <mergeCell ref="H148:H149"/>
    <mergeCell ref="I148:I149"/>
    <mergeCell ref="L148:L149"/>
    <mergeCell ref="M148:M149"/>
    <mergeCell ref="N148:O148"/>
    <mergeCell ref="P148:Q148"/>
    <mergeCell ref="R160:S160"/>
    <mergeCell ref="H160:H161"/>
    <mergeCell ref="I160:I161"/>
    <mergeCell ref="L160:L161"/>
    <mergeCell ref="M160:M161"/>
    <mergeCell ref="N160:O160"/>
    <mergeCell ref="P160:Q160"/>
    <mergeCell ref="M154:M155"/>
    <mergeCell ref="N154:O154"/>
    <mergeCell ref="P154:Q154"/>
    <mergeCell ref="R154:S15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showGridLines="0" zoomScale="90" zoomScaleNormal="90" workbookViewId="0">
      <selection activeCell="E21" sqref="E21"/>
    </sheetView>
  </sheetViews>
  <sheetFormatPr defaultRowHeight="15"/>
  <cols>
    <col min="1" max="1" width="6.85546875" bestFit="1" customWidth="1"/>
    <col min="2" max="2" width="39.42578125" bestFit="1" customWidth="1"/>
    <col min="3" max="3" width="21.85546875" bestFit="1" customWidth="1"/>
    <col min="4" max="4" width="14.7109375" bestFit="1" customWidth="1"/>
    <col min="5" max="5" width="10.42578125" customWidth="1"/>
    <col min="6" max="6" width="11.5703125" bestFit="1" customWidth="1"/>
    <col min="7" max="7" width="10" bestFit="1" customWidth="1"/>
    <col min="8" max="8" width="7.5703125" bestFit="1" customWidth="1"/>
    <col min="9" max="9" width="5.5703125" bestFit="1" customWidth="1"/>
    <col min="10" max="10" width="10.140625" bestFit="1" customWidth="1"/>
    <col min="11" max="11" width="6" bestFit="1" customWidth="1"/>
    <col min="12" max="12" width="11.5703125" bestFit="1" customWidth="1"/>
    <col min="13" max="13" width="8.7109375" bestFit="1" customWidth="1"/>
    <col min="14" max="14" width="9.28515625" bestFit="1" customWidth="1"/>
    <col min="15" max="15" width="8.28515625" bestFit="1" customWidth="1"/>
    <col min="16" max="16" width="9" bestFit="1" customWidth="1"/>
  </cols>
  <sheetData>
    <row r="1" spans="1:16" ht="56.25">
      <c r="A1" s="1" t="s">
        <v>158</v>
      </c>
      <c r="B1" s="2" t="s">
        <v>3</v>
      </c>
      <c r="C1" s="2" t="s">
        <v>159</v>
      </c>
      <c r="D1" s="3" t="s">
        <v>3</v>
      </c>
      <c r="E1" s="4" t="s">
        <v>232</v>
      </c>
      <c r="F1" s="2" t="s">
        <v>0</v>
      </c>
      <c r="G1" s="2" t="s">
        <v>160</v>
      </c>
      <c r="H1" s="2" t="s">
        <v>161</v>
      </c>
      <c r="I1" s="2" t="s">
        <v>162</v>
      </c>
      <c r="J1" s="2" t="s">
        <v>163</v>
      </c>
      <c r="K1" s="2" t="s">
        <v>164</v>
      </c>
      <c r="L1" s="2" t="s">
        <v>165</v>
      </c>
      <c r="M1" s="2" t="s">
        <v>166</v>
      </c>
      <c r="N1" s="2" t="s">
        <v>167</v>
      </c>
      <c r="O1" s="2" t="s">
        <v>168</v>
      </c>
      <c r="P1" s="2" t="s">
        <v>169</v>
      </c>
    </row>
    <row r="2" spans="1:16">
      <c r="A2" s="5" t="s">
        <v>109</v>
      </c>
      <c r="B2" s="5" t="s">
        <v>170</v>
      </c>
      <c r="C2" s="5" t="s">
        <v>171</v>
      </c>
      <c r="D2" s="6" t="str">
        <f t="shared" ref="D2:D9" si="0">J2&amp; " Cores x "&amp;K2</f>
        <v>16 Cores x 32GB</v>
      </c>
      <c r="E2" s="7">
        <v>15584.24</v>
      </c>
      <c r="F2" s="8" t="s">
        <v>172</v>
      </c>
      <c r="G2" s="8" t="s">
        <v>173</v>
      </c>
      <c r="H2" s="8">
        <v>2</v>
      </c>
      <c r="I2" s="8">
        <v>8</v>
      </c>
      <c r="J2" s="8">
        <f t="shared" ref="J2:J14" si="1">H2*I2</f>
        <v>16</v>
      </c>
      <c r="K2" s="8" t="s">
        <v>174</v>
      </c>
      <c r="L2" s="8" t="s">
        <v>175</v>
      </c>
      <c r="M2" s="8">
        <v>4</v>
      </c>
      <c r="N2" s="8">
        <v>0</v>
      </c>
      <c r="O2" s="8">
        <v>2</v>
      </c>
      <c r="P2" s="8">
        <v>0</v>
      </c>
    </row>
    <row r="3" spans="1:16">
      <c r="A3" s="5" t="s">
        <v>116</v>
      </c>
      <c r="B3" s="5" t="s">
        <v>176</v>
      </c>
      <c r="C3" s="5" t="s">
        <v>171</v>
      </c>
      <c r="D3" s="6" t="str">
        <f t="shared" si="0"/>
        <v>24 Cores x 64GB</v>
      </c>
      <c r="E3" s="7">
        <v>19705.52</v>
      </c>
      <c r="F3" s="8" t="s">
        <v>177</v>
      </c>
      <c r="G3" s="8" t="s">
        <v>173</v>
      </c>
      <c r="H3" s="8">
        <v>2</v>
      </c>
      <c r="I3" s="8">
        <v>12</v>
      </c>
      <c r="J3" s="8">
        <f t="shared" si="1"/>
        <v>24</v>
      </c>
      <c r="K3" s="8" t="s">
        <v>178</v>
      </c>
      <c r="L3" s="8" t="s">
        <v>175</v>
      </c>
      <c r="M3" s="8">
        <v>4</v>
      </c>
      <c r="N3" s="8">
        <v>0</v>
      </c>
      <c r="O3" s="8">
        <v>2</v>
      </c>
      <c r="P3" s="8">
        <v>0</v>
      </c>
    </row>
    <row r="4" spans="1:16">
      <c r="A4" s="5" t="s">
        <v>119</v>
      </c>
      <c r="B4" s="5" t="s">
        <v>179</v>
      </c>
      <c r="C4" s="5" t="s">
        <v>180</v>
      </c>
      <c r="D4" s="6" t="str">
        <f t="shared" si="0"/>
        <v>24 Cores x 192GB</v>
      </c>
      <c r="E4" s="7">
        <v>33385.26</v>
      </c>
      <c r="F4" s="8" t="s">
        <v>181</v>
      </c>
      <c r="G4" s="8" t="s">
        <v>182</v>
      </c>
      <c r="H4" s="8">
        <v>2</v>
      </c>
      <c r="I4" s="8">
        <v>12</v>
      </c>
      <c r="J4" s="8">
        <f t="shared" si="1"/>
        <v>24</v>
      </c>
      <c r="K4" s="8" t="s">
        <v>183</v>
      </c>
      <c r="L4" s="8" t="s">
        <v>184</v>
      </c>
      <c r="M4" s="8">
        <v>4</v>
      </c>
      <c r="N4" s="8">
        <v>4</v>
      </c>
      <c r="O4" s="8">
        <v>0</v>
      </c>
      <c r="P4" s="8">
        <v>4</v>
      </c>
    </row>
    <row r="5" spans="1:16">
      <c r="A5" s="5" t="s">
        <v>122</v>
      </c>
      <c r="B5" s="5" t="s">
        <v>185</v>
      </c>
      <c r="C5" s="5" t="s">
        <v>180</v>
      </c>
      <c r="D5" s="6" t="str">
        <f t="shared" si="0"/>
        <v>32 Cores x 256GB</v>
      </c>
      <c r="E5" s="7">
        <v>41166.18</v>
      </c>
      <c r="F5" s="8" t="s">
        <v>186</v>
      </c>
      <c r="G5" s="8" t="s">
        <v>173</v>
      </c>
      <c r="H5" s="8">
        <v>2</v>
      </c>
      <c r="I5" s="8">
        <v>16</v>
      </c>
      <c r="J5" s="8">
        <f t="shared" si="1"/>
        <v>32</v>
      </c>
      <c r="K5" s="8" t="s">
        <v>187</v>
      </c>
      <c r="L5" s="8" t="s">
        <v>184</v>
      </c>
      <c r="M5" s="8">
        <v>4</v>
      </c>
      <c r="N5" s="8">
        <v>4</v>
      </c>
      <c r="O5" s="8">
        <v>0</v>
      </c>
      <c r="P5" s="8">
        <v>4</v>
      </c>
    </row>
    <row r="6" spans="1:16">
      <c r="A6" s="5" t="s">
        <v>125</v>
      </c>
      <c r="B6" s="5" t="s">
        <v>188</v>
      </c>
      <c r="C6" s="5" t="s">
        <v>180</v>
      </c>
      <c r="D6" s="6" t="str">
        <f t="shared" si="0"/>
        <v>32 Cores x 512GB</v>
      </c>
      <c r="E6" s="7">
        <v>54978.3</v>
      </c>
      <c r="F6" s="8" t="s">
        <v>186</v>
      </c>
      <c r="G6" s="8" t="s">
        <v>173</v>
      </c>
      <c r="H6" s="8">
        <v>2</v>
      </c>
      <c r="I6" s="8">
        <v>16</v>
      </c>
      <c r="J6" s="8">
        <f t="shared" si="1"/>
        <v>32</v>
      </c>
      <c r="K6" s="8" t="s">
        <v>189</v>
      </c>
      <c r="L6" s="8" t="s">
        <v>184</v>
      </c>
      <c r="M6" s="8">
        <v>4</v>
      </c>
      <c r="N6" s="8">
        <v>4</v>
      </c>
      <c r="O6" s="8">
        <v>0</v>
      </c>
      <c r="P6" s="8">
        <v>4</v>
      </c>
    </row>
    <row r="7" spans="1:16">
      <c r="A7" s="5" t="s">
        <v>128</v>
      </c>
      <c r="B7" s="5" t="s">
        <v>190</v>
      </c>
      <c r="C7" s="9" t="s">
        <v>191</v>
      </c>
      <c r="D7" s="6" t="str">
        <f t="shared" si="0"/>
        <v>80 Cores x 1536GB</v>
      </c>
      <c r="E7" s="7">
        <v>159552.06</v>
      </c>
      <c r="F7" s="8" t="s">
        <v>192</v>
      </c>
      <c r="G7" s="8" t="s">
        <v>193</v>
      </c>
      <c r="H7" s="10">
        <v>4</v>
      </c>
      <c r="I7" s="8">
        <v>20</v>
      </c>
      <c r="J7" s="8">
        <f>H7*I7</f>
        <v>80</v>
      </c>
      <c r="K7" s="8" t="s">
        <v>194</v>
      </c>
      <c r="L7" s="8" t="s">
        <v>195</v>
      </c>
      <c r="M7" s="8">
        <v>4</v>
      </c>
      <c r="N7" s="8">
        <v>4</v>
      </c>
      <c r="O7" s="8">
        <v>0</v>
      </c>
      <c r="P7" s="8">
        <v>8</v>
      </c>
    </row>
    <row r="8" spans="1:16">
      <c r="A8" s="5" t="s">
        <v>12</v>
      </c>
      <c r="B8" s="5" t="s">
        <v>14</v>
      </c>
      <c r="C8" s="9" t="s">
        <v>191</v>
      </c>
      <c r="D8" s="6" t="str">
        <f t="shared" si="0"/>
        <v>104 Cores x 3072GB</v>
      </c>
      <c r="E8" s="7">
        <v>277002.37</v>
      </c>
      <c r="F8" s="8" t="s">
        <v>196</v>
      </c>
      <c r="G8" s="8" t="s">
        <v>193</v>
      </c>
      <c r="H8" s="10">
        <v>4</v>
      </c>
      <c r="I8" s="8">
        <v>26</v>
      </c>
      <c r="J8" s="8">
        <f>H8*I8</f>
        <v>104</v>
      </c>
      <c r="K8" s="8" t="s">
        <v>197</v>
      </c>
      <c r="L8" s="8" t="s">
        <v>195</v>
      </c>
      <c r="M8" s="8">
        <v>4</v>
      </c>
      <c r="N8" s="8">
        <v>4</v>
      </c>
      <c r="O8" s="8">
        <v>0</v>
      </c>
      <c r="P8" s="8">
        <v>8</v>
      </c>
    </row>
    <row r="9" spans="1:16">
      <c r="A9" s="5" t="s">
        <v>198</v>
      </c>
      <c r="B9" s="5" t="s">
        <v>199</v>
      </c>
      <c r="C9" s="5" t="s">
        <v>200</v>
      </c>
      <c r="D9" s="11" t="str">
        <f t="shared" si="0"/>
        <v>44 Cores x 768GB</v>
      </c>
      <c r="E9" s="7">
        <v>79452.820000000007</v>
      </c>
      <c r="F9" s="12" t="s">
        <v>201</v>
      </c>
      <c r="G9" s="8">
        <v>2.1</v>
      </c>
      <c r="H9" s="8">
        <v>2</v>
      </c>
      <c r="I9" s="8">
        <v>22</v>
      </c>
      <c r="J9" s="8">
        <v>44</v>
      </c>
      <c r="K9" s="8" t="s">
        <v>202</v>
      </c>
      <c r="L9" s="8" t="s">
        <v>184</v>
      </c>
      <c r="M9" s="8">
        <v>4</v>
      </c>
      <c r="N9" s="8">
        <v>4</v>
      </c>
      <c r="O9" s="8">
        <v>0</v>
      </c>
      <c r="P9" s="8">
        <v>4</v>
      </c>
    </row>
    <row r="10" spans="1:16" ht="56.25">
      <c r="A10" s="5" t="s">
        <v>203</v>
      </c>
      <c r="B10" s="5" t="s">
        <v>204</v>
      </c>
      <c r="C10" s="9" t="s">
        <v>205</v>
      </c>
      <c r="D10" s="11" t="s">
        <v>206</v>
      </c>
      <c r="E10" s="7">
        <v>99473.06</v>
      </c>
      <c r="F10" s="12" t="s">
        <v>201</v>
      </c>
      <c r="G10" s="8">
        <v>2.1</v>
      </c>
      <c r="H10" s="8">
        <v>2</v>
      </c>
      <c r="I10" s="8">
        <v>22</v>
      </c>
      <c r="J10" s="8">
        <v>44</v>
      </c>
      <c r="K10" s="8" t="s">
        <v>202</v>
      </c>
      <c r="L10" s="13" t="s">
        <v>207</v>
      </c>
      <c r="M10" s="8">
        <v>4</v>
      </c>
      <c r="N10" s="8">
        <v>6</v>
      </c>
      <c r="O10" s="8">
        <v>0</v>
      </c>
      <c r="P10" s="8">
        <v>0</v>
      </c>
    </row>
    <row r="11" spans="1:16">
      <c r="A11" s="5" t="s">
        <v>208</v>
      </c>
      <c r="B11" s="5" t="s">
        <v>209</v>
      </c>
      <c r="C11" s="5" t="s">
        <v>210</v>
      </c>
      <c r="D11" s="6" t="str">
        <f t="shared" ref="D11:D16" si="2">J11&amp; " Cores x "&amp;K11</f>
        <v>16 Cores x 768GB</v>
      </c>
      <c r="E11" s="7">
        <v>70926.89</v>
      </c>
      <c r="F11" s="8" t="s">
        <v>211</v>
      </c>
      <c r="G11" s="8" t="s">
        <v>212</v>
      </c>
      <c r="H11" s="8">
        <v>2</v>
      </c>
      <c r="I11" s="8">
        <v>8</v>
      </c>
      <c r="J11" s="8">
        <f>H11*I11</f>
        <v>16</v>
      </c>
      <c r="K11" s="8" t="s">
        <v>202</v>
      </c>
      <c r="L11" s="8" t="s">
        <v>175</v>
      </c>
      <c r="M11" s="8">
        <v>4</v>
      </c>
      <c r="N11" s="8">
        <v>4</v>
      </c>
      <c r="O11" s="8">
        <v>0</v>
      </c>
      <c r="P11" s="8">
        <v>4</v>
      </c>
    </row>
    <row r="12" spans="1:16" ht="90">
      <c r="A12" s="5" t="s">
        <v>213</v>
      </c>
      <c r="B12" s="5" t="s">
        <v>214</v>
      </c>
      <c r="C12" s="5" t="s">
        <v>215</v>
      </c>
      <c r="D12" s="6" t="str">
        <f t="shared" si="2"/>
        <v>32 Cores x 384GB</v>
      </c>
      <c r="E12" s="7">
        <v>66689.39</v>
      </c>
      <c r="F12" s="8" t="s">
        <v>186</v>
      </c>
      <c r="G12" s="8" t="s">
        <v>173</v>
      </c>
      <c r="H12" s="8">
        <v>2</v>
      </c>
      <c r="I12" s="8">
        <v>16</v>
      </c>
      <c r="J12" s="8">
        <f t="shared" si="1"/>
        <v>32</v>
      </c>
      <c r="K12" s="8" t="s">
        <v>216</v>
      </c>
      <c r="L12" s="13" t="s">
        <v>217</v>
      </c>
      <c r="M12" s="8">
        <v>4</v>
      </c>
      <c r="N12" s="8">
        <v>4</v>
      </c>
      <c r="O12" s="8">
        <v>0</v>
      </c>
      <c r="P12" s="8">
        <v>0</v>
      </c>
    </row>
    <row r="13" spans="1:16">
      <c r="A13" s="5" t="s">
        <v>218</v>
      </c>
      <c r="B13" s="5" t="s">
        <v>219</v>
      </c>
      <c r="C13" s="9" t="s">
        <v>220</v>
      </c>
      <c r="D13" s="6" t="str">
        <f t="shared" si="2"/>
        <v>8 Cores x 384GB</v>
      </c>
      <c r="E13" s="7">
        <v>43422.54</v>
      </c>
      <c r="F13" s="8" t="s">
        <v>221</v>
      </c>
      <c r="G13" s="8" t="s">
        <v>222</v>
      </c>
      <c r="H13" s="8">
        <v>2</v>
      </c>
      <c r="I13" s="8">
        <v>4</v>
      </c>
      <c r="J13" s="8">
        <f t="shared" si="1"/>
        <v>8</v>
      </c>
      <c r="K13" s="8" t="s">
        <v>216</v>
      </c>
      <c r="L13" s="8" t="s">
        <v>184</v>
      </c>
      <c r="M13" s="8">
        <v>4</v>
      </c>
      <c r="N13" s="8">
        <v>4</v>
      </c>
      <c r="O13" s="8">
        <v>0</v>
      </c>
      <c r="P13" s="8">
        <v>4</v>
      </c>
    </row>
    <row r="14" spans="1:16">
      <c r="A14" s="5" t="s">
        <v>223</v>
      </c>
      <c r="B14" s="5" t="s">
        <v>224</v>
      </c>
      <c r="C14" s="9" t="s">
        <v>225</v>
      </c>
      <c r="D14" s="6" t="str">
        <f t="shared" si="2"/>
        <v>24 Cores x 256GB</v>
      </c>
      <c r="E14" s="7">
        <v>43750.11</v>
      </c>
      <c r="F14" s="8" t="s">
        <v>181</v>
      </c>
      <c r="G14" s="8" t="s">
        <v>182</v>
      </c>
      <c r="H14" s="8">
        <v>2</v>
      </c>
      <c r="I14" s="8">
        <v>12</v>
      </c>
      <c r="J14" s="8">
        <f t="shared" si="1"/>
        <v>24</v>
      </c>
      <c r="K14" s="8" t="s">
        <v>187</v>
      </c>
      <c r="L14" s="8" t="s">
        <v>184</v>
      </c>
      <c r="M14" s="8">
        <v>4</v>
      </c>
      <c r="N14" s="8">
        <v>8</v>
      </c>
      <c r="O14" s="8">
        <v>0</v>
      </c>
      <c r="P14" s="8">
        <v>8</v>
      </c>
    </row>
    <row r="15" spans="1:16">
      <c r="A15" s="5" t="s">
        <v>226</v>
      </c>
      <c r="B15" s="5" t="s">
        <v>227</v>
      </c>
      <c r="C15" s="5" t="s">
        <v>228</v>
      </c>
      <c r="D15" s="6" t="str">
        <f t="shared" si="2"/>
        <v>40 Cores x 1536GB</v>
      </c>
      <c r="E15" s="7">
        <v>112764.68</v>
      </c>
      <c r="F15" s="8" t="s">
        <v>192</v>
      </c>
      <c r="G15" s="8" t="s">
        <v>193</v>
      </c>
      <c r="H15" s="8">
        <v>2</v>
      </c>
      <c r="I15" s="8">
        <v>20</v>
      </c>
      <c r="J15" s="8">
        <f>H15*I15</f>
        <v>40</v>
      </c>
      <c r="K15" s="8" t="s">
        <v>194</v>
      </c>
      <c r="L15" s="8" t="s">
        <v>184</v>
      </c>
      <c r="M15" s="8">
        <v>4</v>
      </c>
      <c r="N15" s="8">
        <v>4</v>
      </c>
      <c r="O15" s="8">
        <v>0</v>
      </c>
      <c r="P15" s="8">
        <v>4</v>
      </c>
    </row>
    <row r="16" spans="1:16">
      <c r="A16" s="5" t="s">
        <v>229</v>
      </c>
      <c r="B16" s="5" t="s">
        <v>230</v>
      </c>
      <c r="C16" s="5" t="s">
        <v>228</v>
      </c>
      <c r="D16" s="6" t="str">
        <f t="shared" si="2"/>
        <v>48 Cores x 1536GB</v>
      </c>
      <c r="E16" s="7">
        <v>140937.78</v>
      </c>
      <c r="F16" s="8" t="s">
        <v>231</v>
      </c>
      <c r="G16" s="8" t="s">
        <v>173</v>
      </c>
      <c r="H16" s="8">
        <v>2</v>
      </c>
      <c r="I16" s="8">
        <v>24</v>
      </c>
      <c r="J16" s="8">
        <f>H16*I16</f>
        <v>48</v>
      </c>
      <c r="K16" s="8" t="s">
        <v>194</v>
      </c>
      <c r="L16" s="8" t="s">
        <v>184</v>
      </c>
      <c r="M16" s="8">
        <v>4</v>
      </c>
      <c r="N16" s="8">
        <v>4</v>
      </c>
      <c r="O16" s="8">
        <v>0</v>
      </c>
      <c r="P16" s="8">
        <v>4</v>
      </c>
    </row>
    <row r="17" spans="1:16">
      <c r="A17" s="5" t="s">
        <v>233</v>
      </c>
      <c r="B17" s="5"/>
      <c r="C17" s="5"/>
      <c r="D17" s="6"/>
      <c r="E17" s="7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D151B20615DDA468BFB92A44F1A30D5" ma:contentTypeVersion="0" ma:contentTypeDescription="Crie um novo documento." ma:contentTypeScope="" ma:versionID="34453ca15d71ab1dfee7366d01ef988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e078010f886becc52d8153076464ff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5C3188-4193-4F34-860A-0083ECD99D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ABD2DAE-5C97-4B98-93A7-26EC1424062B}">
  <ds:schemaRefs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AD2B9F6-01A8-4F3A-A12E-01EF42C14B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Resumo da solicitação</vt:lpstr>
      <vt:lpstr>Dados LPU</vt:lpstr>
      <vt:lpstr>Lista</vt:lpstr>
      <vt:lpstr>PLanilha orientadora</vt:lpstr>
      <vt:lpstr>Planilha Orientadora Acessórios</vt:lpstr>
      <vt:lpstr>Resumo LPU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Gomes</dc:creator>
  <cp:lastModifiedBy>Supervisor</cp:lastModifiedBy>
  <cp:lastPrinted>2017-12-12T16:28:09Z</cp:lastPrinted>
  <dcterms:created xsi:type="dcterms:W3CDTF">2011-07-10T23:04:19Z</dcterms:created>
  <dcterms:modified xsi:type="dcterms:W3CDTF">2018-01-22T11:33:15Z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0x0101005D151B20615DDA468BFB92A44F1A30D5</vt:lpwstr>
  </property>
</Properties>
</file>