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usha\Desktop\dropship sales August September\"/>
    </mc:Choice>
  </mc:AlternateContent>
  <xr:revisionPtr revIDLastSave="0" documentId="8_{F42D69F7-CB11-4D6C-9573-3D114195ABA5}" xr6:coauthVersionLast="47" xr6:coauthVersionMax="47" xr10:uidLastSave="{00000000-0000-0000-0000-000000000000}"/>
  <bookViews>
    <workbookView xWindow="-120" yWindow="-120" windowWidth="24240" windowHeight="13140" xr2:uid="{6B5BCA9F-3BF5-4C92-B472-EB65C9FA3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7" i="1" l="1"/>
  <c r="N147" i="1"/>
  <c r="L147" i="1"/>
  <c r="M147" i="1" s="1"/>
  <c r="O146" i="1"/>
  <c r="N146" i="1"/>
  <c r="M146" i="1"/>
  <c r="L146" i="1"/>
  <c r="O145" i="1"/>
  <c r="N145" i="1"/>
  <c r="L145" i="1"/>
  <c r="M145" i="1" s="1"/>
  <c r="O144" i="1"/>
  <c r="N144" i="1"/>
  <c r="L144" i="1"/>
  <c r="M144" i="1" s="1"/>
  <c r="O143" i="1"/>
  <c r="N143" i="1"/>
  <c r="L143" i="1"/>
  <c r="M143" i="1" s="1"/>
  <c r="O142" i="1"/>
  <c r="N142" i="1"/>
  <c r="L142" i="1"/>
  <c r="M142" i="1" s="1"/>
  <c r="O141" i="1"/>
  <c r="N141" i="1"/>
  <c r="L141" i="1"/>
  <c r="M141" i="1" s="1"/>
  <c r="O140" i="1"/>
  <c r="N140" i="1"/>
  <c r="L140" i="1"/>
  <c r="M140" i="1" s="1"/>
  <c r="O139" i="1"/>
  <c r="N139" i="1"/>
  <c r="L139" i="1"/>
  <c r="M139" i="1" s="1"/>
  <c r="O138" i="1"/>
  <c r="N138" i="1"/>
  <c r="L138" i="1"/>
  <c r="M138" i="1" s="1"/>
  <c r="O137" i="1"/>
  <c r="N137" i="1"/>
  <c r="L137" i="1"/>
  <c r="M137" i="1" s="1"/>
  <c r="O136" i="1"/>
  <c r="N136" i="1"/>
  <c r="L136" i="1"/>
  <c r="M136" i="1" s="1"/>
  <c r="O135" i="1"/>
  <c r="N135" i="1"/>
  <c r="L135" i="1"/>
  <c r="M135" i="1" s="1"/>
  <c r="O134" i="1"/>
  <c r="N134" i="1"/>
  <c r="L134" i="1"/>
  <c r="M134" i="1" s="1"/>
  <c r="O133" i="1"/>
  <c r="N133" i="1"/>
  <c r="L133" i="1"/>
  <c r="M133" i="1" s="1"/>
  <c r="O132" i="1"/>
  <c r="N132" i="1"/>
  <c r="L132" i="1"/>
  <c r="M132" i="1" s="1"/>
  <c r="O131" i="1"/>
  <c r="N131" i="1"/>
  <c r="L131" i="1"/>
  <c r="M131" i="1" s="1"/>
  <c r="O130" i="1"/>
  <c r="N130" i="1"/>
  <c r="L130" i="1"/>
  <c r="M130" i="1" s="1"/>
  <c r="O129" i="1"/>
  <c r="N129" i="1"/>
  <c r="L129" i="1"/>
  <c r="M129" i="1" s="1"/>
  <c r="O128" i="1"/>
  <c r="N128" i="1"/>
  <c r="L128" i="1"/>
  <c r="M128" i="1" s="1"/>
  <c r="O127" i="1"/>
  <c r="N127" i="1"/>
  <c r="L127" i="1"/>
  <c r="M127" i="1" s="1"/>
  <c r="O126" i="1"/>
  <c r="N126" i="1"/>
  <c r="L126" i="1"/>
  <c r="M126" i="1" s="1"/>
  <c r="O125" i="1"/>
  <c r="N125" i="1"/>
  <c r="M125" i="1"/>
  <c r="L125" i="1"/>
  <c r="O124" i="1"/>
  <c r="N124" i="1"/>
  <c r="L124" i="1"/>
  <c r="M124" i="1" s="1"/>
  <c r="O123" i="1"/>
  <c r="N123" i="1"/>
  <c r="L123" i="1"/>
  <c r="M123" i="1" s="1"/>
  <c r="O122" i="1"/>
  <c r="N122" i="1"/>
  <c r="M122" i="1"/>
  <c r="L122" i="1"/>
  <c r="O121" i="1"/>
  <c r="N121" i="1"/>
  <c r="L121" i="1"/>
  <c r="M121" i="1" s="1"/>
  <c r="O120" i="1"/>
  <c r="N120" i="1"/>
  <c r="L120" i="1"/>
  <c r="M120" i="1" s="1"/>
  <c r="O119" i="1"/>
  <c r="N119" i="1"/>
  <c r="L119" i="1"/>
  <c r="M119" i="1" s="1"/>
  <c r="O118" i="1"/>
  <c r="N118" i="1"/>
  <c r="L118" i="1"/>
  <c r="M118" i="1" s="1"/>
  <c r="O117" i="1"/>
  <c r="N117" i="1"/>
  <c r="L117" i="1"/>
  <c r="M117" i="1" s="1"/>
  <c r="O116" i="1"/>
  <c r="N116" i="1"/>
  <c r="L116" i="1"/>
  <c r="M116" i="1" s="1"/>
  <c r="O115" i="1"/>
  <c r="N115" i="1"/>
  <c r="L115" i="1"/>
  <c r="M115" i="1" s="1"/>
  <c r="O114" i="1"/>
  <c r="N114" i="1"/>
  <c r="L114" i="1"/>
  <c r="M114" i="1" s="1"/>
  <c r="O113" i="1"/>
  <c r="N113" i="1"/>
  <c r="L113" i="1"/>
  <c r="M113" i="1" s="1"/>
  <c r="O112" i="1"/>
  <c r="N112" i="1"/>
  <c r="L112" i="1"/>
  <c r="M112" i="1" s="1"/>
  <c r="O111" i="1"/>
  <c r="N111" i="1"/>
  <c r="L111" i="1"/>
  <c r="M111" i="1" s="1"/>
  <c r="O110" i="1"/>
  <c r="N110" i="1"/>
  <c r="L110" i="1"/>
  <c r="M110" i="1" s="1"/>
  <c r="O109" i="1"/>
  <c r="N109" i="1"/>
  <c r="L109" i="1"/>
  <c r="M109" i="1" s="1"/>
  <c r="O108" i="1"/>
  <c r="N108" i="1"/>
  <c r="L108" i="1"/>
  <c r="M108" i="1" s="1"/>
  <c r="O107" i="1"/>
  <c r="N107" i="1"/>
  <c r="M107" i="1"/>
  <c r="L107" i="1"/>
  <c r="O106" i="1"/>
  <c r="N106" i="1"/>
  <c r="L106" i="1"/>
  <c r="M106" i="1" s="1"/>
  <c r="O105" i="1"/>
  <c r="N105" i="1"/>
  <c r="L105" i="1"/>
  <c r="M105" i="1" s="1"/>
  <c r="O104" i="1"/>
  <c r="N104" i="1"/>
  <c r="L104" i="1"/>
  <c r="M104" i="1" s="1"/>
  <c r="O103" i="1"/>
  <c r="N103" i="1"/>
  <c r="M103" i="1"/>
  <c r="L103" i="1"/>
  <c r="O102" i="1"/>
  <c r="N102" i="1"/>
  <c r="L102" i="1"/>
  <c r="M102" i="1" s="1"/>
  <c r="O101" i="1"/>
  <c r="N101" i="1"/>
  <c r="L101" i="1"/>
  <c r="M101" i="1" s="1"/>
  <c r="O100" i="1"/>
  <c r="N100" i="1"/>
  <c r="L100" i="1"/>
  <c r="M100" i="1" s="1"/>
  <c r="O99" i="1"/>
  <c r="N99" i="1"/>
  <c r="M99" i="1"/>
  <c r="L99" i="1"/>
  <c r="O98" i="1"/>
  <c r="N98" i="1"/>
  <c r="L98" i="1"/>
  <c r="M98" i="1" s="1"/>
  <c r="O97" i="1"/>
  <c r="N97" i="1"/>
  <c r="L97" i="1"/>
  <c r="M97" i="1" s="1"/>
  <c r="O96" i="1"/>
  <c r="N96" i="1"/>
  <c r="L96" i="1"/>
  <c r="M96" i="1" s="1"/>
  <c r="O95" i="1"/>
  <c r="N95" i="1"/>
  <c r="L95" i="1"/>
  <c r="M95" i="1" s="1"/>
  <c r="O94" i="1"/>
  <c r="N94" i="1"/>
  <c r="L94" i="1"/>
  <c r="M94" i="1" s="1"/>
  <c r="O93" i="1"/>
  <c r="N93" i="1"/>
  <c r="L93" i="1"/>
  <c r="M93" i="1" s="1"/>
  <c r="O92" i="1"/>
  <c r="N92" i="1"/>
  <c r="L92" i="1"/>
  <c r="M92" i="1" s="1"/>
  <c r="O91" i="1"/>
  <c r="N91" i="1"/>
  <c r="L91" i="1"/>
  <c r="M91" i="1" s="1"/>
  <c r="O90" i="1"/>
  <c r="N90" i="1"/>
  <c r="L90" i="1"/>
  <c r="M90" i="1" s="1"/>
  <c r="O89" i="1"/>
  <c r="N89" i="1"/>
  <c r="L89" i="1"/>
  <c r="M89" i="1" s="1"/>
  <c r="O88" i="1"/>
  <c r="N88" i="1"/>
  <c r="L88" i="1"/>
  <c r="M88" i="1" s="1"/>
  <c r="O87" i="1"/>
  <c r="N87" i="1"/>
  <c r="L87" i="1"/>
  <c r="M87" i="1" s="1"/>
  <c r="O86" i="1"/>
  <c r="N86" i="1"/>
  <c r="M86" i="1"/>
  <c r="L86" i="1"/>
  <c r="O85" i="1"/>
  <c r="N85" i="1"/>
  <c r="L85" i="1"/>
  <c r="M85" i="1" s="1"/>
  <c r="O84" i="1"/>
  <c r="N84" i="1"/>
  <c r="L84" i="1"/>
  <c r="M84" i="1" s="1"/>
  <c r="O83" i="1"/>
  <c r="N83" i="1"/>
  <c r="L83" i="1"/>
  <c r="M83" i="1" s="1"/>
  <c r="O82" i="1"/>
  <c r="N82" i="1"/>
  <c r="L82" i="1"/>
  <c r="M82" i="1" s="1"/>
  <c r="O81" i="1"/>
  <c r="N81" i="1"/>
  <c r="L81" i="1"/>
  <c r="M81" i="1" s="1"/>
  <c r="O80" i="1"/>
  <c r="N80" i="1"/>
  <c r="L80" i="1"/>
  <c r="M80" i="1" s="1"/>
  <c r="O79" i="1"/>
  <c r="N79" i="1"/>
  <c r="L79" i="1"/>
  <c r="M79" i="1" s="1"/>
  <c r="O78" i="1"/>
  <c r="N78" i="1"/>
  <c r="L78" i="1"/>
  <c r="M78" i="1" s="1"/>
  <c r="O77" i="1"/>
  <c r="N77" i="1"/>
  <c r="L77" i="1"/>
  <c r="M77" i="1" s="1"/>
  <c r="O76" i="1"/>
  <c r="N76" i="1"/>
  <c r="L76" i="1"/>
  <c r="M76" i="1" s="1"/>
  <c r="O75" i="1"/>
  <c r="N75" i="1"/>
  <c r="L75" i="1"/>
  <c r="M75" i="1" s="1"/>
  <c r="O74" i="1"/>
  <c r="N74" i="1"/>
  <c r="L74" i="1"/>
  <c r="M74" i="1" s="1"/>
  <c r="O73" i="1"/>
  <c r="N73" i="1"/>
  <c r="L73" i="1"/>
  <c r="M73" i="1" s="1"/>
  <c r="O72" i="1"/>
  <c r="N72" i="1"/>
  <c r="L72" i="1"/>
  <c r="M72" i="1" s="1"/>
  <c r="O71" i="1"/>
  <c r="N71" i="1"/>
  <c r="L71" i="1"/>
  <c r="M71" i="1" s="1"/>
  <c r="O70" i="1"/>
  <c r="N70" i="1"/>
  <c r="L70" i="1"/>
  <c r="M70" i="1" s="1"/>
  <c r="O69" i="1"/>
  <c r="N69" i="1"/>
  <c r="L69" i="1"/>
  <c r="M69" i="1" s="1"/>
  <c r="O68" i="1"/>
  <c r="N68" i="1"/>
  <c r="L68" i="1"/>
  <c r="M68" i="1" s="1"/>
  <c r="O67" i="1"/>
  <c r="N67" i="1"/>
  <c r="M67" i="1"/>
  <c r="L67" i="1"/>
  <c r="O66" i="1"/>
  <c r="N66" i="1"/>
  <c r="L66" i="1"/>
  <c r="M66" i="1" s="1"/>
  <c r="O65" i="1"/>
  <c r="N65" i="1"/>
  <c r="L65" i="1"/>
  <c r="M65" i="1" s="1"/>
  <c r="O64" i="1"/>
  <c r="N64" i="1"/>
  <c r="L64" i="1"/>
  <c r="M64" i="1" s="1"/>
  <c r="O63" i="1"/>
  <c r="N63" i="1"/>
  <c r="L63" i="1"/>
  <c r="M63" i="1" s="1"/>
  <c r="O62" i="1"/>
  <c r="N62" i="1"/>
  <c r="L62" i="1"/>
  <c r="M62" i="1" s="1"/>
  <c r="O61" i="1"/>
  <c r="N61" i="1"/>
  <c r="L61" i="1"/>
  <c r="M61" i="1" s="1"/>
  <c r="O60" i="1"/>
  <c r="N60" i="1"/>
  <c r="L60" i="1"/>
  <c r="M60" i="1" s="1"/>
  <c r="O59" i="1"/>
  <c r="N59" i="1"/>
  <c r="L59" i="1"/>
  <c r="M59" i="1" s="1"/>
  <c r="O58" i="1"/>
  <c r="N58" i="1"/>
  <c r="L58" i="1"/>
  <c r="M58" i="1" s="1"/>
  <c r="O57" i="1"/>
  <c r="N57" i="1"/>
  <c r="L57" i="1"/>
  <c r="M57" i="1" s="1"/>
  <c r="O56" i="1"/>
  <c r="N56" i="1"/>
  <c r="L56" i="1"/>
  <c r="M56" i="1" s="1"/>
  <c r="O55" i="1"/>
  <c r="N55" i="1"/>
  <c r="L55" i="1"/>
  <c r="M55" i="1" s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<sst xmlns="http://schemas.openxmlformats.org/spreadsheetml/2006/main" count="692" uniqueCount="559">
  <si>
    <t>S. NO</t>
  </si>
  <si>
    <t>Notes</t>
  </si>
  <si>
    <t>Order Date</t>
  </si>
  <si>
    <t>Product Name</t>
  </si>
  <si>
    <t>FB Name</t>
  </si>
  <si>
    <t>FB Order ID</t>
  </si>
  <si>
    <t>FB Payout</t>
  </si>
  <si>
    <t>AMZ Order ID</t>
  </si>
  <si>
    <t>Order Cost</t>
  </si>
  <si>
    <t>Shipped</t>
  </si>
  <si>
    <t>Tracking N</t>
  </si>
  <si>
    <t>Net Profit</t>
  </si>
  <si>
    <t>Profit %</t>
  </si>
  <si>
    <t>Card</t>
  </si>
  <si>
    <t>Supplier</t>
  </si>
  <si>
    <t>Margaret Gartenlaub</t>
  </si>
  <si>
    <t>1123650711883834</t>
  </si>
  <si>
    <t>112-7386149-7522609</t>
  </si>
  <si>
    <t>278634879492</t>
  </si>
  <si>
    <t>Sonya Robbie</t>
  </si>
  <si>
    <t>5634968233213276</t>
  </si>
  <si>
    <t>02-09172-86944</t>
  </si>
  <si>
    <t>278800593966</t>
  </si>
  <si>
    <t>Karen Jacobsen</t>
  </si>
  <si>
    <t>492435639187001</t>
  </si>
  <si>
    <t>112-4882452-4993811</t>
  </si>
  <si>
    <t>shipped</t>
  </si>
  <si>
    <t>18</t>
  </si>
  <si>
    <t>Pamela Marshall</t>
  </si>
  <si>
    <t>1268774700535149</t>
  </si>
  <si>
    <t>112-9894860-2302663</t>
  </si>
  <si>
    <t>770143357215</t>
  </si>
  <si>
    <t>162</t>
  </si>
  <si>
    <t>Kathy DeJesus</t>
  </si>
  <si>
    <t>420239416896367</t>
  </si>
  <si>
    <t>113-4322875-9009847</t>
  </si>
  <si>
    <t>278799681497</t>
  </si>
  <si>
    <t>Heather Christianson</t>
  </si>
  <si>
    <t>858986798597605</t>
  </si>
  <si>
    <t>113-5597202-3233829</t>
  </si>
  <si>
    <t>609774563850</t>
  </si>
  <si>
    <t>Megan Stanga</t>
  </si>
  <si>
    <t>1000515951346736</t>
  </si>
  <si>
    <t>20-09182-76573</t>
  </si>
  <si>
    <t>278886650972</t>
  </si>
  <si>
    <t>191</t>
  </si>
  <si>
    <t>Kritika Roy</t>
  </si>
  <si>
    <t>1542560869532803</t>
  </si>
  <si>
    <t>114-6767712-6294608</t>
  </si>
  <si>
    <t>278893343253</t>
  </si>
  <si>
    <t>Teresa Comstock Piscatelli</t>
  </si>
  <si>
    <t>5535819643168897</t>
  </si>
  <si>
    <t>114-8804207-1645050</t>
  </si>
  <si>
    <t>9374889715015149961380</t>
  </si>
  <si>
    <t>Teresa Piscatelli</t>
  </si>
  <si>
    <t>774460837153163</t>
  </si>
  <si>
    <t>114-7796274-2112212</t>
  </si>
  <si>
    <t>Hunters Daughter</t>
  </si>
  <si>
    <t>665902048324146</t>
  </si>
  <si>
    <t>112-6778556-1440206</t>
  </si>
  <si>
    <t>278881760356</t>
  </si>
  <si>
    <t>3259877800951733</t>
  </si>
  <si>
    <t>07-09195-41476</t>
  </si>
  <si>
    <t>279021808879</t>
  </si>
  <si>
    <t>Bailey Adams</t>
  </si>
  <si>
    <t>671151254158289</t>
  </si>
  <si>
    <t>112-2288855-4906629</t>
  </si>
  <si>
    <t>278900241838</t>
  </si>
  <si>
    <t>Janine King</t>
  </si>
  <si>
    <t>834765271214496</t>
  </si>
  <si>
    <t>112-3930885-8112256</t>
  </si>
  <si>
    <t>612526834140</t>
  </si>
  <si>
    <t>Teresa Clemence</t>
  </si>
  <si>
    <t>2056137378109625</t>
  </si>
  <si>
    <t>112-4158682-9132231</t>
  </si>
  <si>
    <t>9374889719415162961767</t>
  </si>
  <si>
    <t>Paul Gagnon</t>
  </si>
  <si>
    <t>1169642853902193</t>
  </si>
  <si>
    <t>114-3368678-8913825</t>
  </si>
  <si>
    <t>279025395001</t>
  </si>
  <si>
    <t>Dong Zhai</t>
  </si>
  <si>
    <t>785684702546388</t>
  </si>
  <si>
    <t>114-9753929-4575468</t>
  </si>
  <si>
    <t>602954395701</t>
  </si>
  <si>
    <t>Tameka Reece</t>
  </si>
  <si>
    <t>1504849726656566</t>
  </si>
  <si>
    <t>112-6383763-7800234</t>
  </si>
  <si>
    <t>1Z91V6A60345105880</t>
  </si>
  <si>
    <t>Anna E Heath</t>
  </si>
  <si>
    <t>796189915003558</t>
  </si>
  <si>
    <t>112-6953057-6638630</t>
  </si>
  <si>
    <t>279066278109</t>
  </si>
  <si>
    <t>Shannon W Debenport</t>
  </si>
  <si>
    <t>648628223324626</t>
  </si>
  <si>
    <t>112-1314569-1869826</t>
  </si>
  <si>
    <t>9374889746015253677030</t>
  </si>
  <si>
    <t>Kim Nguyen</t>
  </si>
  <si>
    <t>502237558581471</t>
  </si>
  <si>
    <t>112-4599666-7890650</t>
  </si>
  <si>
    <t>279050186594</t>
  </si>
  <si>
    <t>Robin Aredondo</t>
  </si>
  <si>
    <t>1106311850272116</t>
  </si>
  <si>
    <t>114-1606109-0237811</t>
  </si>
  <si>
    <t>612674246738</t>
  </si>
  <si>
    <t>Ashley Roche</t>
  </si>
  <si>
    <t>609328560929589</t>
  </si>
  <si>
    <t>114-1436336-9123442</t>
  </si>
  <si>
    <t>9374889691015239564935</t>
  </si>
  <si>
    <t>Geetanjali Sachdeva</t>
  </si>
  <si>
    <t>848455776326285</t>
  </si>
  <si>
    <t>23-09204-88135</t>
  </si>
  <si>
    <t>420982969300110944100850551880</t>
  </si>
  <si>
    <t>Jan Conner</t>
  </si>
  <si>
    <t>7992937320776574</t>
  </si>
  <si>
    <t>03-09211-59607,114-5509330-9093047</t>
  </si>
  <si>
    <t>279130034805</t>
  </si>
  <si>
    <t>Shelly Johnson</t>
  </si>
  <si>
    <t>491119349569716</t>
  </si>
  <si>
    <t>adsd</t>
  </si>
  <si>
    <t>Pasqualine Goins</t>
  </si>
  <si>
    <t>850494449285268</t>
  </si>
  <si>
    <t>113-7709410-3608248</t>
  </si>
  <si>
    <t>279092011523</t>
  </si>
  <si>
    <t>Robert Murphy</t>
  </si>
  <si>
    <t>800753061174359</t>
  </si>
  <si>
    <t>113-7876855-6957047</t>
  </si>
  <si>
    <t>9374889702015231172263</t>
  </si>
  <si>
    <t>Karen Murphy</t>
  </si>
  <si>
    <t>490961479633088</t>
  </si>
  <si>
    <t>112-1381869-0624243</t>
  </si>
  <si>
    <t>612674237906</t>
  </si>
  <si>
    <t>Linda Dominguez</t>
  </si>
  <si>
    <t>851870605807466</t>
  </si>
  <si>
    <t>01-09216-15893</t>
  </si>
  <si>
    <t>9400111202557729611768</t>
  </si>
  <si>
    <t>Erika Messbarger</t>
  </si>
  <si>
    <t>877076946520199</t>
  </si>
  <si>
    <t>112-2144025-1664249</t>
  </si>
  <si>
    <t>279099599026</t>
  </si>
  <si>
    <t>Monique Joffrion</t>
  </si>
  <si>
    <t>784470562833192</t>
  </si>
  <si>
    <t>113-0960478-5513833</t>
  </si>
  <si>
    <t>279104255320</t>
  </si>
  <si>
    <t>Yun Kim</t>
  </si>
  <si>
    <t>3406380846314341</t>
  </si>
  <si>
    <t>21-09209-18114</t>
  </si>
  <si>
    <t>279169094097</t>
  </si>
  <si>
    <t>Hanna Koski</t>
  </si>
  <si>
    <t>1054926205174061</t>
  </si>
  <si>
    <t>24-09222-77108</t>
  </si>
  <si>
    <t>279169081752</t>
  </si>
  <si>
    <t>Sheryl Ferguson</t>
  </si>
  <si>
    <t>3384010561837425</t>
  </si>
  <si>
    <t>114-1665362-1069831</t>
  </si>
  <si>
    <t>1Z81WY110386906046</t>
  </si>
  <si>
    <t>Kathleen Benedick</t>
  </si>
  <si>
    <t>1398071007267537</t>
  </si>
  <si>
    <t>112-6383215-4247422</t>
  </si>
  <si>
    <t>612674268136</t>
  </si>
  <si>
    <t>1192744261276146</t>
  </si>
  <si>
    <t>113-9762650-9894661</t>
  </si>
  <si>
    <t>Debra L Butler</t>
  </si>
  <si>
    <t>423997746476674</t>
  </si>
  <si>
    <t>113-2020149-7061851</t>
  </si>
  <si>
    <t>612674234686</t>
  </si>
  <si>
    <t>Bette Patten</t>
  </si>
  <si>
    <t>426520652923235</t>
  </si>
  <si>
    <t>114-7592577-3147428</t>
  </si>
  <si>
    <t>9374889720115289649871</t>
  </si>
  <si>
    <t>Alistine Thompson</t>
  </si>
  <si>
    <t>571713161397480</t>
  </si>
  <si>
    <t>05-09219-66837</t>
  </si>
  <si>
    <t>9400108205497188152310</t>
  </si>
  <si>
    <t>Drew Jennison</t>
  </si>
  <si>
    <t>1523357548168474</t>
  </si>
  <si>
    <t>20-09216-89242</t>
  </si>
  <si>
    <t>279301803152</t>
  </si>
  <si>
    <t>Sandra Harper</t>
  </si>
  <si>
    <t>1104998013470173</t>
  </si>
  <si>
    <t>25-09215-22028</t>
  </si>
  <si>
    <t>279296134642</t>
  </si>
  <si>
    <t>Bonnie Morgan</t>
  </si>
  <si>
    <t>633866161691160</t>
  </si>
  <si>
    <t>25-09215-22434</t>
  </si>
  <si>
    <t>583538485957</t>
  </si>
  <si>
    <t>818127779337514</t>
  </si>
  <si>
    <t>112-5797903-2884241</t>
  </si>
  <si>
    <t>279261389981</t>
  </si>
  <si>
    <t>Pratima Pakala</t>
  </si>
  <si>
    <t>555213123040561</t>
  </si>
  <si>
    <t>112-5143534-5161806</t>
  </si>
  <si>
    <t>770223680635</t>
  </si>
  <si>
    <t>491803395991833</t>
  </si>
  <si>
    <t>112-0066888-3896256</t>
  </si>
  <si>
    <t>279257467391</t>
  </si>
  <si>
    <t>Elizia Creado</t>
  </si>
  <si>
    <t>1152097519044516</t>
  </si>
  <si>
    <t>113-3467279-5769026</t>
  </si>
  <si>
    <t>279256847567</t>
  </si>
  <si>
    <t>Michael Jones</t>
  </si>
  <si>
    <t>1417826788743198</t>
  </si>
  <si>
    <t>0</t>
  </si>
  <si>
    <t>Tammy Brooks</t>
  </si>
  <si>
    <t>647867236959949</t>
  </si>
  <si>
    <t>113-9070428-8034662</t>
  </si>
  <si>
    <t>9374889716315350750988</t>
  </si>
  <si>
    <t>Rosi Ramirez</t>
  </si>
  <si>
    <t>455005983365314</t>
  </si>
  <si>
    <t>26-09223-28493</t>
  </si>
  <si>
    <t>609783460668</t>
  </si>
  <si>
    <t>Hayley Vecchio</t>
  </si>
  <si>
    <t>612807953919262</t>
  </si>
  <si>
    <t>21-09225-06513</t>
  </si>
  <si>
    <t>9400108205497197947556</t>
  </si>
  <si>
    <t>Mark Zielinski</t>
  </si>
  <si>
    <t>831232108220752</t>
  </si>
  <si>
    <t>112-0824205-9476220</t>
  </si>
  <si>
    <t>279336834650</t>
  </si>
  <si>
    <t>Olivia Field</t>
  </si>
  <si>
    <t>801733091052293</t>
  </si>
  <si>
    <t>112-2259498-1652227</t>
  </si>
  <si>
    <t>1Z87V2R60316960706</t>
  </si>
  <si>
    <t>Janie DeMarra</t>
  </si>
  <si>
    <t>681131366465674</t>
  </si>
  <si>
    <t>112-1324422-8336265</t>
  </si>
  <si>
    <t>279289190467</t>
  </si>
  <si>
    <t>Nathan Haislip</t>
  </si>
  <si>
    <t>485161203558962</t>
  </si>
  <si>
    <t>113-4879902-0058656</t>
  </si>
  <si>
    <t>9374889679015413995966</t>
  </si>
  <si>
    <t>449739907248112</t>
  </si>
  <si>
    <t>113-1751525-7390603</t>
  </si>
  <si>
    <t>612804144710</t>
  </si>
  <si>
    <t>Shelby M Huckaby</t>
  </si>
  <si>
    <t>853019882778730</t>
  </si>
  <si>
    <t>https://alamodedropship.com/account/orders/13227e4ceb8655cdbc69da065a8e621e</t>
  </si>
  <si>
    <t>9400111206213862484848</t>
  </si>
  <si>
    <t>Brooke Alexander</t>
  </si>
  <si>
    <t>496708612374811</t>
  </si>
  <si>
    <t>https://alamodedropship.com/account/orders/bba4e5f026c1539dadf5052e1130fa33</t>
  </si>
  <si>
    <t>9400111206213862402699</t>
  </si>
  <si>
    <t>Ester Tan</t>
  </si>
  <si>
    <t>861047875070919</t>
  </si>
  <si>
    <t>07-09245-82848</t>
  </si>
  <si>
    <t>1ZX62V790360561644</t>
  </si>
  <si>
    <t>649303763369675</t>
  </si>
  <si>
    <t>03-09247-08115</t>
  </si>
  <si>
    <t>279447079403</t>
  </si>
  <si>
    <t>1444317346078796</t>
  </si>
  <si>
    <t>112-9138572-6705869,112-1668094-3452208</t>
  </si>
  <si>
    <t>9374889702015437443402</t>
  </si>
  <si>
    <t>Laurie Lisman</t>
  </si>
  <si>
    <t>1272118780304048</t>
  </si>
  <si>
    <t>03-09250-60937</t>
  </si>
  <si>
    <t>279432456411</t>
  </si>
  <si>
    <t>Mikel Rae</t>
  </si>
  <si>
    <t>5618307098262836</t>
  </si>
  <si>
    <t>112-2177178-9469804</t>
  </si>
  <si>
    <t>613713512930</t>
  </si>
  <si>
    <t>Sharon Kay Bonta</t>
  </si>
  <si>
    <t>679881479994646</t>
  </si>
  <si>
    <t>112-0440799-8945034</t>
  </si>
  <si>
    <t>9374889690015484903030</t>
  </si>
  <si>
    <t>shelly Chambliss</t>
  </si>
  <si>
    <t>423848053246490</t>
  </si>
  <si>
    <t>112-7873053-7092211</t>
  </si>
  <si>
    <t>612452231963</t>
  </si>
  <si>
    <t>Niree Ward</t>
  </si>
  <si>
    <t>655808746115263</t>
  </si>
  <si>
    <t>00</t>
  </si>
  <si>
    <t>Jeje Mohammed</t>
  </si>
  <si>
    <t>829291445185967</t>
  </si>
  <si>
    <t>15-09252-05144</t>
  </si>
  <si>
    <t>9400111206213862965743</t>
  </si>
  <si>
    <t>Ron Tulley</t>
  </si>
  <si>
    <t>799192014679671</t>
  </si>
  <si>
    <t>113-5077039-3581825</t>
  </si>
  <si>
    <t>279474296909</t>
  </si>
  <si>
    <t>Veronica Smith</t>
  </si>
  <si>
    <t>1312340832858335</t>
  </si>
  <si>
    <t>114-1982255-5818651</t>
  </si>
  <si>
    <t>613849697123</t>
  </si>
  <si>
    <t>CODY FOGG</t>
  </si>
  <si>
    <t>1446991689142089</t>
  </si>
  <si>
    <t>112-1879514-8852250</t>
  </si>
  <si>
    <t>9374889737015520518006</t>
  </si>
  <si>
    <t>Linda Hecker</t>
  </si>
  <si>
    <t>1320230145386593</t>
  </si>
  <si>
    <t>112-4093405-1273803</t>
  </si>
  <si>
    <t>279583734382</t>
  </si>
  <si>
    <t>Carrie Enright Katz</t>
  </si>
  <si>
    <t>522672049325991</t>
  </si>
  <si>
    <t>112-2889688-4825055</t>
  </si>
  <si>
    <t>279673502350</t>
  </si>
  <si>
    <t>Elaine Nussbaum</t>
  </si>
  <si>
    <t>1515203048919343</t>
  </si>
  <si>
    <t>112-3004472-9198654</t>
  </si>
  <si>
    <t>279637189456</t>
  </si>
  <si>
    <t>Jack Casterella (RDU FB1)</t>
  </si>
  <si>
    <t>696413628127271</t>
  </si>
  <si>
    <t>113-9509091-1289846</t>
  </si>
  <si>
    <t>279720931508</t>
  </si>
  <si>
    <t>Judy Kenary</t>
  </si>
  <si>
    <t>493517012708280</t>
  </si>
  <si>
    <t>113-4278458-7496260</t>
  </si>
  <si>
    <t>9374889730015577442542</t>
  </si>
  <si>
    <t>Leah Jackson</t>
  </si>
  <si>
    <t>1165055537723497</t>
  </si>
  <si>
    <t>114-4527076-7053809</t>
  </si>
  <si>
    <t>9374889715015569197789</t>
  </si>
  <si>
    <t>Guru Gary</t>
  </si>
  <si>
    <t>1187071168831507</t>
  </si>
  <si>
    <t>112-2581997-0777855</t>
  </si>
  <si>
    <t>611699894550</t>
  </si>
  <si>
    <t>2022385317971149</t>
  </si>
  <si>
    <t>112-9132740-8178662</t>
  </si>
  <si>
    <t>279734679853</t>
  </si>
  <si>
    <t>Patricia Reilly</t>
  </si>
  <si>
    <t>793042425112200</t>
  </si>
  <si>
    <t>114-8452712-0230659</t>
  </si>
  <si>
    <t>611636935880</t>
  </si>
  <si>
    <t>Jennifer Lamb</t>
  </si>
  <si>
    <t>430477219260303</t>
  </si>
  <si>
    <t>114-2684245-0139404</t>
  </si>
  <si>
    <t>390031300758</t>
  </si>
  <si>
    <t>Hope Appling</t>
  </si>
  <si>
    <t>824885361992362</t>
  </si>
  <si>
    <t>20-09277-27287</t>
  </si>
  <si>
    <t>390248247857</t>
  </si>
  <si>
    <t>Anna Bernhard</t>
  </si>
  <si>
    <t>2106595796195770</t>
  </si>
  <si>
    <t>114-6752027-9950628</t>
  </si>
  <si>
    <t>9374889735015632035134</t>
  </si>
  <si>
    <t>1842019639475178</t>
  </si>
  <si>
    <t>24-09290-42422</t>
  </si>
  <si>
    <t>9400111206213816021662</t>
  </si>
  <si>
    <t>649435396765540</t>
  </si>
  <si>
    <t>04-09283-10971</t>
  </si>
  <si>
    <t>838789450878384</t>
  </si>
  <si>
    <t>5399446570184940</t>
  </si>
  <si>
    <t>24-09290-43212</t>
  </si>
  <si>
    <t>Marilyn Smith</t>
  </si>
  <si>
    <t>629196722021495</t>
  </si>
  <si>
    <t>113-5998786-9537817</t>
  </si>
  <si>
    <t>390012241500</t>
  </si>
  <si>
    <t>508678074509316</t>
  </si>
  <si>
    <t>25-09275-56659,112-3799679-6897801</t>
  </si>
  <si>
    <t>390031800166</t>
  </si>
  <si>
    <t>Kathy Reinke</t>
  </si>
  <si>
    <t>1499948477139384</t>
  </si>
  <si>
    <t>17-09278-40177</t>
  </si>
  <si>
    <t>9400108205497252030162</t>
  </si>
  <si>
    <t>Chantel Lewis</t>
  </si>
  <si>
    <t>883044112863790</t>
  </si>
  <si>
    <t>112-4192757-0849849</t>
  </si>
  <si>
    <t>9374889690015629261780</t>
  </si>
  <si>
    <t>Gerda Aka Flower Enthusiast</t>
  </si>
  <si>
    <t>485216623668337</t>
  </si>
  <si>
    <t>113-8679298-1098632</t>
  </si>
  <si>
    <t>390012163501</t>
  </si>
  <si>
    <t>Olivia Craciun</t>
  </si>
  <si>
    <t>864122761278515</t>
  </si>
  <si>
    <t>113-3952124-3982642</t>
  </si>
  <si>
    <t>614712074740</t>
  </si>
  <si>
    <t>Lorraine Acuna</t>
  </si>
  <si>
    <t>665099195096623</t>
  </si>
  <si>
    <t>112-8379764-7182603</t>
  </si>
  <si>
    <t>390032484142</t>
  </si>
  <si>
    <t>Jennifer Morgan Swartz</t>
  </si>
  <si>
    <t>459687499596738</t>
  </si>
  <si>
    <t>112-4791985-2561824</t>
  </si>
  <si>
    <t>390105657658</t>
  </si>
  <si>
    <t>Patsy Wilkinson</t>
  </si>
  <si>
    <t>840879867038605</t>
  </si>
  <si>
    <t>08-09285-78444</t>
  </si>
  <si>
    <t>612577204977</t>
  </si>
  <si>
    <t>Luci Nielsen</t>
  </si>
  <si>
    <t>1901985630132852</t>
  </si>
  <si>
    <t>23-09298-99091</t>
  </si>
  <si>
    <t>390380731776</t>
  </si>
  <si>
    <t>Judy K Atwood</t>
  </si>
  <si>
    <t>575978494285402</t>
  </si>
  <si>
    <t>112-0088378-6284203</t>
  </si>
  <si>
    <t>9374889677015756926346</t>
  </si>
  <si>
    <t>646640233606432</t>
  </si>
  <si>
    <t>Nancy Pulido</t>
  </si>
  <si>
    <t>1004443317617219</t>
  </si>
  <si>
    <t>112-0097645-8793863</t>
  </si>
  <si>
    <t>614713100417</t>
  </si>
  <si>
    <t>Susan O'Neill</t>
  </si>
  <si>
    <t>679880366752051</t>
  </si>
  <si>
    <t>112-4553559-8591405</t>
  </si>
  <si>
    <t>9374889706015753754394</t>
  </si>
  <si>
    <t>Lori Williams</t>
  </si>
  <si>
    <t>3176067926037858</t>
  </si>
  <si>
    <t>01-09312-34852</t>
  </si>
  <si>
    <t>9400108205497276108779</t>
  </si>
  <si>
    <t>Janine Khosrowabadi</t>
  </si>
  <si>
    <t>787920922281532</t>
  </si>
  <si>
    <t>425180346488236</t>
  </si>
  <si>
    <t>113-8244214-3405825</t>
  </si>
  <si>
    <t>390334838719</t>
  </si>
  <si>
    <t>Alejandra Torres</t>
  </si>
  <si>
    <t>1522757974854507</t>
  </si>
  <si>
    <t>113-8523988-9969827</t>
  </si>
  <si>
    <t>615188807268</t>
  </si>
  <si>
    <t>Eileen Aste</t>
  </si>
  <si>
    <t>1493640324457966</t>
  </si>
  <si>
    <t>114-1281803-8465815</t>
  </si>
  <si>
    <t>615774079335</t>
  </si>
  <si>
    <t>Deshawn Martin</t>
  </si>
  <si>
    <t>486871373392809</t>
  </si>
  <si>
    <t>Kandy Rose</t>
  </si>
  <si>
    <t>805076124113661</t>
  </si>
  <si>
    <t>112-3022100-3929867</t>
  </si>
  <si>
    <t>9374889700015771476229</t>
  </si>
  <si>
    <t>Jamie L Rose</t>
  </si>
  <si>
    <t>448722987199686</t>
  </si>
  <si>
    <t>114-5297991-2253858</t>
  </si>
  <si>
    <t>770426259368</t>
  </si>
  <si>
    <t>Diane J Eckert</t>
  </si>
  <si>
    <t>638590847741851</t>
  </si>
  <si>
    <t>113-5215200-3184203</t>
  </si>
  <si>
    <t>390381274430</t>
  </si>
  <si>
    <t>Aytoya Albert</t>
  </si>
  <si>
    <t>1183576482255342</t>
  </si>
  <si>
    <t>24-09327-18789</t>
  </si>
  <si>
    <t>9400108205497287684668</t>
  </si>
  <si>
    <t>Stephanie Biddle</t>
  </si>
  <si>
    <t>494508809368525</t>
  </si>
  <si>
    <t>112-0022610-5455418</t>
  </si>
  <si>
    <t>1Z6433W10364795805</t>
  </si>
  <si>
    <t>Tara E Mullins</t>
  </si>
  <si>
    <t>642093777502620</t>
  </si>
  <si>
    <t>112-1052840-3409836</t>
  </si>
  <si>
    <t>390435681826</t>
  </si>
  <si>
    <t>Jon Wainer</t>
  </si>
  <si>
    <t>2473976932764561</t>
  </si>
  <si>
    <t>113-2951681-9772231</t>
  </si>
  <si>
    <t>612585036931</t>
  </si>
  <si>
    <t>vera medici</t>
  </si>
  <si>
    <t>534000558119132</t>
  </si>
  <si>
    <t>113-3749740-4142662</t>
  </si>
  <si>
    <t>390393966364</t>
  </si>
  <si>
    <t>Jacklyn Morales</t>
  </si>
  <si>
    <t>1369053670165236</t>
  </si>
  <si>
    <t>114-0227360-9591412</t>
  </si>
  <si>
    <t>390454066538</t>
  </si>
  <si>
    <t>Karla Fisher</t>
  </si>
  <si>
    <t>1556743881445307</t>
  </si>
  <si>
    <t>112-7822440-3599461</t>
  </si>
  <si>
    <t>9374889737015809593960</t>
  </si>
  <si>
    <t>Kimberly Pham</t>
  </si>
  <si>
    <t>687539355940529</t>
  </si>
  <si>
    <t>113-0908389-1102655</t>
  </si>
  <si>
    <t>612584195834</t>
  </si>
  <si>
    <t>Ania Suros</t>
  </si>
  <si>
    <t>440045058205865</t>
  </si>
  <si>
    <t>114-5747138-3182634</t>
  </si>
  <si>
    <t>390475641561</t>
  </si>
  <si>
    <t>Miquela Alvarez</t>
  </si>
  <si>
    <t>825037928830878</t>
  </si>
  <si>
    <t>112-4203976-2790651</t>
  </si>
  <si>
    <t>9374889711015823384775</t>
  </si>
  <si>
    <t>658873389146437</t>
  </si>
  <si>
    <t>112-3107706-0933058</t>
  </si>
  <si>
    <t>9374889711015824348981</t>
  </si>
  <si>
    <t>485608930050145</t>
  </si>
  <si>
    <t>2465186260447612</t>
  </si>
  <si>
    <t>114-3762434-9813830</t>
  </si>
  <si>
    <t>770471333422</t>
  </si>
  <si>
    <t>Jessica Anzures</t>
  </si>
  <si>
    <t>509474244537351</t>
  </si>
  <si>
    <t>113-2979568-7660226</t>
  </si>
  <si>
    <t>390482845818</t>
  </si>
  <si>
    <t>Lisa Ott</t>
  </si>
  <si>
    <t>636689668203290</t>
  </si>
  <si>
    <t>Rusty Lucey</t>
  </si>
  <si>
    <t>822250799026798</t>
  </si>
  <si>
    <t>112-8074690-3816260</t>
  </si>
  <si>
    <t>9374889683015866305582</t>
  </si>
  <si>
    <t>Cathy Risby</t>
  </si>
  <si>
    <t>1129578697687208</t>
  </si>
  <si>
    <t>09-09334-20568</t>
  </si>
  <si>
    <t>390860216010</t>
  </si>
  <si>
    <t>Patricia Armah</t>
  </si>
  <si>
    <t>1186889228566694</t>
  </si>
  <si>
    <t>21-09334-02117</t>
  </si>
  <si>
    <t>390860125629</t>
  </si>
  <si>
    <t>852076249142095</t>
  </si>
  <si>
    <t>12-09337-59117</t>
  </si>
  <si>
    <t>601231912153</t>
  </si>
  <si>
    <t>6037243999632786</t>
  </si>
  <si>
    <t>112-5289845-2358658</t>
  </si>
  <si>
    <t>390629656940</t>
  </si>
  <si>
    <t>Lisa DeVole</t>
  </si>
  <si>
    <t>643130280927565</t>
  </si>
  <si>
    <t>112-3001728-7016257</t>
  </si>
  <si>
    <t>615213446155</t>
  </si>
  <si>
    <t>Luella Bradley</t>
  </si>
  <si>
    <t>443756934504961</t>
  </si>
  <si>
    <t>114-2596446-0444265</t>
  </si>
  <si>
    <t>390553246870</t>
  </si>
  <si>
    <t>LILY PEREZ</t>
  </si>
  <si>
    <t>892461808408092</t>
  </si>
  <si>
    <t>113-7258600-5702616</t>
  </si>
  <si>
    <t>390629671560</t>
  </si>
  <si>
    <t>Tricia Clark</t>
  </si>
  <si>
    <t>1061021501231289</t>
  </si>
  <si>
    <t>15-09341-14997</t>
  </si>
  <si>
    <t>391005295651</t>
  </si>
  <si>
    <t>Becky Daniels</t>
  </si>
  <si>
    <t>2956896234613666</t>
  </si>
  <si>
    <t>113-8653877-3148216</t>
  </si>
  <si>
    <t>615217117991</t>
  </si>
  <si>
    <t>Mary Villarreal</t>
  </si>
  <si>
    <t>1517246935407844</t>
  </si>
  <si>
    <t>03-09345-56117</t>
  </si>
  <si>
    <t>618675281057</t>
  </si>
  <si>
    <t>Jennifer Jones</t>
  </si>
  <si>
    <t>2430602610436796</t>
  </si>
  <si>
    <t>114-4369046-9433011</t>
  </si>
  <si>
    <t>390627238156</t>
  </si>
  <si>
    <t>Renee Schein</t>
  </si>
  <si>
    <t>505278401615230</t>
  </si>
  <si>
    <t>114-2241756-9787455</t>
  </si>
  <si>
    <t>390712780164</t>
  </si>
  <si>
    <t>Theresa Giwer</t>
  </si>
  <si>
    <t>1309966456213466</t>
  </si>
  <si>
    <t>113-2300190-9865815</t>
  </si>
  <si>
    <t>390755774779</t>
  </si>
  <si>
    <t>Brendan Loughrey</t>
  </si>
  <si>
    <t>3351087638458137</t>
  </si>
  <si>
    <t>113-3343972-9926600</t>
  </si>
  <si>
    <t>390859968685</t>
  </si>
  <si>
    <t>Laura Kroh</t>
  </si>
  <si>
    <t>671504471360387</t>
  </si>
  <si>
    <t>114-0044880-9601809</t>
  </si>
  <si>
    <t>390845073000</t>
  </si>
  <si>
    <t>Becca M Horn</t>
  </si>
  <si>
    <t>1551015475327116</t>
  </si>
  <si>
    <t>19-09356-58984</t>
  </si>
  <si>
    <t>612609570942</t>
  </si>
  <si>
    <t>Chris King</t>
  </si>
  <si>
    <t>5648378878587277</t>
  </si>
  <si>
    <t>114-6311067-7289850</t>
  </si>
  <si>
    <t>1Z0F53V20316906504</t>
  </si>
  <si>
    <t>Jackie Gross</t>
  </si>
  <si>
    <t>1262903694555838</t>
  </si>
  <si>
    <t>113-5812155-6969063</t>
  </si>
  <si>
    <t>390829349279</t>
  </si>
  <si>
    <t>684733639753388</t>
  </si>
  <si>
    <t>113-6142676-4917028</t>
  </si>
  <si>
    <t>390829236997</t>
  </si>
  <si>
    <t>535116304768242</t>
  </si>
  <si>
    <t>Connie Midkiff</t>
  </si>
  <si>
    <t>458292433120393</t>
  </si>
  <si>
    <t>114-9341170-6869823</t>
  </si>
  <si>
    <t>9374889677016065392440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</si>
</sst>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\ mmmm"/>
  </numFmts>
  <fonts count="12" x14ac:knownFonts="1">
    <font>
      <sz val="11"/>
      <color theme="1"/>
      <name val="Calibri"/>
      <family val="2"/>
      <scheme val="minor"/>
    </font>
    <font>
      <b/>
      <sz val="11"/>
      <color rgb="FFFFFFFF"/>
      <name val="Inconsolata"/>
    </font>
    <font>
      <sz val="11"/>
      <color rgb="FFB7B7B7"/>
      <name val="Inconsolata"/>
    </font>
    <font>
      <sz val="11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1"/>
      <color theme="1"/>
      <name val="Inconsolata"/>
    </font>
    <font>
      <sz val="11"/>
      <color theme="1"/>
      <name val="Inconsolata"/>
    </font>
    <font>
      <sz val="10"/>
      <color rgb="FF000000"/>
      <name val="Arial"/>
    </font>
    <font>
      <sz val="10"/>
      <color rgb="FFFF0000"/>
      <name val="Arial"/>
    </font>
    <font>
      <sz val="11"/>
      <color rgb="FF0F1111"/>
      <name val="Arial"/>
    </font>
    <font>
      <u/>
      <sz val="11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164" fontId="1" fillId="2" borderId="0" xfId="0" applyNumberFormat="1" applyFont="1" applyFill="1"/>
    <xf numFmtId="10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right"/>
    </xf>
    <xf numFmtId="164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0" borderId="0" xfId="0" applyNumberFormat="1" applyFont="1"/>
    <xf numFmtId="164" fontId="5" fillId="0" borderId="0" xfId="0" applyNumberFormat="1" applyFont="1" applyAlignment="1">
      <alignment horizontal="right"/>
    </xf>
    <xf numFmtId="164" fontId="4" fillId="0" borderId="0" xfId="0" applyNumberFormat="1" applyFont="1"/>
    <xf numFmtId="164" fontId="6" fillId="3" borderId="0" xfId="0" applyNumberFormat="1" applyFont="1" applyFill="1" applyAlignment="1">
      <alignment horizontal="right"/>
    </xf>
    <xf numFmtId="10" fontId="7" fillId="3" borderId="0" xfId="0" applyNumberFormat="1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165" fontId="4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</cellXfs>
  <cellStyles count="1">
    <cellStyle name="Normal" xfId="0" builtinId="0"/>
  </cellStyles>
  <dxfs count="8"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lamodedropship.com/account/orders/bba4e5f026c1539dadf5052e1130fa33" TargetMode="External"/><Relationship Id="rId1" Type="http://schemas.openxmlformats.org/officeDocument/2006/relationships/hyperlink" Target="https://alamodedropship.com/account/orders/13227e4ceb8655cdbc69da065a8e62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1487-1C67-4763-AF35-D81F64593C2D}">
  <dimension ref="A1:O147"/>
  <sheetViews>
    <sheetView tabSelected="1" workbookViewId="0">
      <selection activeCell="P11" sqref="P11"/>
    </sheetView>
  </sheetViews>
  <sheetFormatPr defaultRowHeight="15" x14ac:dyDescent="0.25"/>
  <cols>
    <col min="11" max="11" width="28" customWidth="1"/>
    <col min="14" max="14" width="18.140625" customWidth="1"/>
  </cols>
  <sheetData>
    <row r="1" spans="1:15" ht="51.75" x14ac:dyDescent="0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</row>
    <row r="2" spans="1:15" ht="17.25" x14ac:dyDescent="0.4">
      <c r="A2" s="7">
        <v>1</v>
      </c>
      <c r="B2" s="8"/>
      <c r="C2" s="9"/>
      <c r="D2" s="10"/>
      <c r="E2" s="8" t="s">
        <v>15</v>
      </c>
      <c r="F2" s="11" t="s">
        <v>16</v>
      </c>
      <c r="G2" s="12">
        <v>25.91</v>
      </c>
      <c r="H2" s="8" t="s">
        <v>17</v>
      </c>
      <c r="I2" s="12">
        <v>14.84</v>
      </c>
      <c r="J2" s="13"/>
      <c r="K2" s="10" t="s">
        <v>18</v>
      </c>
      <c r="L2" s="14">
        <f t="shared" ref="L2:L147" si="0">IF(F2&lt;&gt;"", G2-I2, "")</f>
        <v>11.07</v>
      </c>
      <c r="M2" s="15">
        <f t="shared" ref="M2:M147" si="1">IF(F2&lt;&gt;"", IF(G2=0, 0,L2/G2), "")</f>
        <v>0.42724816673099192</v>
      </c>
      <c r="N2" s="16" t="str">
        <f ca="1">IFERROR(__xludf.DUMMYFUNCTION("ifs(D5=""18"", 1585,
D5=""j"", 7102,
D5=""53"", 5605,
D5=""44"", 5605,
D5=""248"", 5605,
D5=""127"", 1260,
D5=""162"", ""0904"",
D5=""191"", 4970,
REGEXMATCH(P5, ""-""), 7102)"),"#N/A")</f>
        <v>#N/A</v>
      </c>
      <c r="O2" s="17" t="str">
        <f ca="1">IFERROR(__xludf.DUMMYFUNCTION("if(REGEXMATCH(P5, ""-""), ""Ebay"", ""Amazon"")"),"Amazon")</f>
        <v>Amazon</v>
      </c>
    </row>
    <row r="3" spans="1:15" ht="17.25" x14ac:dyDescent="0.4">
      <c r="A3" s="7">
        <v>2</v>
      </c>
      <c r="B3" s="8"/>
      <c r="C3" s="9"/>
      <c r="D3" s="10"/>
      <c r="E3" s="8" t="s">
        <v>19</v>
      </c>
      <c r="F3" s="11" t="s">
        <v>20</v>
      </c>
      <c r="G3" s="12">
        <v>12.71</v>
      </c>
      <c r="H3" s="8" t="s">
        <v>21</v>
      </c>
      <c r="I3" s="12">
        <v>2.81</v>
      </c>
      <c r="J3" s="13"/>
      <c r="K3" s="10" t="s">
        <v>22</v>
      </c>
      <c r="L3" s="14">
        <f t="shared" si="0"/>
        <v>9.9</v>
      </c>
      <c r="M3" s="15">
        <f t="shared" si="1"/>
        <v>0.77891424075531079</v>
      </c>
      <c r="N3" s="16">
        <f ca="1">IFERROR(__xludf.DUMMYFUNCTION("ifs(D6=""18"", 1585,
D6=""j"", 7102,
D6=""53"", 5605,
D6=""44"", 5605,
D6=""248"", 5605,
D6=""127"", 1260,
D6=""162"", ""0904"",
D6=""191"", 4970,
REGEXMATCH(P6, ""-""), 7102)"),7102)</f>
        <v>7102</v>
      </c>
      <c r="O3" s="17" t="str">
        <f ca="1">IFERROR(__xludf.DUMMYFUNCTION("if(REGEXMATCH(P6, ""-""), ""Ebay"", ""Amazon"")"),"Ebay")</f>
        <v>Ebay</v>
      </c>
    </row>
    <row r="4" spans="1:15" ht="17.25" x14ac:dyDescent="0.4">
      <c r="A4" s="7">
        <v>3</v>
      </c>
      <c r="B4" s="8"/>
      <c r="C4" s="9"/>
      <c r="D4" s="18"/>
      <c r="E4" s="8" t="s">
        <v>23</v>
      </c>
      <c r="F4" s="11" t="s">
        <v>24</v>
      </c>
      <c r="G4" s="12">
        <v>19.98</v>
      </c>
      <c r="H4" s="8" t="s">
        <v>25</v>
      </c>
      <c r="I4" s="12">
        <v>9.36</v>
      </c>
      <c r="J4" s="13"/>
      <c r="K4" s="19" t="s">
        <v>26</v>
      </c>
      <c r="L4" s="14">
        <f t="shared" si="0"/>
        <v>10.620000000000001</v>
      </c>
      <c r="M4" s="15">
        <f t="shared" si="1"/>
        <v>0.53153153153153154</v>
      </c>
      <c r="N4" s="16" t="str">
        <f ca="1">IFERROR(__xludf.DUMMYFUNCTION("ifs(D7=""18"", 1585,
D7=""j"", 7102,
D7=""53"", 5605,
D7=""44"", 5605,
D7=""248"", 5605,
D7=""127"", 1260,
D7=""162"", ""0904"",
D7=""191"", 4970,
REGEXMATCH(P7, ""-""), 7102)"),"#N/A")</f>
        <v>#N/A</v>
      </c>
      <c r="O4" s="17" t="str">
        <f ca="1">IFERROR(__xludf.DUMMYFUNCTION("if(REGEXMATCH(P7, ""-""), ""Ebay"", ""Amazon"")"),"Amazon")</f>
        <v>Amazon</v>
      </c>
    </row>
    <row r="5" spans="1:15" ht="17.25" x14ac:dyDescent="0.4">
      <c r="A5" s="7">
        <v>4</v>
      </c>
      <c r="B5" s="8"/>
      <c r="C5" s="20"/>
      <c r="D5" s="10" t="s">
        <v>27</v>
      </c>
      <c r="E5" s="8" t="s">
        <v>28</v>
      </c>
      <c r="F5" s="11" t="s">
        <v>29</v>
      </c>
      <c r="G5" s="12">
        <v>30.91</v>
      </c>
      <c r="H5" s="8" t="s">
        <v>30</v>
      </c>
      <c r="I5" s="12">
        <v>21.12</v>
      </c>
      <c r="J5" s="13"/>
      <c r="K5" s="19" t="s">
        <v>31</v>
      </c>
      <c r="L5" s="14">
        <f t="shared" si="0"/>
        <v>9.7899999999999991</v>
      </c>
      <c r="M5" s="15">
        <f t="shared" si="1"/>
        <v>0.31672597864768681</v>
      </c>
      <c r="N5" s="16">
        <f ca="1">IFERROR(__xludf.DUMMYFUNCTION("ifs(D8=""18"", 1585,
D8=""j"", 7102,
D8=""53"", 5605,
D8=""44"", 5605,
D8=""248"", 5605,
D8=""127"", 1260,
D8=""162"", ""0904"",
D8=""191"", 4970,
REGEXMATCH(P8, ""-""), 7102)"),1585)</f>
        <v>1585</v>
      </c>
      <c r="O5" s="17" t="str">
        <f ca="1">IFERROR(__xludf.DUMMYFUNCTION("if(REGEXMATCH(P8, ""-""), ""Ebay"", ""Amazon"")"),"Amazon")</f>
        <v>Amazon</v>
      </c>
    </row>
    <row r="6" spans="1:15" ht="17.25" x14ac:dyDescent="0.4">
      <c r="A6" s="7">
        <v>5</v>
      </c>
      <c r="B6" s="13"/>
      <c r="C6" s="20"/>
      <c r="D6" s="18" t="s">
        <v>32</v>
      </c>
      <c r="E6" s="8" t="s">
        <v>33</v>
      </c>
      <c r="F6" s="11" t="s">
        <v>34</v>
      </c>
      <c r="G6" s="12">
        <v>29.98</v>
      </c>
      <c r="H6" s="8" t="s">
        <v>35</v>
      </c>
      <c r="I6" s="12">
        <v>20.68</v>
      </c>
      <c r="J6" s="13"/>
      <c r="K6" s="10" t="s">
        <v>36</v>
      </c>
      <c r="L6" s="14">
        <f t="shared" si="0"/>
        <v>9.3000000000000007</v>
      </c>
      <c r="M6" s="15">
        <f t="shared" si="1"/>
        <v>0.31020680453635757</v>
      </c>
      <c r="N6" s="16" t="str">
        <f ca="1">IFERROR(__xludf.DUMMYFUNCTION("ifs(D9=""18"", 1585,
D9=""j"", 7102,
D9=""53"", 5605,
D9=""44"", 5605,
D9=""248"", 5605,
D9=""127"", 1260,
D9=""162"", ""0904"",
D9=""191"", 4970,
REGEXMATCH(P9, ""-""), 7102)"),"0904")</f>
        <v>0904</v>
      </c>
      <c r="O6" s="17" t="str">
        <f ca="1">IFERROR(__xludf.DUMMYFUNCTION("if(REGEXMATCH(P9, ""-""), ""Ebay"", ""Amazon"")"),"Amazon")</f>
        <v>Amazon</v>
      </c>
    </row>
    <row r="7" spans="1:15" ht="17.25" x14ac:dyDescent="0.4">
      <c r="A7" s="7">
        <v>6</v>
      </c>
      <c r="B7" s="13"/>
      <c r="C7" s="20"/>
      <c r="D7" s="18" t="s">
        <v>32</v>
      </c>
      <c r="E7" s="8" t="s">
        <v>37</v>
      </c>
      <c r="F7" s="11" t="s">
        <v>38</v>
      </c>
      <c r="G7" s="12">
        <v>23.98</v>
      </c>
      <c r="H7" s="8" t="s">
        <v>39</v>
      </c>
      <c r="I7" s="12">
        <v>10.69</v>
      </c>
      <c r="J7" s="13"/>
      <c r="K7" s="10" t="s">
        <v>40</v>
      </c>
      <c r="L7" s="14">
        <f t="shared" si="0"/>
        <v>13.290000000000001</v>
      </c>
      <c r="M7" s="15">
        <f t="shared" si="1"/>
        <v>0.55421184320266892</v>
      </c>
      <c r="N7" s="16" t="str">
        <f ca="1">IFERROR(__xludf.DUMMYFUNCTION("ifs(D10=""18"", 1585,
D10=""j"", 7102,
D10=""53"", 5605,
D10=""44"", 5605,
D10=""248"", 5605,
D10=""127"", 1260,
D10=""162"", ""0904"",
D10=""191"", 4970,
REGEXMATCH(P10, ""-""), 7102)"),"0904")</f>
        <v>0904</v>
      </c>
      <c r="O7" s="17" t="str">
        <f ca="1">IFERROR(__xludf.DUMMYFUNCTION("if(REGEXMATCH(P10, ""-""), ""Ebay"", ""Amazon"")"),"Amazon")</f>
        <v>Amazon</v>
      </c>
    </row>
    <row r="8" spans="1:15" ht="17.25" x14ac:dyDescent="0.4">
      <c r="A8" s="7">
        <v>7</v>
      </c>
      <c r="B8" s="13"/>
      <c r="C8" s="20"/>
      <c r="D8" s="18" t="s">
        <v>27</v>
      </c>
      <c r="E8" s="8" t="s">
        <v>41</v>
      </c>
      <c r="F8" s="11" t="s">
        <v>42</v>
      </c>
      <c r="G8" s="12">
        <v>13.81</v>
      </c>
      <c r="H8" s="8" t="s">
        <v>43</v>
      </c>
      <c r="I8" s="12">
        <v>3.63</v>
      </c>
      <c r="J8" s="13"/>
      <c r="K8" s="10" t="s">
        <v>44</v>
      </c>
      <c r="L8" s="14">
        <f t="shared" si="0"/>
        <v>10.18</v>
      </c>
      <c r="M8" s="15">
        <f t="shared" si="1"/>
        <v>0.73714699493120928</v>
      </c>
      <c r="N8" s="16">
        <f ca="1">IFERROR(__xludf.DUMMYFUNCTION("ifs(D11=""18"", 1585,
D11=""j"", 7102,
D11=""53"", 5605,
D11=""44"", 5605,
D11=""248"", 5605,
D11=""127"", 1260,
D11=""162"", ""0904"",
D11=""191"", 4970,
REGEXMATCH(P11, ""-""), 7102)"),1585)</f>
        <v>1585</v>
      </c>
      <c r="O8" s="17" t="str">
        <f ca="1">IFERROR(__xludf.DUMMYFUNCTION("if(REGEXMATCH(P11, ""-""), ""Ebay"", ""Amazon"")"),"Ebay")</f>
        <v>Ebay</v>
      </c>
    </row>
    <row r="9" spans="1:15" ht="17.25" x14ac:dyDescent="0.4">
      <c r="A9" s="7">
        <v>8</v>
      </c>
      <c r="B9" s="13"/>
      <c r="C9" s="20"/>
      <c r="D9" s="18" t="s">
        <v>45</v>
      </c>
      <c r="E9" s="8" t="s">
        <v>46</v>
      </c>
      <c r="F9" s="11" t="s">
        <v>47</v>
      </c>
      <c r="G9" s="12">
        <v>19.98</v>
      </c>
      <c r="H9" s="8" t="s">
        <v>48</v>
      </c>
      <c r="I9" s="12">
        <v>15.84</v>
      </c>
      <c r="J9" s="13"/>
      <c r="K9" s="10" t="s">
        <v>49</v>
      </c>
      <c r="L9" s="14">
        <f t="shared" si="0"/>
        <v>4.1400000000000006</v>
      </c>
      <c r="M9" s="15">
        <f t="shared" si="1"/>
        <v>0.20720720720720723</v>
      </c>
      <c r="N9" s="16">
        <f ca="1">IFERROR(__xludf.DUMMYFUNCTION("ifs(D12=""18"", 1585,
D12=""j"", 7102,
D12=""53"", 5605,
D12=""44"", 5605,
D12=""248"", 5605,
D12=""127"", 1260,
D12=""162"", ""0904"",
D12=""191"", 4970,
REGEXMATCH(P12, ""-""), 7102)"),4970)</f>
        <v>4970</v>
      </c>
      <c r="O9" s="17" t="str">
        <f ca="1">IFERROR(__xludf.DUMMYFUNCTION("if(REGEXMATCH(P12, ""-""), ""Ebay"", ""Amazon"")"),"Amazon")</f>
        <v>Amazon</v>
      </c>
    </row>
    <row r="10" spans="1:15" ht="17.25" x14ac:dyDescent="0.4">
      <c r="A10" s="7">
        <v>9</v>
      </c>
      <c r="B10" s="13"/>
      <c r="C10" s="20"/>
      <c r="D10" s="18" t="s">
        <v>45</v>
      </c>
      <c r="E10" s="8" t="s">
        <v>50</v>
      </c>
      <c r="F10" s="11" t="s">
        <v>51</v>
      </c>
      <c r="G10" s="12">
        <v>19.98</v>
      </c>
      <c r="H10" s="8" t="s">
        <v>52</v>
      </c>
      <c r="I10" s="12">
        <v>14.75</v>
      </c>
      <c r="J10" s="13"/>
      <c r="K10" s="10" t="s">
        <v>53</v>
      </c>
      <c r="L10" s="14">
        <f t="shared" si="0"/>
        <v>5.23</v>
      </c>
      <c r="M10" s="15">
        <f t="shared" si="1"/>
        <v>0.2617617617617618</v>
      </c>
      <c r="N10" s="16">
        <f ca="1">IFERROR(__xludf.DUMMYFUNCTION("ifs(D13=""18"", 1585,
D13=""j"", 7102,
D13=""53"", 5605,
D13=""44"", 5605,
D13=""248"", 5605,
D13=""127"", 1260,
D13=""162"", ""0904"",
D13=""191"", 4970,
REGEXMATCH(P13, ""-""), 7102)"),4970)</f>
        <v>4970</v>
      </c>
      <c r="O10" s="17" t="str">
        <f ca="1">IFERROR(__xludf.DUMMYFUNCTION("if(REGEXMATCH(P13, ""-""), ""Ebay"", ""Amazon"")"),"Amazon")</f>
        <v>Amazon</v>
      </c>
    </row>
    <row r="11" spans="1:15" ht="17.25" x14ac:dyDescent="0.4">
      <c r="A11" s="7">
        <v>10</v>
      </c>
      <c r="B11" s="13"/>
      <c r="C11" s="9"/>
      <c r="D11" s="10" t="s">
        <v>45</v>
      </c>
      <c r="E11" s="8" t="s">
        <v>54</v>
      </c>
      <c r="F11" s="11" t="s">
        <v>55</v>
      </c>
      <c r="G11" s="12">
        <v>21.98</v>
      </c>
      <c r="H11" s="8" t="s">
        <v>56</v>
      </c>
      <c r="I11" s="12">
        <v>18.170000000000002</v>
      </c>
      <c r="J11" s="13"/>
      <c r="K11" s="10" t="s">
        <v>53</v>
      </c>
      <c r="L11" s="14">
        <f t="shared" si="0"/>
        <v>3.8099999999999987</v>
      </c>
      <c r="M11" s="15">
        <f t="shared" si="1"/>
        <v>0.17333939945404908</v>
      </c>
      <c r="N11" s="16">
        <f ca="1">IFERROR(__xludf.DUMMYFUNCTION("ifs(D14=""18"", 1585,
D14=""j"", 7102,
D14=""53"", 5605,
D14=""44"", 5605,
D14=""248"", 5605,
D14=""127"", 1260,
D14=""162"", ""0904"",
D14=""191"", 4970,
REGEXMATCH(P14, ""-""), 7102)"),4970)</f>
        <v>4970</v>
      </c>
      <c r="O11" s="17" t="str">
        <f ca="1">IFERROR(__xludf.DUMMYFUNCTION("if(REGEXMATCH(P14, ""-""), ""Ebay"", ""Amazon"")"),"Amazon")</f>
        <v>Amazon</v>
      </c>
    </row>
    <row r="12" spans="1:15" ht="17.25" x14ac:dyDescent="0.4">
      <c r="A12" s="7">
        <v>11</v>
      </c>
      <c r="B12" s="13"/>
      <c r="C12" s="9"/>
      <c r="D12" s="18" t="s">
        <v>27</v>
      </c>
      <c r="E12" s="8" t="s">
        <v>57</v>
      </c>
      <c r="F12" s="11" t="s">
        <v>58</v>
      </c>
      <c r="G12" s="12">
        <v>25.91</v>
      </c>
      <c r="H12" s="8" t="s">
        <v>59</v>
      </c>
      <c r="I12" s="12">
        <v>15.31</v>
      </c>
      <c r="J12" s="13"/>
      <c r="K12" s="10" t="s">
        <v>60</v>
      </c>
      <c r="L12" s="14">
        <f t="shared" si="0"/>
        <v>10.6</v>
      </c>
      <c r="M12" s="15">
        <f t="shared" si="1"/>
        <v>0.40910845233500576</v>
      </c>
      <c r="N12" s="16">
        <f ca="1">IFERROR(__xludf.DUMMYFUNCTION("ifs(D15=""18"", 1585,
D15=""j"", 7102,
D15=""53"", 5605,
D15=""44"", 5605,
D15=""248"", 5605,
D15=""127"", 1260,
D15=""162"", ""0904"",
D15=""191"", 4970,
REGEXMATCH(P15, ""-""), 7102)"),1585)</f>
        <v>1585</v>
      </c>
      <c r="O12" s="17" t="str">
        <f ca="1">IFERROR(__xludf.DUMMYFUNCTION("if(REGEXMATCH(P15, ""-""), ""Ebay"", ""Amazon"")"),"Amazon")</f>
        <v>Amazon</v>
      </c>
    </row>
    <row r="13" spans="1:15" ht="17.25" x14ac:dyDescent="0.4">
      <c r="A13" s="7">
        <v>12</v>
      </c>
      <c r="B13" s="8"/>
      <c r="C13" s="9"/>
      <c r="D13" s="18"/>
      <c r="E13" s="8" t="s">
        <v>19</v>
      </c>
      <c r="F13" s="11" t="s">
        <v>61</v>
      </c>
      <c r="G13" s="12">
        <v>12.71</v>
      </c>
      <c r="H13" s="8" t="s">
        <v>62</v>
      </c>
      <c r="I13" s="12">
        <v>2.81</v>
      </c>
      <c r="J13" s="13"/>
      <c r="K13" s="10" t="s">
        <v>63</v>
      </c>
      <c r="L13" s="14">
        <f t="shared" si="0"/>
        <v>9.9</v>
      </c>
      <c r="M13" s="15">
        <f t="shared" si="1"/>
        <v>0.77891424075531079</v>
      </c>
      <c r="N13" s="16">
        <f ca="1">IFERROR(__xludf.DUMMYFUNCTION("ifs(D16=""18"", 1585,
D16=""j"", 7102,
D16=""53"", 5605,
D16=""44"", 5605,
D16=""248"", 5605,
D16=""127"", 1260,
D16=""162"", ""0904"",
D16=""191"", 4970,
REGEXMATCH(P16, ""-""), 7102)"),7102)</f>
        <v>7102</v>
      </c>
      <c r="O13" s="17" t="str">
        <f ca="1">IFERROR(__xludf.DUMMYFUNCTION("if(REGEXMATCH(P16, ""-""), ""Ebay"", ""Amazon"")"),"Ebay")</f>
        <v>Ebay</v>
      </c>
    </row>
    <row r="14" spans="1:15" ht="17.25" x14ac:dyDescent="0.4">
      <c r="A14" s="7">
        <v>13</v>
      </c>
      <c r="B14" s="8"/>
      <c r="C14" s="9"/>
      <c r="D14" s="10" t="s">
        <v>27</v>
      </c>
      <c r="E14" s="8" t="s">
        <v>64</v>
      </c>
      <c r="F14" s="11" t="s">
        <v>65</v>
      </c>
      <c r="G14" s="12">
        <v>25.91</v>
      </c>
      <c r="H14" s="8" t="s">
        <v>66</v>
      </c>
      <c r="I14" s="12">
        <v>14.82</v>
      </c>
      <c r="J14" s="13"/>
      <c r="K14" s="10" t="s">
        <v>67</v>
      </c>
      <c r="L14" s="14">
        <f t="shared" si="0"/>
        <v>11.09</v>
      </c>
      <c r="M14" s="15">
        <f t="shared" si="1"/>
        <v>0.4280200694712466</v>
      </c>
      <c r="N14" s="16">
        <f ca="1">IFERROR(__xludf.DUMMYFUNCTION("ifs(D17=""18"", 1585,
D17=""j"", 7102,
D17=""53"", 5605,
D17=""44"", 5605,
D17=""248"", 5605,
D17=""127"", 1260,
D17=""162"", ""0904"",
D17=""191"", 4970,
REGEXMATCH(P17, ""-""), 7102)"),1585)</f>
        <v>1585</v>
      </c>
      <c r="O14" s="17" t="str">
        <f ca="1">IFERROR(__xludf.DUMMYFUNCTION("if(REGEXMATCH(P17, ""-""), ""Ebay"", ""Amazon"")"),"Amazon")</f>
        <v>Amazon</v>
      </c>
    </row>
    <row r="15" spans="1:15" ht="17.25" x14ac:dyDescent="0.4">
      <c r="A15" s="7">
        <v>14</v>
      </c>
      <c r="B15" s="13"/>
      <c r="C15" s="20"/>
      <c r="D15" s="18" t="s">
        <v>27</v>
      </c>
      <c r="E15" s="8" t="s">
        <v>68</v>
      </c>
      <c r="F15" s="11" t="s">
        <v>69</v>
      </c>
      <c r="G15" s="12">
        <v>22.97</v>
      </c>
      <c r="H15" s="8" t="s">
        <v>70</v>
      </c>
      <c r="I15" s="12">
        <v>14.83</v>
      </c>
      <c r="J15" s="13"/>
      <c r="K15" s="19" t="s">
        <v>71</v>
      </c>
      <c r="L15" s="14">
        <f t="shared" si="0"/>
        <v>8.1399999999999988</v>
      </c>
      <c r="M15" s="15">
        <f t="shared" si="1"/>
        <v>0.35437527209403569</v>
      </c>
      <c r="N15" s="16">
        <f ca="1">IFERROR(__xludf.DUMMYFUNCTION("ifs(D18=""18"", 1585,
D18=""j"", 7102,
D18=""53"", 5605,
D18=""44"", 5605,
D18=""248"", 5605,
D18=""127"", 1260,
D18=""162"", ""0904"",
D18=""191"", 4970,
REGEXMATCH(P18, ""-""), 7102)"),1585)</f>
        <v>1585</v>
      </c>
      <c r="O15" s="17" t="str">
        <f ca="1">IFERROR(__xludf.DUMMYFUNCTION("if(REGEXMATCH(P18, ""-""), ""Ebay"", ""Amazon"")"),"Amazon")</f>
        <v>Amazon</v>
      </c>
    </row>
    <row r="16" spans="1:15" ht="17.25" x14ac:dyDescent="0.4">
      <c r="A16" s="7">
        <v>15</v>
      </c>
      <c r="B16" s="13"/>
      <c r="C16" s="9"/>
      <c r="D16" s="18" t="s">
        <v>27</v>
      </c>
      <c r="E16" s="8" t="s">
        <v>72</v>
      </c>
      <c r="F16" s="11" t="s">
        <v>73</v>
      </c>
      <c r="G16" s="12">
        <v>18.98</v>
      </c>
      <c r="H16" s="8" t="s">
        <v>74</v>
      </c>
      <c r="I16" s="12">
        <v>8.49</v>
      </c>
      <c r="J16" s="13"/>
      <c r="K16" s="19" t="s">
        <v>75</v>
      </c>
      <c r="L16" s="14">
        <f t="shared" si="0"/>
        <v>10.49</v>
      </c>
      <c r="M16" s="15">
        <f t="shared" si="1"/>
        <v>0.55268703898840887</v>
      </c>
      <c r="N16" s="16">
        <f ca="1">IFERROR(__xludf.DUMMYFUNCTION("ifs(D19=""18"", 1585,
D19=""j"", 7102,
D19=""53"", 5605,
D19=""44"", 5605,
D19=""248"", 5605,
D19=""127"", 1260,
D19=""162"", ""0904"",
D19=""191"", 4970,
REGEXMATCH(P19, ""-""), 7102)"),1585)</f>
        <v>1585</v>
      </c>
      <c r="O16" s="17" t="str">
        <f ca="1">IFERROR(__xludf.DUMMYFUNCTION("if(REGEXMATCH(P19, ""-""), ""Ebay"", ""Amazon"")"),"Amazon")</f>
        <v>Amazon</v>
      </c>
    </row>
    <row r="17" spans="1:15" ht="17.25" x14ac:dyDescent="0.4">
      <c r="A17" s="7">
        <v>16</v>
      </c>
      <c r="B17" s="13"/>
      <c r="C17" s="9"/>
      <c r="D17" s="10" t="s">
        <v>45</v>
      </c>
      <c r="E17" s="8" t="s">
        <v>76</v>
      </c>
      <c r="F17" s="11" t="s">
        <v>77</v>
      </c>
      <c r="G17" s="12">
        <v>18.87</v>
      </c>
      <c r="H17" s="21" t="s">
        <v>78</v>
      </c>
      <c r="I17" s="12">
        <v>15.32</v>
      </c>
      <c r="J17" s="13"/>
      <c r="K17" s="10" t="s">
        <v>79</v>
      </c>
      <c r="L17" s="14">
        <f t="shared" si="0"/>
        <v>3.5500000000000007</v>
      </c>
      <c r="M17" s="15">
        <f t="shared" si="1"/>
        <v>0.18812930577636464</v>
      </c>
      <c r="N17" s="16">
        <f ca="1">IFERROR(__xludf.DUMMYFUNCTION("ifs(D20=""18"", 1585,
D20=""j"", 7102,
D20=""53"", 5605,
D20=""44"", 5605,
D20=""248"", 5605,
D20=""127"", 1260,
D20=""162"", ""0904"",
D20=""191"", 4970,
REGEXMATCH(P20, ""-""), 7102)"),4970)</f>
        <v>4970</v>
      </c>
      <c r="O17" s="17" t="str">
        <f ca="1">IFERROR(__xludf.DUMMYFUNCTION("if(REGEXMATCH(P20, ""-""), ""Ebay"", ""Amazon"")"),"Amazon")</f>
        <v>Amazon</v>
      </c>
    </row>
    <row r="18" spans="1:15" ht="17.25" x14ac:dyDescent="0.4">
      <c r="A18" s="7">
        <v>17</v>
      </c>
      <c r="B18" s="13"/>
      <c r="C18" s="9"/>
      <c r="D18" s="10" t="s">
        <v>45</v>
      </c>
      <c r="E18" s="8" t="s">
        <v>80</v>
      </c>
      <c r="F18" s="11" t="s">
        <v>81</v>
      </c>
      <c r="G18" s="12">
        <v>25.98</v>
      </c>
      <c r="H18" s="8" t="s">
        <v>82</v>
      </c>
      <c r="I18" s="12">
        <v>23.35</v>
      </c>
      <c r="J18" s="13"/>
      <c r="K18" s="10" t="s">
        <v>83</v>
      </c>
      <c r="L18" s="14">
        <f t="shared" si="0"/>
        <v>2.629999999999999</v>
      </c>
      <c r="M18" s="15">
        <f t="shared" si="1"/>
        <v>0.10123171670515778</v>
      </c>
      <c r="N18" s="16">
        <f ca="1">IFERROR(__xludf.DUMMYFUNCTION("ifs(D21=""18"", 1585,
D21=""j"", 7102,
D21=""53"", 5605,
D21=""44"", 5605,
D21=""248"", 5605,
D21=""127"", 1260,
D21=""162"", ""0904"",
D21=""191"", 4970,
REGEXMATCH(P21, ""-""), 7102)"),4970)</f>
        <v>4970</v>
      </c>
      <c r="O18" s="17" t="str">
        <f ca="1">IFERROR(__xludf.DUMMYFUNCTION("if(REGEXMATCH(P21, ""-""), ""Ebay"", ""Amazon"")"),"Amazon")</f>
        <v>Amazon</v>
      </c>
    </row>
    <row r="19" spans="1:15" ht="17.25" x14ac:dyDescent="0.4">
      <c r="A19" s="7">
        <v>18</v>
      </c>
      <c r="B19" s="13"/>
      <c r="C19" s="9"/>
      <c r="D19" s="10" t="s">
        <v>27</v>
      </c>
      <c r="E19" s="8" t="s">
        <v>84</v>
      </c>
      <c r="F19" s="11" t="s">
        <v>85</v>
      </c>
      <c r="G19" s="12">
        <v>24.91</v>
      </c>
      <c r="H19" s="8" t="s">
        <v>86</v>
      </c>
      <c r="I19" s="12">
        <v>13.79</v>
      </c>
      <c r="J19" s="13"/>
      <c r="K19" s="10" t="s">
        <v>87</v>
      </c>
      <c r="L19" s="14">
        <f t="shared" si="0"/>
        <v>11.120000000000001</v>
      </c>
      <c r="M19" s="15">
        <f t="shared" si="1"/>
        <v>0.44640706543556807</v>
      </c>
      <c r="N19" s="16">
        <f ca="1">IFERROR(__xludf.DUMMYFUNCTION("ifs(D22=""18"", 1585,
D22=""j"", 7102,
D22=""53"", 5605,
D22=""44"", 5605,
D22=""248"", 5605,
D22=""127"", 1260,
D22=""162"", ""0904"",
D22=""191"", 4970,
REGEXMATCH(P22, ""-""), 7102)"),1585)</f>
        <v>1585</v>
      </c>
      <c r="O19" s="17" t="str">
        <f ca="1">IFERROR(__xludf.DUMMYFUNCTION("if(REGEXMATCH(P22, ""-""), ""Ebay"", ""Amazon"")"),"Amazon")</f>
        <v>Amazon</v>
      </c>
    </row>
    <row r="20" spans="1:15" ht="17.25" x14ac:dyDescent="0.4">
      <c r="A20" s="7">
        <v>19</v>
      </c>
      <c r="B20" s="8"/>
      <c r="C20" s="9"/>
      <c r="D20" s="18" t="s">
        <v>27</v>
      </c>
      <c r="E20" s="8" t="s">
        <v>88</v>
      </c>
      <c r="F20" s="11" t="s">
        <v>89</v>
      </c>
      <c r="G20" s="12">
        <v>0</v>
      </c>
      <c r="H20" s="8" t="s">
        <v>90</v>
      </c>
      <c r="I20" s="12">
        <v>0</v>
      </c>
      <c r="J20" s="13"/>
      <c r="K20" s="10" t="s">
        <v>91</v>
      </c>
      <c r="L20" s="14">
        <f t="shared" si="0"/>
        <v>0</v>
      </c>
      <c r="M20" s="15">
        <f t="shared" si="1"/>
        <v>0</v>
      </c>
      <c r="N20" s="16">
        <f ca="1">IFERROR(__xludf.DUMMYFUNCTION("ifs(D23=""18"", 1585,
D23=""j"", 7102,
D23=""53"", 5605,
D23=""44"", 5605,
D23=""248"", 5605,
D23=""127"", 1260,
D23=""162"", ""0904"",
D23=""191"", 4970,
REGEXMATCH(P23, ""-""), 7102)"),1585)</f>
        <v>1585</v>
      </c>
      <c r="O20" s="17" t="str">
        <f ca="1">IFERROR(__xludf.DUMMYFUNCTION("if(REGEXMATCH(P23, ""-""), ""Ebay"", ""Amazon"")"),"Amazon")</f>
        <v>Amazon</v>
      </c>
    </row>
    <row r="21" spans="1:15" ht="17.25" x14ac:dyDescent="0.4">
      <c r="A21" s="7">
        <v>20</v>
      </c>
      <c r="B21" s="8"/>
      <c r="C21" s="9"/>
      <c r="D21" s="18" t="s">
        <v>27</v>
      </c>
      <c r="E21" s="8" t="s">
        <v>92</v>
      </c>
      <c r="F21" s="11" t="s">
        <v>93</v>
      </c>
      <c r="G21" s="12">
        <v>23.97</v>
      </c>
      <c r="H21" s="8" t="s">
        <v>94</v>
      </c>
      <c r="I21" s="12">
        <v>12.05</v>
      </c>
      <c r="J21" s="13"/>
      <c r="K21" s="10" t="s">
        <v>95</v>
      </c>
      <c r="L21" s="14">
        <f t="shared" si="0"/>
        <v>11.919999999999998</v>
      </c>
      <c r="M21" s="15">
        <f t="shared" si="1"/>
        <v>0.49728827701293277</v>
      </c>
      <c r="N21" s="16">
        <f ca="1">IFERROR(__xludf.DUMMYFUNCTION("ifs(D24=""18"", 1585,
D24=""j"", 7102,
D24=""53"", 5605,
D24=""44"", 5605,
D24=""248"", 5605,
D24=""127"", 1260,
D24=""162"", ""0904"",
D24=""191"", 4970,
REGEXMATCH(P24, ""-""), 7102)"),1585)</f>
        <v>1585</v>
      </c>
      <c r="O21" s="17" t="str">
        <f ca="1">IFERROR(__xludf.DUMMYFUNCTION("if(REGEXMATCH(P24, ""-""), ""Ebay"", ""Amazon"")"),"Amazon")</f>
        <v>Amazon</v>
      </c>
    </row>
    <row r="22" spans="1:15" ht="17.25" x14ac:dyDescent="0.4">
      <c r="A22" s="7">
        <v>21</v>
      </c>
      <c r="B22" s="8"/>
      <c r="C22" s="9"/>
      <c r="D22" s="10" t="s">
        <v>27</v>
      </c>
      <c r="E22" s="8" t="s">
        <v>96</v>
      </c>
      <c r="F22" s="11" t="s">
        <v>97</v>
      </c>
      <c r="G22" s="12">
        <v>25.91</v>
      </c>
      <c r="H22" s="8" t="s">
        <v>98</v>
      </c>
      <c r="I22" s="12">
        <v>21.19</v>
      </c>
      <c r="J22" s="13"/>
      <c r="K22" s="10" t="s">
        <v>99</v>
      </c>
      <c r="L22" s="14">
        <f t="shared" si="0"/>
        <v>4.7199999999999989</v>
      </c>
      <c r="M22" s="15">
        <f t="shared" si="1"/>
        <v>0.18216904670011574</v>
      </c>
      <c r="N22" s="16">
        <f ca="1">IFERROR(__xludf.DUMMYFUNCTION("ifs(D25=""18"", 1585,
D25=""j"", 7102,
D25=""53"", 5605,
D25=""44"", 5605,
D25=""248"", 5605,
D25=""127"", 1260,
D25=""162"", ""0904"",
D25=""191"", 4970,
REGEXMATCH(P25, ""-""), 7102)"),1585)</f>
        <v>1585</v>
      </c>
      <c r="O22" s="17" t="str">
        <f ca="1">IFERROR(__xludf.DUMMYFUNCTION("if(REGEXMATCH(P25, ""-""), ""Ebay"", ""Amazon"")"),"Amazon")</f>
        <v>Amazon</v>
      </c>
    </row>
    <row r="23" spans="1:15" ht="17.25" x14ac:dyDescent="0.4">
      <c r="A23" s="7">
        <v>22</v>
      </c>
      <c r="B23" s="13"/>
      <c r="C23" s="9"/>
      <c r="D23" s="10" t="s">
        <v>45</v>
      </c>
      <c r="E23" s="8" t="s">
        <v>100</v>
      </c>
      <c r="F23" s="11" t="s">
        <v>101</v>
      </c>
      <c r="G23" s="12">
        <v>24.91</v>
      </c>
      <c r="H23" s="8" t="s">
        <v>102</v>
      </c>
      <c r="I23" s="12">
        <v>23.38</v>
      </c>
      <c r="J23" s="13"/>
      <c r="K23" s="10" t="s">
        <v>103</v>
      </c>
      <c r="L23" s="14">
        <f t="shared" si="0"/>
        <v>1.5300000000000011</v>
      </c>
      <c r="M23" s="15">
        <f t="shared" si="1"/>
        <v>6.1421116017663632E-2</v>
      </c>
      <c r="N23" s="16">
        <f ca="1">IFERROR(__xludf.DUMMYFUNCTION("ifs(D26=""18"", 1585,
D26=""j"", 7102,
D26=""53"", 5605,
D26=""44"", 5605,
D26=""248"", 5605,
D26=""127"", 1260,
D26=""162"", ""0904"",
D26=""191"", 4970,
REGEXMATCH(P26, ""-""), 7102)"),4970)</f>
        <v>4970</v>
      </c>
      <c r="O23" s="17" t="str">
        <f ca="1">IFERROR(__xludf.DUMMYFUNCTION("if(REGEXMATCH(P26, ""-""), ""Ebay"", ""Amazon"")"),"Amazon")</f>
        <v>Amazon</v>
      </c>
    </row>
    <row r="24" spans="1:15" ht="17.25" x14ac:dyDescent="0.4">
      <c r="A24" s="7">
        <v>23</v>
      </c>
      <c r="B24" s="13"/>
      <c r="C24" s="20"/>
      <c r="D24" s="10" t="s">
        <v>45</v>
      </c>
      <c r="E24" s="8" t="s">
        <v>104</v>
      </c>
      <c r="F24" s="11" t="s">
        <v>105</v>
      </c>
      <c r="G24" s="12">
        <v>17.63</v>
      </c>
      <c r="H24" s="8" t="s">
        <v>106</v>
      </c>
      <c r="I24" s="12">
        <v>14.91</v>
      </c>
      <c r="J24" s="13"/>
      <c r="K24" s="10" t="s">
        <v>107</v>
      </c>
      <c r="L24" s="14">
        <f t="shared" si="0"/>
        <v>2.7199999999999989</v>
      </c>
      <c r="M24" s="15">
        <f t="shared" si="1"/>
        <v>0.15428247305728865</v>
      </c>
      <c r="N24" s="16">
        <f ca="1">IFERROR(__xludf.DUMMYFUNCTION("ifs(D27=""18"", 1585,
D27=""j"", 7102,
D27=""53"", 5605,
D27=""44"", 5605,
D27=""248"", 5605,
D27=""127"", 1260,
D27=""162"", ""0904"",
D27=""191"", 4970,
REGEXMATCH(P27, ""-""), 7102)"),4970)</f>
        <v>4970</v>
      </c>
      <c r="O24" s="17" t="str">
        <f ca="1">IFERROR(__xludf.DUMMYFUNCTION("if(REGEXMATCH(P27, ""-""), ""Ebay"", ""Amazon"")"),"Amazon")</f>
        <v>Amazon</v>
      </c>
    </row>
    <row r="25" spans="1:15" ht="17.25" x14ac:dyDescent="0.4">
      <c r="A25" s="7">
        <v>24</v>
      </c>
      <c r="B25" s="13"/>
      <c r="C25" s="9"/>
      <c r="D25" s="10"/>
      <c r="E25" s="8" t="s">
        <v>108</v>
      </c>
      <c r="F25" s="11" t="s">
        <v>109</v>
      </c>
      <c r="G25" s="12">
        <v>29.91</v>
      </c>
      <c r="H25" s="8" t="s">
        <v>110</v>
      </c>
      <c r="I25" s="12">
        <v>19.62</v>
      </c>
      <c r="J25" s="13"/>
      <c r="K25" s="10" t="s">
        <v>111</v>
      </c>
      <c r="L25" s="14">
        <f t="shared" si="0"/>
        <v>10.29</v>
      </c>
      <c r="M25" s="15">
        <f t="shared" si="1"/>
        <v>0.34403209628886655</v>
      </c>
      <c r="N25" s="16">
        <f ca="1">IFERROR(__xludf.DUMMYFUNCTION("ifs(D28=""18"", 1585,
D28=""j"", 7102,
D28=""53"", 5605,
D28=""44"", 5605,
D28=""248"", 5605,
D28=""127"", 1260,
D28=""162"", ""0904"",
D28=""191"", 4970,
REGEXMATCH(P28, ""-""), 7102)"),7102)</f>
        <v>7102</v>
      </c>
      <c r="O25" s="17" t="str">
        <f ca="1">IFERROR(__xludf.DUMMYFUNCTION("if(REGEXMATCH(P28, ""-""), ""Ebay"", ""Amazon"")"),"Ebay")</f>
        <v>Ebay</v>
      </c>
    </row>
    <row r="26" spans="1:15" ht="17.25" x14ac:dyDescent="0.4">
      <c r="A26" s="7">
        <v>25</v>
      </c>
      <c r="B26" s="13"/>
      <c r="C26" s="20"/>
      <c r="D26" s="10" t="s">
        <v>45</v>
      </c>
      <c r="E26" s="8" t="s">
        <v>112</v>
      </c>
      <c r="F26" s="11" t="s">
        <v>113</v>
      </c>
      <c r="G26" s="12">
        <v>36.409999999999997</v>
      </c>
      <c r="H26" s="8" t="s">
        <v>114</v>
      </c>
      <c r="I26" s="12">
        <v>27.06</v>
      </c>
      <c r="J26" s="13"/>
      <c r="K26" s="10" t="s">
        <v>115</v>
      </c>
      <c r="L26" s="14">
        <f t="shared" si="0"/>
        <v>9.3499999999999979</v>
      </c>
      <c r="M26" s="15">
        <f t="shared" si="1"/>
        <v>0.25679758308157097</v>
      </c>
      <c r="N26" s="16">
        <f ca="1">IFERROR(__xludf.DUMMYFUNCTION("ifs(D29=""18"", 1585,
D29=""j"", 7102,
D29=""53"", 5605,
D29=""44"", 5605,
D29=""248"", 5605,
D29=""127"", 1260,
D29=""162"", ""0904"",
D29=""191"", 4970,
REGEXMATCH(P29, ""-""), 7102)"),4970)</f>
        <v>4970</v>
      </c>
      <c r="O26" s="17" t="str">
        <f ca="1">IFERROR(__xludf.DUMMYFUNCTION("if(REGEXMATCH(P29, ""-""), ""Ebay"", ""Amazon"")"),"Ebay")</f>
        <v>Ebay</v>
      </c>
    </row>
    <row r="27" spans="1:15" ht="17.25" x14ac:dyDescent="0.4">
      <c r="A27" s="7">
        <v>26</v>
      </c>
      <c r="B27" s="8"/>
      <c r="C27" s="20"/>
      <c r="D27" s="10"/>
      <c r="E27" s="8" t="s">
        <v>116</v>
      </c>
      <c r="F27" s="11" t="s">
        <v>117</v>
      </c>
      <c r="G27" s="12">
        <v>0</v>
      </c>
      <c r="H27" s="8">
        <v>0</v>
      </c>
      <c r="I27" s="12">
        <v>0</v>
      </c>
      <c r="J27" s="13"/>
      <c r="K27" s="10" t="s">
        <v>118</v>
      </c>
      <c r="L27" s="14">
        <f t="shared" si="0"/>
        <v>0</v>
      </c>
      <c r="M27" s="15">
        <f t="shared" si="1"/>
        <v>0</v>
      </c>
      <c r="N27" s="16" t="str">
        <f ca="1">IFERROR(__xludf.DUMMYFUNCTION("ifs(D30=""18"", 1585,
D30=""j"", 7102,
D30=""53"", 5605,
D30=""44"", 5605,
D30=""248"", 5605,
D30=""127"", 1260,
D30=""162"", ""0904"",
D30=""191"", 4970,
REGEXMATCH(P30, ""-""), 7102)"),"#N/A")</f>
        <v>#N/A</v>
      </c>
      <c r="O27" s="17" t="str">
        <f ca="1">IFERROR(__xludf.DUMMYFUNCTION("if(REGEXMATCH(P30, ""-""), ""Ebay"", ""Amazon"")"),"Amazon")</f>
        <v>Amazon</v>
      </c>
    </row>
    <row r="28" spans="1:15" ht="17.25" x14ac:dyDescent="0.4">
      <c r="A28" s="7">
        <v>27</v>
      </c>
      <c r="B28" s="13"/>
      <c r="C28" s="20"/>
      <c r="D28" s="10" t="s">
        <v>32</v>
      </c>
      <c r="E28" s="8" t="s">
        <v>119</v>
      </c>
      <c r="F28" s="11" t="s">
        <v>120</v>
      </c>
      <c r="G28" s="12">
        <v>35.07</v>
      </c>
      <c r="H28" s="8" t="s">
        <v>121</v>
      </c>
      <c r="I28" s="12">
        <v>17.46</v>
      </c>
      <c r="J28" s="13"/>
      <c r="K28" s="10" t="s">
        <v>122</v>
      </c>
      <c r="L28" s="14">
        <f t="shared" si="0"/>
        <v>17.61</v>
      </c>
      <c r="M28" s="15">
        <f t="shared" si="1"/>
        <v>0.50213857998289135</v>
      </c>
      <c r="N28" s="16" t="str">
        <f ca="1">IFERROR(__xludf.DUMMYFUNCTION("ifs(D31=""18"", 1585,
D31=""j"", 7102,
D31=""53"", 5605,
D31=""44"", 5605,
D31=""248"", 5605,
D31=""127"", 1260,
D31=""162"", ""0904"",
D31=""191"", 4970,
REGEXMATCH(P31, ""-""), 7102)"),"0904")</f>
        <v>0904</v>
      </c>
      <c r="O28" s="17" t="str">
        <f ca="1">IFERROR(__xludf.DUMMYFUNCTION("if(REGEXMATCH(P31, ""-""), ""Ebay"", ""Amazon"")"),"Amazon")</f>
        <v>Amazon</v>
      </c>
    </row>
    <row r="29" spans="1:15" ht="17.25" x14ac:dyDescent="0.4">
      <c r="A29" s="7">
        <v>28</v>
      </c>
      <c r="B29" s="13"/>
      <c r="C29" s="20"/>
      <c r="D29" s="10" t="s">
        <v>32</v>
      </c>
      <c r="E29" s="8" t="s">
        <v>123</v>
      </c>
      <c r="F29" s="11" t="s">
        <v>124</v>
      </c>
      <c r="G29" s="12">
        <v>18.87</v>
      </c>
      <c r="H29" s="8" t="s">
        <v>125</v>
      </c>
      <c r="I29" s="12">
        <v>8.99</v>
      </c>
      <c r="J29" s="13"/>
      <c r="K29" s="10" t="s">
        <v>126</v>
      </c>
      <c r="L29" s="14">
        <f t="shared" si="0"/>
        <v>9.8800000000000008</v>
      </c>
      <c r="M29" s="15">
        <f t="shared" si="1"/>
        <v>0.52358240593534711</v>
      </c>
      <c r="N29" s="16" t="str">
        <f ca="1">IFERROR(__xludf.DUMMYFUNCTION("ifs(D32=""18"", 1585,
D32=""j"", 7102,
D32=""53"", 5605,
D32=""44"", 5605,
D32=""248"", 5605,
D32=""127"", 1260,
D32=""162"", ""0904"",
D32=""191"", 4970,
REGEXMATCH(P32, ""-""), 7102)"),"0904")</f>
        <v>0904</v>
      </c>
      <c r="O29" s="17" t="str">
        <f ca="1">IFERROR(__xludf.DUMMYFUNCTION("if(REGEXMATCH(P32, ""-""), ""Ebay"", ""Amazon"")"),"Amazon")</f>
        <v>Amazon</v>
      </c>
    </row>
    <row r="30" spans="1:15" ht="17.25" x14ac:dyDescent="0.4">
      <c r="A30" s="7">
        <v>29</v>
      </c>
      <c r="B30" s="13"/>
      <c r="C30" s="20"/>
      <c r="D30" s="10" t="s">
        <v>27</v>
      </c>
      <c r="E30" s="8" t="s">
        <v>127</v>
      </c>
      <c r="F30" s="11" t="s">
        <v>128</v>
      </c>
      <c r="G30" s="12">
        <v>28.98</v>
      </c>
      <c r="H30" s="8" t="s">
        <v>129</v>
      </c>
      <c r="I30" s="12">
        <v>18.89</v>
      </c>
      <c r="J30" s="13"/>
      <c r="K30" s="10" t="s">
        <v>130</v>
      </c>
      <c r="L30" s="14">
        <f t="shared" si="0"/>
        <v>10.09</v>
      </c>
      <c r="M30" s="15">
        <f t="shared" si="1"/>
        <v>0.34817115251897862</v>
      </c>
      <c r="N30" s="16">
        <f ca="1">IFERROR(__xludf.DUMMYFUNCTION("ifs(D33=""18"", 1585,
D33=""j"", 7102,
D33=""53"", 5605,
D33=""44"", 5605,
D33=""248"", 5605,
D33=""127"", 1260,
D33=""162"", ""0904"",
D33=""191"", 4970,
REGEXMATCH(P33, ""-""), 7102)"),1585)</f>
        <v>1585</v>
      </c>
      <c r="O30" s="17" t="str">
        <f ca="1">IFERROR(__xludf.DUMMYFUNCTION("if(REGEXMATCH(P33, ""-""), ""Ebay"", ""Amazon"")"),"Amazon")</f>
        <v>Amazon</v>
      </c>
    </row>
    <row r="31" spans="1:15" ht="17.25" x14ac:dyDescent="0.4">
      <c r="A31" s="7">
        <v>30</v>
      </c>
      <c r="B31" s="13"/>
      <c r="C31" s="20"/>
      <c r="D31" s="10"/>
      <c r="E31" s="8" t="s">
        <v>131</v>
      </c>
      <c r="F31" s="11" t="s">
        <v>132</v>
      </c>
      <c r="G31" s="12">
        <v>36.69</v>
      </c>
      <c r="H31" s="8" t="s">
        <v>133</v>
      </c>
      <c r="I31" s="12">
        <v>12.57</v>
      </c>
      <c r="J31" s="13"/>
      <c r="K31" s="10" t="s">
        <v>134</v>
      </c>
      <c r="L31" s="14">
        <f t="shared" si="0"/>
        <v>24.119999999999997</v>
      </c>
      <c r="M31" s="15">
        <f t="shared" si="1"/>
        <v>0.65739983646770239</v>
      </c>
      <c r="N31" s="16">
        <f ca="1">IFERROR(__xludf.DUMMYFUNCTION("ifs(D34=""18"", 1585,
D34=""j"", 7102,
D34=""53"", 5605,
D34=""44"", 5605,
D34=""248"", 5605,
D34=""127"", 1260,
D34=""162"", ""0904"",
D34=""191"", 4970,
REGEXMATCH(P34, ""-""), 7102)"),7102)</f>
        <v>7102</v>
      </c>
      <c r="O31" s="17" t="str">
        <f ca="1">IFERROR(__xludf.DUMMYFUNCTION("if(REGEXMATCH(P34, ""-""), ""Ebay"", ""Amazon"")"),"Ebay")</f>
        <v>Ebay</v>
      </c>
    </row>
    <row r="32" spans="1:15" ht="17.25" x14ac:dyDescent="0.4">
      <c r="A32" s="7">
        <v>31</v>
      </c>
      <c r="B32" s="13"/>
      <c r="C32" s="9"/>
      <c r="D32" s="10" t="s">
        <v>27</v>
      </c>
      <c r="E32" s="8" t="s">
        <v>135</v>
      </c>
      <c r="F32" s="11" t="s">
        <v>136</v>
      </c>
      <c r="G32" s="12">
        <v>20.68</v>
      </c>
      <c r="H32" s="8" t="s">
        <v>137</v>
      </c>
      <c r="I32" s="12">
        <v>12.86</v>
      </c>
      <c r="J32" s="13"/>
      <c r="K32" s="10" t="s">
        <v>138</v>
      </c>
      <c r="L32" s="14">
        <f t="shared" si="0"/>
        <v>7.82</v>
      </c>
      <c r="M32" s="15">
        <f t="shared" si="1"/>
        <v>0.3781431334622824</v>
      </c>
      <c r="N32" s="16">
        <f ca="1">IFERROR(__xludf.DUMMYFUNCTION("ifs(D35=""18"", 1585,
D35=""j"", 7102,
D35=""53"", 5605,
D35=""44"", 5605,
D35=""248"", 5605,
D35=""127"", 1260,
D35=""162"", ""0904"",
D35=""191"", 4970,
REGEXMATCH(P35, ""-""), 7102)"),1585)</f>
        <v>1585</v>
      </c>
      <c r="O32" s="17" t="str">
        <f ca="1">IFERROR(__xludf.DUMMYFUNCTION("if(REGEXMATCH(P35, ""-""), ""Ebay"", ""Amazon"")"),"Amazon")</f>
        <v>Amazon</v>
      </c>
    </row>
    <row r="33" spans="1:15" ht="17.25" x14ac:dyDescent="0.4">
      <c r="A33" s="7">
        <v>32</v>
      </c>
      <c r="B33" s="13"/>
      <c r="C33" s="20"/>
      <c r="D33" s="10" t="s">
        <v>32</v>
      </c>
      <c r="E33" s="8" t="s">
        <v>139</v>
      </c>
      <c r="F33" s="11" t="s">
        <v>140</v>
      </c>
      <c r="G33" s="12">
        <v>15.98</v>
      </c>
      <c r="H33" s="8" t="s">
        <v>141</v>
      </c>
      <c r="I33" s="12">
        <v>7.53</v>
      </c>
      <c r="J33" s="13"/>
      <c r="K33" s="19" t="s">
        <v>142</v>
      </c>
      <c r="L33" s="14">
        <f t="shared" si="0"/>
        <v>8.4499999999999993</v>
      </c>
      <c r="M33" s="15">
        <f t="shared" si="1"/>
        <v>0.5287859824780976</v>
      </c>
      <c r="N33" s="16" t="str">
        <f ca="1">IFERROR(__xludf.DUMMYFUNCTION("ifs(D36=""18"", 1585,
D36=""j"", 7102,
D36=""53"", 5605,
D36=""44"", 5605,
D36=""248"", 5605,
D36=""127"", 1260,
D36=""162"", ""0904"",
D36=""191"", 4970,
REGEXMATCH(P36, ""-""), 7102)"),"0904")</f>
        <v>0904</v>
      </c>
      <c r="O33" s="17" t="str">
        <f ca="1">IFERROR(__xludf.DUMMYFUNCTION("if(REGEXMATCH(P36, ""-""), ""Ebay"", ""Amazon"")"),"Amazon")</f>
        <v>Amazon</v>
      </c>
    </row>
    <row r="34" spans="1:15" ht="17.25" x14ac:dyDescent="0.4">
      <c r="A34" s="7">
        <v>33</v>
      </c>
      <c r="B34" s="8"/>
      <c r="C34" s="9"/>
      <c r="D34" s="10"/>
      <c r="E34" s="8" t="s">
        <v>143</v>
      </c>
      <c r="F34" s="11" t="s">
        <v>144</v>
      </c>
      <c r="G34" s="12">
        <v>11.71</v>
      </c>
      <c r="H34" s="8" t="s">
        <v>145</v>
      </c>
      <c r="I34" s="12">
        <v>2.81</v>
      </c>
      <c r="J34" s="13"/>
      <c r="K34" s="19" t="s">
        <v>146</v>
      </c>
      <c r="L34" s="14">
        <f t="shared" si="0"/>
        <v>8.9</v>
      </c>
      <c r="M34" s="15">
        <f t="shared" si="1"/>
        <v>0.76003415883859948</v>
      </c>
      <c r="N34" s="16">
        <f ca="1">IFERROR(__xludf.DUMMYFUNCTION("ifs(D37=""18"", 1585,
D37=""j"", 7102,
D37=""53"", 5605,
D37=""44"", 5605,
D37=""248"", 5605,
D37=""127"", 1260,
D37=""162"", ""0904"",
D37=""191"", 4970,
REGEXMATCH(P37, ""-""), 7102)"),7102)</f>
        <v>7102</v>
      </c>
      <c r="O34" s="17" t="str">
        <f ca="1">IFERROR(__xludf.DUMMYFUNCTION("if(REGEXMATCH(P37, ""-""), ""Ebay"", ""Amazon"")"),"Ebay")</f>
        <v>Ebay</v>
      </c>
    </row>
    <row r="35" spans="1:15" ht="17.25" x14ac:dyDescent="0.4">
      <c r="A35" s="7">
        <v>34</v>
      </c>
      <c r="B35" s="8"/>
      <c r="C35" s="20"/>
      <c r="D35" s="18"/>
      <c r="E35" s="8" t="s">
        <v>147</v>
      </c>
      <c r="F35" s="11" t="s">
        <v>148</v>
      </c>
      <c r="G35" s="12">
        <v>11.71</v>
      </c>
      <c r="H35" s="8" t="s">
        <v>149</v>
      </c>
      <c r="I35" s="12">
        <v>2.81</v>
      </c>
      <c r="J35" s="13"/>
      <c r="K35" s="10" t="s">
        <v>150</v>
      </c>
      <c r="L35" s="14">
        <f t="shared" si="0"/>
        <v>8.9</v>
      </c>
      <c r="M35" s="15">
        <f t="shared" si="1"/>
        <v>0.76003415883859948</v>
      </c>
      <c r="N35" s="16">
        <f ca="1">IFERROR(__xludf.DUMMYFUNCTION("ifs(D38=""18"", 1585,
D38=""j"", 7102,
D38=""53"", 5605,
D38=""44"", 5605,
D38=""248"", 5605,
D38=""127"", 1260,
D38=""162"", ""0904"",
D38=""191"", 4970,
REGEXMATCH(P38, ""-""), 7102)"),7102)</f>
        <v>7102</v>
      </c>
      <c r="O35" s="17" t="str">
        <f ca="1">IFERROR(__xludf.DUMMYFUNCTION("if(REGEXMATCH(P38, ""-""), ""Ebay"", ""Amazon"")"),"Ebay")</f>
        <v>Ebay</v>
      </c>
    </row>
    <row r="36" spans="1:15" ht="17.25" x14ac:dyDescent="0.4">
      <c r="A36" s="7">
        <v>35</v>
      </c>
      <c r="B36" s="13"/>
      <c r="C36" s="20"/>
      <c r="D36" s="18" t="s">
        <v>45</v>
      </c>
      <c r="E36" s="8" t="s">
        <v>151</v>
      </c>
      <c r="F36" s="11" t="s">
        <v>152</v>
      </c>
      <c r="G36" s="12">
        <v>18.97</v>
      </c>
      <c r="H36" s="8" t="s">
        <v>153</v>
      </c>
      <c r="I36" s="12">
        <v>15.97</v>
      </c>
      <c r="J36" s="13"/>
      <c r="K36" s="10" t="s">
        <v>154</v>
      </c>
      <c r="L36" s="14">
        <f t="shared" si="0"/>
        <v>2.9999999999999982</v>
      </c>
      <c r="M36" s="15">
        <f t="shared" si="1"/>
        <v>0.15814443858724292</v>
      </c>
      <c r="N36" s="16">
        <f ca="1">IFERROR(__xludf.DUMMYFUNCTION("ifs(D39=""18"", 1585,
D39=""j"", 7102,
D39=""53"", 5605,
D39=""44"", 5605,
D39=""248"", 5605,
D39=""127"", 1260,
D39=""162"", ""0904"",
D39=""191"", 4970,
REGEXMATCH(P39, ""-""), 7102)"),4970)</f>
        <v>4970</v>
      </c>
      <c r="O36" s="17" t="str">
        <f ca="1">IFERROR(__xludf.DUMMYFUNCTION("if(REGEXMATCH(P39, ""-""), ""Ebay"", ""Amazon"")"),"Amazon")</f>
        <v>Amazon</v>
      </c>
    </row>
    <row r="37" spans="1:15" ht="17.25" x14ac:dyDescent="0.4">
      <c r="A37" s="7">
        <v>36</v>
      </c>
      <c r="B37" s="13"/>
      <c r="C37" s="20"/>
      <c r="D37" s="18" t="s">
        <v>27</v>
      </c>
      <c r="E37" s="8" t="s">
        <v>155</v>
      </c>
      <c r="F37" s="11" t="s">
        <v>156</v>
      </c>
      <c r="G37" s="12">
        <v>33.979999999999997</v>
      </c>
      <c r="H37" s="8" t="s">
        <v>157</v>
      </c>
      <c r="I37" s="12">
        <v>24.37</v>
      </c>
      <c r="J37" s="13"/>
      <c r="K37" s="10" t="s">
        <v>158</v>
      </c>
      <c r="L37" s="14">
        <f t="shared" si="0"/>
        <v>9.6099999999999959</v>
      </c>
      <c r="M37" s="15">
        <f t="shared" si="1"/>
        <v>0.28281341965862261</v>
      </c>
      <c r="N37" s="16">
        <f ca="1">IFERROR(__xludf.DUMMYFUNCTION("ifs(D40=""18"", 1585,
D40=""j"", 7102,
D40=""53"", 5605,
D40=""44"", 5605,
D40=""248"", 5605,
D40=""127"", 1260,
D40=""162"", ""0904"",
D40=""191"", 4970,
REGEXMATCH(P40, ""-""), 7102)"),1585)</f>
        <v>1585</v>
      </c>
      <c r="O37" s="17" t="str">
        <f ca="1">IFERROR(__xludf.DUMMYFUNCTION("if(REGEXMATCH(P40, ""-""), ""Ebay"", ""Amazon"")"),"Amazon")</f>
        <v>Amazon</v>
      </c>
    </row>
    <row r="38" spans="1:15" ht="17.25" x14ac:dyDescent="0.4">
      <c r="A38" s="7">
        <v>37</v>
      </c>
      <c r="B38" s="13"/>
      <c r="C38" s="20"/>
      <c r="D38" s="18" t="s">
        <v>32</v>
      </c>
      <c r="E38" s="8" t="s">
        <v>155</v>
      </c>
      <c r="F38" s="11" t="s">
        <v>159</v>
      </c>
      <c r="G38" s="12">
        <v>25.91</v>
      </c>
      <c r="H38" s="8" t="s">
        <v>160</v>
      </c>
      <c r="I38" s="12">
        <v>21.19</v>
      </c>
      <c r="J38" s="13"/>
      <c r="K38" s="10" t="s">
        <v>158</v>
      </c>
      <c r="L38" s="14">
        <f t="shared" si="0"/>
        <v>4.7199999999999989</v>
      </c>
      <c r="M38" s="15">
        <f t="shared" si="1"/>
        <v>0.18216904670011574</v>
      </c>
      <c r="N38" s="16" t="str">
        <f ca="1">IFERROR(__xludf.DUMMYFUNCTION("ifs(D41=""18"", 1585,
D41=""j"", 7102,
D41=""53"", 5605,
D41=""44"", 5605,
D41=""248"", 5605,
D41=""127"", 1260,
D41=""162"", ""0904"",
D41=""191"", 4970,
REGEXMATCH(P41, ""-""), 7102)"),"0904")</f>
        <v>0904</v>
      </c>
      <c r="O38" s="17" t="str">
        <f ca="1">IFERROR(__xludf.DUMMYFUNCTION("if(REGEXMATCH(P41, ""-""), ""Ebay"", ""Amazon"")"),"Amazon")</f>
        <v>Amazon</v>
      </c>
    </row>
    <row r="39" spans="1:15" ht="17.25" x14ac:dyDescent="0.4">
      <c r="A39" s="7">
        <v>38</v>
      </c>
      <c r="B39" s="13"/>
      <c r="C39" s="20"/>
      <c r="D39" s="18" t="s">
        <v>32</v>
      </c>
      <c r="E39" s="8" t="s">
        <v>161</v>
      </c>
      <c r="F39" s="11" t="s">
        <v>162</v>
      </c>
      <c r="G39" s="12">
        <v>26.87</v>
      </c>
      <c r="H39" s="8" t="s">
        <v>163</v>
      </c>
      <c r="I39" s="12">
        <v>17.190000000000001</v>
      </c>
      <c r="J39" s="13"/>
      <c r="K39" s="10" t="s">
        <v>164</v>
      </c>
      <c r="L39" s="14">
        <f t="shared" si="0"/>
        <v>9.68</v>
      </c>
      <c r="M39" s="15">
        <f t="shared" si="1"/>
        <v>0.36025307033866766</v>
      </c>
      <c r="N39" s="16" t="str">
        <f ca="1">IFERROR(__xludf.DUMMYFUNCTION("ifs(D42=""18"", 1585,
D42=""j"", 7102,
D42=""53"", 5605,
D42=""44"", 5605,
D42=""248"", 5605,
D42=""127"", 1260,
D42=""162"", ""0904"",
D42=""191"", 4970,
REGEXMATCH(P42, ""-""), 7102)"),"0904")</f>
        <v>0904</v>
      </c>
      <c r="O39" s="17" t="str">
        <f ca="1">IFERROR(__xludf.DUMMYFUNCTION("if(REGEXMATCH(P42, ""-""), ""Ebay"", ""Amazon"")"),"Amazon")</f>
        <v>Amazon</v>
      </c>
    </row>
    <row r="40" spans="1:15" ht="17.25" x14ac:dyDescent="0.4">
      <c r="A40" s="7">
        <v>39</v>
      </c>
      <c r="B40" s="13"/>
      <c r="C40" s="20"/>
      <c r="D40" s="10" t="s">
        <v>45</v>
      </c>
      <c r="E40" s="8" t="s">
        <v>165</v>
      </c>
      <c r="F40" s="11" t="s">
        <v>166</v>
      </c>
      <c r="G40" s="12">
        <v>26.91</v>
      </c>
      <c r="H40" s="8" t="s">
        <v>167</v>
      </c>
      <c r="I40" s="12">
        <v>27.33</v>
      </c>
      <c r="J40" s="13"/>
      <c r="K40" s="10" t="s">
        <v>168</v>
      </c>
      <c r="L40" s="14">
        <f t="shared" si="0"/>
        <v>-0.41999999999999815</v>
      </c>
      <c r="M40" s="15">
        <f t="shared" si="1"/>
        <v>-1.5607580824972061E-2</v>
      </c>
      <c r="N40" s="16">
        <f ca="1">IFERROR(__xludf.DUMMYFUNCTION("ifs(D43=""18"", 1585,
D43=""j"", 7102,
D43=""53"", 5605,
D43=""44"", 5605,
D43=""248"", 5605,
D43=""127"", 1260,
D43=""162"", ""0904"",
D43=""191"", 4970,
REGEXMATCH(P43, ""-""), 7102)"),4970)</f>
        <v>4970</v>
      </c>
      <c r="O40" s="17" t="str">
        <f ca="1">IFERROR(__xludf.DUMMYFUNCTION("if(REGEXMATCH(P43, ""-""), ""Ebay"", ""Amazon"")"),"Amazon")</f>
        <v>Amazon</v>
      </c>
    </row>
    <row r="41" spans="1:15" ht="17.25" x14ac:dyDescent="0.4">
      <c r="A41" s="7">
        <v>40</v>
      </c>
      <c r="B41" s="13"/>
      <c r="C41" s="20"/>
      <c r="D41" s="10"/>
      <c r="E41" s="8" t="s">
        <v>169</v>
      </c>
      <c r="F41" s="11" t="s">
        <v>170</v>
      </c>
      <c r="G41" s="12">
        <v>19.98</v>
      </c>
      <c r="H41" s="8" t="s">
        <v>171</v>
      </c>
      <c r="I41" s="12">
        <v>10.88</v>
      </c>
      <c r="J41" s="13"/>
      <c r="K41" s="10" t="s">
        <v>172</v>
      </c>
      <c r="L41" s="14">
        <f t="shared" si="0"/>
        <v>9.1</v>
      </c>
      <c r="M41" s="15">
        <f t="shared" si="1"/>
        <v>0.4554554554554554</v>
      </c>
      <c r="N41" s="16">
        <f ca="1">IFERROR(__xludf.DUMMYFUNCTION("ifs(D44=""18"", 1585,
D44=""j"", 7102,
D44=""53"", 5605,
D44=""44"", 5605,
D44=""248"", 5605,
D44=""127"", 1260,
D44=""162"", ""0904"",
D44=""191"", 4970,
REGEXMATCH(P44, ""-""), 7102)"),7102)</f>
        <v>7102</v>
      </c>
      <c r="O41" s="17" t="str">
        <f ca="1">IFERROR(__xludf.DUMMYFUNCTION("if(REGEXMATCH(P44, ""-""), ""Ebay"", ""Amazon"")"),"Ebay")</f>
        <v>Ebay</v>
      </c>
    </row>
    <row r="42" spans="1:15" ht="17.25" x14ac:dyDescent="0.4">
      <c r="A42" s="7">
        <v>41</v>
      </c>
      <c r="B42" s="13"/>
      <c r="C42" s="20"/>
      <c r="D42" s="10"/>
      <c r="E42" s="8" t="s">
        <v>173</v>
      </c>
      <c r="F42" s="11" t="s">
        <v>174</v>
      </c>
      <c r="G42" s="12">
        <v>12.98</v>
      </c>
      <c r="H42" s="8" t="s">
        <v>175</v>
      </c>
      <c r="I42" s="12">
        <v>4.32</v>
      </c>
      <c r="J42" s="13"/>
      <c r="K42" s="10" t="s">
        <v>176</v>
      </c>
      <c r="L42" s="14">
        <f t="shared" si="0"/>
        <v>8.66</v>
      </c>
      <c r="M42" s="15">
        <f t="shared" si="1"/>
        <v>0.66718027734976881</v>
      </c>
      <c r="N42" s="16">
        <f ca="1">IFERROR(__xludf.DUMMYFUNCTION("ifs(D45=""18"", 1585,
D45=""j"", 7102,
D45=""53"", 5605,
D45=""44"", 5605,
D45=""248"", 5605,
D45=""127"", 1260,
D45=""162"", ""0904"",
D45=""191"", 4970,
REGEXMATCH(P45, ""-""), 7102)"),7102)</f>
        <v>7102</v>
      </c>
      <c r="O42" s="17" t="str">
        <f ca="1">IFERROR(__xludf.DUMMYFUNCTION("if(REGEXMATCH(P45, ""-""), ""Ebay"", ""Amazon"")"),"Ebay")</f>
        <v>Ebay</v>
      </c>
    </row>
    <row r="43" spans="1:15" ht="17.25" x14ac:dyDescent="0.4">
      <c r="A43" s="7">
        <v>42</v>
      </c>
      <c r="B43" s="13"/>
      <c r="C43" s="20"/>
      <c r="D43" s="10"/>
      <c r="E43" s="8" t="s">
        <v>177</v>
      </c>
      <c r="F43" s="11" t="s">
        <v>178</v>
      </c>
      <c r="G43" s="12">
        <v>11.71</v>
      </c>
      <c r="H43" s="8" t="s">
        <v>179</v>
      </c>
      <c r="I43" s="12">
        <v>2.76</v>
      </c>
      <c r="J43" s="13"/>
      <c r="K43" s="10" t="s">
        <v>180</v>
      </c>
      <c r="L43" s="14">
        <f t="shared" si="0"/>
        <v>8.9500000000000011</v>
      </c>
      <c r="M43" s="15">
        <f t="shared" si="1"/>
        <v>0.76430401366353551</v>
      </c>
      <c r="N43" s="16">
        <f ca="1">IFERROR(__xludf.DUMMYFUNCTION("ifs(D46=""18"", 1585,
D46=""j"", 7102,
D46=""53"", 5605,
D46=""44"", 5605,
D46=""248"", 5605,
D46=""127"", 1260,
D46=""162"", ""0904"",
D46=""191"", 4970,
REGEXMATCH(P46, ""-""), 7102)"),7102)</f>
        <v>7102</v>
      </c>
      <c r="O43" s="17" t="str">
        <f ca="1">IFERROR(__xludf.DUMMYFUNCTION("if(REGEXMATCH(P46, ""-""), ""Ebay"", ""Amazon"")"),"Ebay")</f>
        <v>Ebay</v>
      </c>
    </row>
    <row r="44" spans="1:15" ht="17.25" x14ac:dyDescent="0.4">
      <c r="A44" s="7">
        <v>43</v>
      </c>
      <c r="B44" s="13"/>
      <c r="C44" s="20"/>
      <c r="D44" s="10"/>
      <c r="E44" s="8" t="s">
        <v>181</v>
      </c>
      <c r="F44" s="11" t="s">
        <v>182</v>
      </c>
      <c r="G44" s="12">
        <v>11.71</v>
      </c>
      <c r="H44" s="8" t="s">
        <v>183</v>
      </c>
      <c r="I44" s="12">
        <v>2.8</v>
      </c>
      <c r="J44" s="13"/>
      <c r="K44" s="10" t="s">
        <v>184</v>
      </c>
      <c r="L44" s="14">
        <f t="shared" si="0"/>
        <v>8.91</v>
      </c>
      <c r="M44" s="15">
        <f t="shared" si="1"/>
        <v>0.76088812980358667</v>
      </c>
      <c r="N44" s="16">
        <f ca="1">IFERROR(__xludf.DUMMYFUNCTION("ifs(D47=""18"", 1585,
D47=""j"", 7102,
D47=""53"", 5605,
D47=""44"", 5605,
D47=""248"", 5605,
D47=""127"", 1260,
D47=""162"", ""0904"",
D47=""191"", 4970,
REGEXMATCH(P47, ""-""), 7102)"),7102)</f>
        <v>7102</v>
      </c>
      <c r="O44" s="17" t="str">
        <f ca="1">IFERROR(__xludf.DUMMYFUNCTION("if(REGEXMATCH(P47, ""-""), ""Ebay"", ""Amazon"")"),"Ebay")</f>
        <v>Ebay</v>
      </c>
    </row>
    <row r="45" spans="1:15" ht="17.25" x14ac:dyDescent="0.4">
      <c r="A45" s="7">
        <v>44</v>
      </c>
      <c r="B45" s="13"/>
      <c r="C45" s="20"/>
      <c r="D45" s="10" t="s">
        <v>27</v>
      </c>
      <c r="E45" s="8" t="s">
        <v>173</v>
      </c>
      <c r="F45" s="11" t="s">
        <v>185</v>
      </c>
      <c r="G45" s="12">
        <v>32.979999999999997</v>
      </c>
      <c r="H45" s="8" t="s">
        <v>186</v>
      </c>
      <c r="I45" s="12">
        <v>24.92</v>
      </c>
      <c r="J45" s="13"/>
      <c r="K45" s="10" t="s">
        <v>187</v>
      </c>
      <c r="L45" s="14">
        <f t="shared" si="0"/>
        <v>8.0599999999999952</v>
      </c>
      <c r="M45" s="15">
        <f t="shared" si="1"/>
        <v>0.24439053972104294</v>
      </c>
      <c r="N45" s="16">
        <f ca="1">IFERROR(__xludf.DUMMYFUNCTION("ifs(D48=""18"", 1585,
D48=""j"", 7102,
D48=""53"", 5605,
D48=""44"", 5605,
D48=""248"", 5605,
D48=""127"", 1260,
D48=""162"", ""0904"",
D48=""191"", 4970,
REGEXMATCH(P48, ""-""), 7102)"),1585)</f>
        <v>1585</v>
      </c>
      <c r="O45" s="17" t="str">
        <f ca="1">IFERROR(__xludf.DUMMYFUNCTION("if(REGEXMATCH(P48, ""-""), ""Ebay"", ""Amazon"")"),"Amazon")</f>
        <v>Amazon</v>
      </c>
    </row>
    <row r="46" spans="1:15" ht="17.25" x14ac:dyDescent="0.4">
      <c r="A46" s="7">
        <v>45</v>
      </c>
      <c r="B46" s="13"/>
      <c r="C46" s="20"/>
      <c r="D46" s="10" t="s">
        <v>27</v>
      </c>
      <c r="E46" s="8" t="s">
        <v>188</v>
      </c>
      <c r="F46" s="11" t="s">
        <v>189</v>
      </c>
      <c r="G46" s="12">
        <v>53.26</v>
      </c>
      <c r="H46" s="8" t="s">
        <v>190</v>
      </c>
      <c r="I46" s="12">
        <v>43.44</v>
      </c>
      <c r="J46" s="13"/>
      <c r="K46" s="10" t="s">
        <v>191</v>
      </c>
      <c r="L46" s="14">
        <f t="shared" si="0"/>
        <v>9.82</v>
      </c>
      <c r="M46" s="15">
        <f t="shared" si="1"/>
        <v>0.18437852046564027</v>
      </c>
      <c r="N46" s="16">
        <f ca="1">IFERROR(__xludf.DUMMYFUNCTION("ifs(D49=""18"", 1585,
D49=""j"", 7102,
D49=""53"", 5605,
D49=""44"", 5605,
D49=""248"", 5605,
D49=""127"", 1260,
D49=""162"", ""0904"",
D49=""191"", 4970,
REGEXMATCH(P49, ""-""), 7102)"),1585)</f>
        <v>1585</v>
      </c>
      <c r="O46" s="17" t="str">
        <f ca="1">IFERROR(__xludf.DUMMYFUNCTION("if(REGEXMATCH(P49, ""-""), ""Ebay"", ""Amazon"")"),"Amazon")</f>
        <v>Amazon</v>
      </c>
    </row>
    <row r="47" spans="1:15" ht="17.25" x14ac:dyDescent="0.4">
      <c r="A47" s="7">
        <v>46</v>
      </c>
      <c r="B47" s="13"/>
      <c r="C47" s="20"/>
      <c r="D47" s="10" t="s">
        <v>27</v>
      </c>
      <c r="E47" s="8" t="s">
        <v>88</v>
      </c>
      <c r="F47" s="11" t="s">
        <v>192</v>
      </c>
      <c r="G47" s="12">
        <v>0</v>
      </c>
      <c r="H47" s="8" t="s">
        <v>193</v>
      </c>
      <c r="I47" s="12">
        <v>9.1</v>
      </c>
      <c r="J47" s="13"/>
      <c r="K47" s="10" t="s">
        <v>194</v>
      </c>
      <c r="L47" s="14">
        <f t="shared" si="0"/>
        <v>-9.1</v>
      </c>
      <c r="M47" s="15">
        <f t="shared" si="1"/>
        <v>0</v>
      </c>
      <c r="N47" s="16">
        <f ca="1">IFERROR(__xludf.DUMMYFUNCTION("ifs(D50=""18"", 1585,
D50=""j"", 7102,
D50=""53"", 5605,
D50=""44"", 5605,
D50=""248"", 5605,
D50=""127"", 1260,
D50=""162"", ""0904"",
D50=""191"", 4970,
REGEXMATCH(P50, ""-""), 7102)"),1585)</f>
        <v>1585</v>
      </c>
      <c r="O47" s="17" t="str">
        <f ca="1">IFERROR(__xludf.DUMMYFUNCTION("if(REGEXMATCH(P50, ""-""), ""Ebay"", ""Amazon"")"),"Amazon")</f>
        <v>Amazon</v>
      </c>
    </row>
    <row r="48" spans="1:15" ht="17.25" x14ac:dyDescent="0.4">
      <c r="A48" s="7">
        <v>47</v>
      </c>
      <c r="B48" s="13"/>
      <c r="C48" s="20"/>
      <c r="D48" s="10" t="s">
        <v>32</v>
      </c>
      <c r="E48" s="8" t="s">
        <v>195</v>
      </c>
      <c r="F48" s="11" t="s">
        <v>196</v>
      </c>
      <c r="G48" s="12">
        <v>18.98</v>
      </c>
      <c r="H48" s="8" t="s">
        <v>197</v>
      </c>
      <c r="I48" s="12">
        <v>9.34</v>
      </c>
      <c r="J48" s="13"/>
      <c r="K48" s="10" t="s">
        <v>198</v>
      </c>
      <c r="L48" s="14">
        <f t="shared" si="0"/>
        <v>9.64</v>
      </c>
      <c r="M48" s="15">
        <f t="shared" si="1"/>
        <v>0.50790305584826134</v>
      </c>
      <c r="N48" s="16" t="str">
        <f ca="1">IFERROR(__xludf.DUMMYFUNCTION("ifs(D51=""18"", 1585,
D51=""j"", 7102,
D51=""53"", 5605,
D51=""44"", 5605,
D51=""248"", 5605,
D51=""127"", 1260,
D51=""162"", ""0904"",
D51=""191"", 4970,
REGEXMATCH(P51, ""-""), 7102)"),"0904")</f>
        <v>0904</v>
      </c>
      <c r="O48" s="17" t="str">
        <f ca="1">IFERROR(__xludf.DUMMYFUNCTION("if(REGEXMATCH(P51, ""-""), ""Ebay"", ""Amazon"")"),"Amazon")</f>
        <v>Amazon</v>
      </c>
    </row>
    <row r="49" spans="1:15" ht="17.25" x14ac:dyDescent="0.4">
      <c r="A49" s="7">
        <v>48</v>
      </c>
      <c r="B49" s="13"/>
      <c r="C49" s="20"/>
      <c r="D49" s="10"/>
      <c r="E49" s="8" t="s">
        <v>199</v>
      </c>
      <c r="F49" s="11" t="s">
        <v>200</v>
      </c>
      <c r="G49" s="12">
        <v>0</v>
      </c>
      <c r="H49" s="8">
        <v>0</v>
      </c>
      <c r="I49" s="12">
        <v>0</v>
      </c>
      <c r="J49" s="13"/>
      <c r="K49" s="10" t="s">
        <v>201</v>
      </c>
      <c r="L49" s="14">
        <f t="shared" si="0"/>
        <v>0</v>
      </c>
      <c r="M49" s="15">
        <f t="shared" si="1"/>
        <v>0</v>
      </c>
      <c r="N49" s="16" t="str">
        <f ca="1">IFERROR(__xludf.DUMMYFUNCTION("ifs(D52=""18"", 1585,
D52=""j"", 7102,
D52=""53"", 5605,
D52=""44"", 5605,
D52=""248"", 5605,
D52=""127"", 1260,
D52=""162"", ""0904"",
D52=""191"", 4970,
REGEXMATCH(P52, ""-""), 7102)"),"#N/A")</f>
        <v>#N/A</v>
      </c>
      <c r="O49" s="17" t="str">
        <f ca="1">IFERROR(__xludf.DUMMYFUNCTION("if(REGEXMATCH(P52, ""-""), ""Ebay"", ""Amazon"")"),"Amazon")</f>
        <v>Amazon</v>
      </c>
    </row>
    <row r="50" spans="1:15" ht="17.25" x14ac:dyDescent="0.4">
      <c r="A50" s="7">
        <v>49</v>
      </c>
      <c r="B50" s="8"/>
      <c r="C50" s="20"/>
      <c r="D50" s="18" t="s">
        <v>32</v>
      </c>
      <c r="E50" s="8" t="s">
        <v>202</v>
      </c>
      <c r="F50" s="11" t="s">
        <v>203</v>
      </c>
      <c r="G50" s="12">
        <v>18.98</v>
      </c>
      <c r="H50" s="8" t="s">
        <v>204</v>
      </c>
      <c r="I50" s="12">
        <v>8.49</v>
      </c>
      <c r="J50" s="13"/>
      <c r="K50" s="10" t="s">
        <v>205</v>
      </c>
      <c r="L50" s="14">
        <f t="shared" si="0"/>
        <v>10.49</v>
      </c>
      <c r="M50" s="15">
        <f t="shared" si="1"/>
        <v>0.55268703898840887</v>
      </c>
      <c r="N50" s="16" t="str">
        <f ca="1">IFERROR(__xludf.DUMMYFUNCTION("ifs(D53=""18"", 1585,
D53=""j"", 7102,
D53=""53"", 5605,
D53=""44"", 5605,
D53=""248"", 5605,
D53=""127"", 1260,
D53=""162"", ""0904"",
D53=""191"", 4970,
REGEXMATCH(P53, ""-""), 7102)"),"0904")</f>
        <v>0904</v>
      </c>
      <c r="O50" s="17" t="str">
        <f ca="1">IFERROR(__xludf.DUMMYFUNCTION("if(REGEXMATCH(P53, ""-""), ""Ebay"", ""Amazon"")"),"Amazon")</f>
        <v>Amazon</v>
      </c>
    </row>
    <row r="51" spans="1:15" ht="17.25" x14ac:dyDescent="0.4">
      <c r="A51" s="7">
        <v>50</v>
      </c>
      <c r="B51" s="13"/>
      <c r="C51" s="20"/>
      <c r="D51" s="10"/>
      <c r="E51" s="8" t="s">
        <v>206</v>
      </c>
      <c r="F51" s="11" t="s">
        <v>207</v>
      </c>
      <c r="G51" s="12">
        <v>12.99</v>
      </c>
      <c r="H51" s="8" t="s">
        <v>208</v>
      </c>
      <c r="I51" s="12">
        <v>3.97</v>
      </c>
      <c r="J51" s="13"/>
      <c r="K51" s="10" t="s">
        <v>209</v>
      </c>
      <c r="L51" s="14">
        <f t="shared" si="0"/>
        <v>9.02</v>
      </c>
      <c r="M51" s="15">
        <f t="shared" si="1"/>
        <v>0.69438029253271738</v>
      </c>
      <c r="N51" s="16">
        <f ca="1">IFERROR(__xludf.DUMMYFUNCTION("ifs(D54=""18"", 1585,
D54=""j"", 7102,
D54=""53"", 5605,
D54=""44"", 5605,
D54=""248"", 5605,
D54=""127"", 1260,
D54=""162"", ""0904"",
D54=""191"", 4970,
REGEXMATCH(P54, ""-""), 7102)"),7102)</f>
        <v>7102</v>
      </c>
      <c r="O51" s="17" t="str">
        <f ca="1">IFERROR(__xludf.DUMMYFUNCTION("if(REGEXMATCH(P54, ""-""), ""Ebay"", ""Amazon"")"),"Ebay")</f>
        <v>Ebay</v>
      </c>
    </row>
    <row r="52" spans="1:15" ht="17.25" x14ac:dyDescent="0.4">
      <c r="A52" s="7">
        <v>51</v>
      </c>
      <c r="B52" s="13"/>
      <c r="C52" s="20"/>
      <c r="D52" s="18"/>
      <c r="E52" s="8" t="s">
        <v>210</v>
      </c>
      <c r="F52" s="11" t="s">
        <v>211</v>
      </c>
      <c r="G52" s="12">
        <v>18.98</v>
      </c>
      <c r="H52" s="8" t="s">
        <v>212</v>
      </c>
      <c r="I52" s="12">
        <v>10.69</v>
      </c>
      <c r="J52" s="13"/>
      <c r="K52" s="10" t="s">
        <v>213</v>
      </c>
      <c r="L52" s="14">
        <f t="shared" si="0"/>
        <v>8.2900000000000009</v>
      </c>
      <c r="M52" s="15">
        <f t="shared" si="1"/>
        <v>0.43677555321390943</v>
      </c>
      <c r="N52" s="16">
        <f ca="1">IFERROR(__xludf.DUMMYFUNCTION("ifs(D55=""18"", 1585,
D55=""j"", 7102,
D55=""53"", 5605,
D55=""44"", 5605,
D55=""248"", 5605,
D55=""127"", 1260,
D55=""162"", ""0904"",
D55=""191"", 4970,
REGEXMATCH(P55, ""-""), 7102)"),7102)</f>
        <v>7102</v>
      </c>
      <c r="O52" s="17" t="str">
        <f ca="1">IFERROR(__xludf.DUMMYFUNCTION("if(REGEXMATCH(P55, ""-""), ""Ebay"", ""Amazon"")"),"Ebay")</f>
        <v>Ebay</v>
      </c>
    </row>
    <row r="53" spans="1:15" ht="17.25" x14ac:dyDescent="0.4">
      <c r="A53" s="7">
        <v>52</v>
      </c>
      <c r="B53" s="13"/>
      <c r="C53" s="9"/>
      <c r="D53" s="10" t="s">
        <v>27</v>
      </c>
      <c r="E53" s="8" t="s">
        <v>214</v>
      </c>
      <c r="F53" s="11" t="s">
        <v>215</v>
      </c>
      <c r="G53" s="12">
        <v>18.87</v>
      </c>
      <c r="H53" s="8" t="s">
        <v>216</v>
      </c>
      <c r="I53" s="12">
        <v>8.85</v>
      </c>
      <c r="J53" s="13"/>
      <c r="K53" s="10" t="s">
        <v>217</v>
      </c>
      <c r="L53" s="14">
        <f t="shared" si="0"/>
        <v>10.020000000000001</v>
      </c>
      <c r="M53" s="15">
        <f t="shared" si="1"/>
        <v>0.53100158982511925</v>
      </c>
      <c r="N53" s="16">
        <f ca="1">IFERROR(__xludf.DUMMYFUNCTION("ifs(D56=""18"", 1585,
D56=""j"", 7102,
D56=""53"", 5605,
D56=""44"", 5605,
D56=""248"", 5605,
D56=""127"", 1260,
D56=""162"", ""0904"",
D56=""191"", 4970,
REGEXMATCH(P56, ""-""), 7102)"),1585)</f>
        <v>1585</v>
      </c>
      <c r="O53" s="17" t="str">
        <f ca="1">IFERROR(__xludf.DUMMYFUNCTION("if(REGEXMATCH(P56, ""-""), ""Ebay"", ""Amazon"")"),"Amazon")</f>
        <v>Amazon</v>
      </c>
    </row>
    <row r="54" spans="1:15" ht="17.25" x14ac:dyDescent="0.4">
      <c r="A54" s="7">
        <v>53</v>
      </c>
      <c r="B54" s="13"/>
      <c r="C54" s="9"/>
      <c r="D54" s="10" t="s">
        <v>27</v>
      </c>
      <c r="E54" s="8" t="s">
        <v>218</v>
      </c>
      <c r="F54" s="11" t="s">
        <v>219</v>
      </c>
      <c r="G54" s="12">
        <v>28.9</v>
      </c>
      <c r="H54" s="8" t="s">
        <v>220</v>
      </c>
      <c r="I54" s="12">
        <v>15.91</v>
      </c>
      <c r="J54" s="13"/>
      <c r="K54" s="19" t="s">
        <v>221</v>
      </c>
      <c r="L54" s="14">
        <f t="shared" si="0"/>
        <v>12.989999999999998</v>
      </c>
      <c r="M54" s="15">
        <f t="shared" si="1"/>
        <v>0.44948096885813144</v>
      </c>
      <c r="N54" s="16">
        <f ca="1">IFERROR(__xludf.DUMMYFUNCTION("ifs(D57=""18"", 1585,
D57=""j"", 7102,
D57=""53"", 5605,
D57=""44"", 5605,
D57=""248"", 5605,
D57=""127"", 1260,
D57=""162"", ""0904"",
D57=""191"", 4970,
REGEXMATCH(P57, ""-""), 7102)"),1585)</f>
        <v>1585</v>
      </c>
      <c r="O54" s="17" t="str">
        <f ca="1">IFERROR(__xludf.DUMMYFUNCTION("if(REGEXMATCH(P57, ""-""), ""Ebay"", ""Amazon"")"),"Amazon")</f>
        <v>Amazon</v>
      </c>
    </row>
    <row r="55" spans="1:15" ht="17.25" x14ac:dyDescent="0.4">
      <c r="A55" s="7">
        <v>54</v>
      </c>
      <c r="B55" s="13"/>
      <c r="C55" s="9"/>
      <c r="D55" s="10" t="s">
        <v>27</v>
      </c>
      <c r="E55" s="8" t="s">
        <v>222</v>
      </c>
      <c r="F55" s="11" t="s">
        <v>223</v>
      </c>
      <c r="G55" s="12">
        <v>18.98</v>
      </c>
      <c r="H55" s="8" t="s">
        <v>224</v>
      </c>
      <c r="I55" s="12">
        <v>8.74</v>
      </c>
      <c r="J55" s="13"/>
      <c r="K55" s="19" t="s">
        <v>225</v>
      </c>
      <c r="L55" s="14">
        <f t="shared" si="0"/>
        <v>10.24</v>
      </c>
      <c r="M55" s="15">
        <f t="shared" si="1"/>
        <v>0.5395152792413066</v>
      </c>
      <c r="N55" s="16">
        <f ca="1">IFERROR(__xludf.DUMMYFUNCTION("ifs(D58=""18"", 1585,
D58=""j"", 7102,
D58=""53"", 5605,
D58=""44"", 5605,
D58=""248"", 5605,
D58=""127"", 1260,
D58=""162"", ""0904"",
D58=""191"", 4970,
REGEXMATCH(P58, ""-""), 7102)"),1585)</f>
        <v>1585</v>
      </c>
      <c r="O55" s="17" t="str">
        <f ca="1">IFERROR(__xludf.DUMMYFUNCTION("if(REGEXMATCH(P58, ""-""), ""Ebay"", ""Amazon"")"),"Amazon")</f>
        <v>Amazon</v>
      </c>
    </row>
    <row r="56" spans="1:15" ht="17.25" x14ac:dyDescent="0.4">
      <c r="A56" s="7">
        <v>55</v>
      </c>
      <c r="B56" s="13"/>
      <c r="C56" s="9"/>
      <c r="D56" s="10" t="s">
        <v>32</v>
      </c>
      <c r="E56" s="8" t="s">
        <v>226</v>
      </c>
      <c r="F56" s="11" t="s">
        <v>227</v>
      </c>
      <c r="G56" s="12">
        <v>21.54</v>
      </c>
      <c r="H56" s="8" t="s">
        <v>228</v>
      </c>
      <c r="I56" s="12">
        <v>13.1</v>
      </c>
      <c r="J56" s="13"/>
      <c r="K56" s="10" t="s">
        <v>229</v>
      </c>
      <c r="L56" s="14">
        <f t="shared" si="0"/>
        <v>8.44</v>
      </c>
      <c r="M56" s="15">
        <f t="shared" si="1"/>
        <v>0.39182915506035282</v>
      </c>
      <c r="N56" s="16" t="str">
        <f ca="1">IFERROR(__xludf.DUMMYFUNCTION("ifs(D59=""18"", 1585,
D59=""j"", 7102,
D59=""53"", 5605,
D59=""44"", 5605,
D59=""248"", 5605,
D59=""127"", 1260,
D59=""162"", ""0904"",
D59=""191"", 4970,
REGEXMATCH(P59, ""-""), 7102)"),"0904")</f>
        <v>0904</v>
      </c>
      <c r="O56" s="17" t="str">
        <f ca="1">IFERROR(__xludf.DUMMYFUNCTION("if(REGEXMATCH(P59, ""-""), ""Ebay"", ""Amazon"")"),"Amazon")</f>
        <v>Amazon</v>
      </c>
    </row>
    <row r="57" spans="1:15" ht="17.25" x14ac:dyDescent="0.4">
      <c r="A57" s="7">
        <v>56</v>
      </c>
      <c r="B57" s="13"/>
      <c r="C57" s="20"/>
      <c r="D57" s="10" t="s">
        <v>32</v>
      </c>
      <c r="E57" s="8" t="s">
        <v>80</v>
      </c>
      <c r="F57" s="11" t="s">
        <v>230</v>
      </c>
      <c r="G57" s="12">
        <v>21.98</v>
      </c>
      <c r="H57" s="8" t="s">
        <v>231</v>
      </c>
      <c r="I57" s="12">
        <v>14.33</v>
      </c>
      <c r="J57" s="13"/>
      <c r="K57" s="10" t="s">
        <v>232</v>
      </c>
      <c r="L57" s="14">
        <f t="shared" si="0"/>
        <v>7.65</v>
      </c>
      <c r="M57" s="15">
        <f t="shared" si="1"/>
        <v>0.34804367606915376</v>
      </c>
      <c r="N57" s="16" t="str">
        <f ca="1">IFERROR(__xludf.DUMMYFUNCTION("ifs(D60=""18"", 1585,
D60=""j"", 7102,
D60=""53"", 5605,
D60=""44"", 5605,
D60=""248"", 5605,
D60=""127"", 1260,
D60=""162"", ""0904"",
D60=""191"", 4970,
REGEXMATCH(P60, ""-""), 7102)"),"0904")</f>
        <v>0904</v>
      </c>
      <c r="O57" s="17" t="str">
        <f ca="1">IFERROR(__xludf.DUMMYFUNCTION("if(REGEXMATCH(P60, ""-""), ""Ebay"", ""Amazon"")"),"Amazon")</f>
        <v>Amazon</v>
      </c>
    </row>
    <row r="58" spans="1:15" ht="17.25" x14ac:dyDescent="0.4">
      <c r="A58" s="7">
        <v>57</v>
      </c>
      <c r="B58" s="13"/>
      <c r="C58" s="20"/>
      <c r="D58" s="10" t="s">
        <v>45</v>
      </c>
      <c r="E58" s="8" t="s">
        <v>233</v>
      </c>
      <c r="F58" s="11" t="s">
        <v>234</v>
      </c>
      <c r="G58" s="12">
        <v>7.59</v>
      </c>
      <c r="H58" s="22" t="s">
        <v>235</v>
      </c>
      <c r="I58" s="12">
        <v>8.6</v>
      </c>
      <c r="J58" s="13"/>
      <c r="K58" s="10" t="s">
        <v>236</v>
      </c>
      <c r="L58" s="14">
        <f t="shared" si="0"/>
        <v>-1.0099999999999998</v>
      </c>
      <c r="M58" s="15">
        <f t="shared" si="1"/>
        <v>-0.1330698287220026</v>
      </c>
      <c r="N58" s="16">
        <f ca="1">IFERROR(__xludf.DUMMYFUNCTION("ifs(D61=""18"", 1585,
D61=""j"", 7102,
D61=""53"", 5605,
D61=""44"", 5605,
D61=""248"", 5605,
D61=""127"", 1260,
D61=""162"", ""0904"",
D61=""191"", 4970,
REGEXMATCH(P61, ""-""), 7102)"),4970)</f>
        <v>4970</v>
      </c>
      <c r="O58" s="17" t="str">
        <f ca="1">IFERROR(__xludf.DUMMYFUNCTION("if(REGEXMATCH(P61, ""-""), ""Ebay"", ""Amazon"")"),"Amazon")</f>
        <v>Amazon</v>
      </c>
    </row>
    <row r="59" spans="1:15" ht="17.25" x14ac:dyDescent="0.4">
      <c r="A59" s="7">
        <v>58</v>
      </c>
      <c r="B59" s="13"/>
      <c r="C59" s="9"/>
      <c r="D59" s="10"/>
      <c r="E59" s="8" t="s">
        <v>237</v>
      </c>
      <c r="F59" s="11" t="s">
        <v>238</v>
      </c>
      <c r="G59" s="12">
        <v>12.94</v>
      </c>
      <c r="H59" s="22" t="s">
        <v>239</v>
      </c>
      <c r="I59" s="12">
        <v>13.95</v>
      </c>
      <c r="J59" s="13"/>
      <c r="K59" s="10" t="s">
        <v>240</v>
      </c>
      <c r="L59" s="14">
        <f t="shared" si="0"/>
        <v>-1.0099999999999998</v>
      </c>
      <c r="M59" s="15">
        <f t="shared" si="1"/>
        <v>-7.8052550231839241E-2</v>
      </c>
      <c r="N59" s="16" t="str">
        <f ca="1">IFERROR(__xludf.DUMMYFUNCTION("ifs(D62=""18"", 1585,
D62=""j"", 7102,
D62=""53"", 5605,
D62=""44"", 5605,
D62=""248"", 5605,
D62=""127"", 1260,
D62=""162"", ""0904"",
D62=""191"", 4970,
REGEXMATCH(P62, ""-""), 7102)"),"#N/A")</f>
        <v>#N/A</v>
      </c>
      <c r="O59" s="17" t="str">
        <f ca="1">IFERROR(__xludf.DUMMYFUNCTION("if(REGEXMATCH(P62, ""-""), ""Ebay"", ""Amazon"")"),"Amazon")</f>
        <v>Amazon</v>
      </c>
    </row>
    <row r="60" spans="1:15" ht="17.25" x14ac:dyDescent="0.4">
      <c r="A60" s="7">
        <v>59</v>
      </c>
      <c r="B60" s="13"/>
      <c r="C60" s="9"/>
      <c r="D60" s="10"/>
      <c r="E60" s="8" t="s">
        <v>241</v>
      </c>
      <c r="F60" s="11" t="s">
        <v>242</v>
      </c>
      <c r="G60" s="12">
        <v>17.93</v>
      </c>
      <c r="H60" s="8" t="s">
        <v>243</v>
      </c>
      <c r="I60" s="12">
        <v>4.74</v>
      </c>
      <c r="J60" s="13"/>
      <c r="K60" s="10" t="s">
        <v>244</v>
      </c>
      <c r="L60" s="14">
        <f t="shared" si="0"/>
        <v>13.19</v>
      </c>
      <c r="M60" s="15">
        <f t="shared" si="1"/>
        <v>0.73563859453430003</v>
      </c>
      <c r="N60" s="16">
        <f ca="1">IFERROR(__xludf.DUMMYFUNCTION("ifs(D63=""18"", 1585,
D63=""j"", 7102,
D63=""53"", 5605,
D63=""44"", 5605,
D63=""248"", 5605,
D63=""127"", 1260,
D63=""162"", ""0904"",
D63=""191"", 4970,
REGEXMATCH(P63, ""-""), 7102)"),7102)</f>
        <v>7102</v>
      </c>
      <c r="O60" s="17" t="str">
        <f ca="1">IFERROR(__xludf.DUMMYFUNCTION("if(REGEXMATCH(P63, ""-""), ""Ebay"", ""Amazon"")"),"Ebay")</f>
        <v>Ebay</v>
      </c>
    </row>
    <row r="61" spans="1:15" ht="17.25" x14ac:dyDescent="0.4">
      <c r="A61" s="7">
        <v>60</v>
      </c>
      <c r="B61" s="13"/>
      <c r="C61" s="9"/>
      <c r="D61" s="18"/>
      <c r="E61" s="8" t="s">
        <v>19</v>
      </c>
      <c r="F61" s="11" t="s">
        <v>245</v>
      </c>
      <c r="G61" s="12">
        <v>10.81</v>
      </c>
      <c r="H61" s="8" t="s">
        <v>246</v>
      </c>
      <c r="I61" s="12">
        <v>3.68</v>
      </c>
      <c r="J61" s="13"/>
      <c r="K61" s="10" t="s">
        <v>247</v>
      </c>
      <c r="L61" s="14">
        <f t="shared" si="0"/>
        <v>7.1300000000000008</v>
      </c>
      <c r="M61" s="15">
        <f t="shared" si="1"/>
        <v>0.65957446808510645</v>
      </c>
      <c r="N61" s="16">
        <f ca="1">IFERROR(__xludf.DUMMYFUNCTION("ifs(D64=""18"", 1585,
D64=""j"", 7102,
D64=""53"", 5605,
D64=""44"", 5605,
D64=""248"", 5605,
D64=""127"", 1260,
D64=""162"", ""0904"",
D64=""191"", 4970,
REGEXMATCH(P64, ""-""), 7102)"),7102)</f>
        <v>7102</v>
      </c>
      <c r="O61" s="17" t="str">
        <f ca="1">IFERROR(__xludf.DUMMYFUNCTION("if(REGEXMATCH(P64, ""-""), ""Ebay"", ""Amazon"")"),"Ebay")</f>
        <v>Ebay</v>
      </c>
    </row>
    <row r="62" spans="1:15" ht="17.25" x14ac:dyDescent="0.4">
      <c r="A62" s="7">
        <v>61</v>
      </c>
      <c r="B62" s="8"/>
      <c r="C62" s="20"/>
      <c r="D62" s="10" t="s">
        <v>27</v>
      </c>
      <c r="E62" s="8" t="s">
        <v>19</v>
      </c>
      <c r="F62" s="11" t="s">
        <v>248</v>
      </c>
      <c r="G62" s="12">
        <v>51.45</v>
      </c>
      <c r="H62" s="8" t="s">
        <v>249</v>
      </c>
      <c r="I62" s="12"/>
      <c r="J62" s="13"/>
      <c r="K62" s="10" t="s">
        <v>250</v>
      </c>
      <c r="L62" s="14">
        <f t="shared" si="0"/>
        <v>51.45</v>
      </c>
      <c r="M62" s="15">
        <f t="shared" si="1"/>
        <v>1</v>
      </c>
      <c r="N62" s="16">
        <f ca="1">IFERROR(__xludf.DUMMYFUNCTION("ifs(D65=""18"", 1585,
D65=""j"", 7102,
D65=""53"", 5605,
D65=""44"", 5605,
D65=""248"", 5605,
D65=""127"", 1260,
D65=""162"", ""0904"",
D65=""191"", 4970,
REGEXMATCH(P65, ""-""), 7102)"),1585)</f>
        <v>1585</v>
      </c>
      <c r="O62" s="17" t="str">
        <f ca="1">IFERROR(__xludf.DUMMYFUNCTION("if(REGEXMATCH(P65, ""-""), ""Ebay"", ""Amazon"")"),"Amazon")</f>
        <v>Amazon</v>
      </c>
    </row>
    <row r="63" spans="1:15" ht="17.25" x14ac:dyDescent="0.4">
      <c r="A63" s="7">
        <v>62</v>
      </c>
      <c r="B63" s="8"/>
      <c r="C63" s="9"/>
      <c r="D63" s="18"/>
      <c r="E63" s="8" t="s">
        <v>251</v>
      </c>
      <c r="F63" s="11" t="s">
        <v>252</v>
      </c>
      <c r="G63" s="12">
        <v>9.7100000000000009</v>
      </c>
      <c r="H63" s="8" t="s">
        <v>253</v>
      </c>
      <c r="I63" s="12">
        <v>2.75</v>
      </c>
      <c r="J63" s="13"/>
      <c r="K63" s="10" t="s">
        <v>254</v>
      </c>
      <c r="L63" s="14">
        <f t="shared" si="0"/>
        <v>6.9600000000000009</v>
      </c>
      <c r="M63" s="15">
        <f t="shared" si="1"/>
        <v>0.71678681771369723</v>
      </c>
      <c r="N63" s="16">
        <f ca="1">IFERROR(__xludf.DUMMYFUNCTION("ifs(D66=""18"", 1585,
D66=""j"", 7102,
D66=""53"", 5605,
D66=""44"", 5605,
D66=""248"", 5605,
D66=""127"", 1260,
D66=""162"", ""0904"",
D66=""191"", 4970,
REGEXMATCH(P66, ""-""), 7102)"),7102)</f>
        <v>7102</v>
      </c>
      <c r="O63" s="17" t="str">
        <f ca="1">IFERROR(__xludf.DUMMYFUNCTION("if(REGEXMATCH(P66, ""-""), ""Ebay"", ""Amazon"")"),"Ebay")</f>
        <v>Ebay</v>
      </c>
    </row>
    <row r="64" spans="1:15" ht="17.25" x14ac:dyDescent="0.4">
      <c r="A64" s="7">
        <v>63</v>
      </c>
      <c r="B64" s="13"/>
      <c r="C64" s="9"/>
      <c r="D64" s="10" t="s">
        <v>27</v>
      </c>
      <c r="E64" s="8" t="s">
        <v>255</v>
      </c>
      <c r="F64" s="11" t="s">
        <v>256</v>
      </c>
      <c r="G64" s="12">
        <v>27.98</v>
      </c>
      <c r="H64" s="8" t="s">
        <v>257</v>
      </c>
      <c r="I64" s="12">
        <v>21.24</v>
      </c>
      <c r="J64" s="13"/>
      <c r="K64" s="10" t="s">
        <v>258</v>
      </c>
      <c r="L64" s="14">
        <f t="shared" si="0"/>
        <v>6.740000000000002</v>
      </c>
      <c r="M64" s="15">
        <f t="shared" si="1"/>
        <v>0.24088634739099363</v>
      </c>
      <c r="N64" s="16">
        <f ca="1">IFERROR(__xludf.DUMMYFUNCTION("ifs(D67=""18"", 1585,
D67=""j"", 7102,
D67=""53"", 5605,
D67=""44"", 5605,
D67=""248"", 5605,
D67=""127"", 1260,
D67=""162"", ""0904"",
D67=""191"", 4970,
REGEXMATCH(P67, ""-""), 7102)"),1585)</f>
        <v>1585</v>
      </c>
      <c r="O64" s="17" t="str">
        <f ca="1">IFERROR(__xludf.DUMMYFUNCTION("if(REGEXMATCH(P67, ""-""), ""Ebay"", ""Amazon"")"),"Amazon")</f>
        <v>Amazon</v>
      </c>
    </row>
    <row r="65" spans="1:15" ht="17.25" x14ac:dyDescent="0.4">
      <c r="A65" s="7">
        <v>64</v>
      </c>
      <c r="B65" s="13"/>
      <c r="C65" s="20"/>
      <c r="D65" s="18" t="s">
        <v>27</v>
      </c>
      <c r="E65" s="8" t="s">
        <v>259</v>
      </c>
      <c r="F65" s="11" t="s">
        <v>260</v>
      </c>
      <c r="G65" s="12">
        <v>32.47</v>
      </c>
      <c r="H65" s="8" t="s">
        <v>261</v>
      </c>
      <c r="I65" s="12">
        <v>18.16</v>
      </c>
      <c r="J65" s="13"/>
      <c r="K65" s="19" t="s">
        <v>262</v>
      </c>
      <c r="L65" s="14">
        <f t="shared" si="0"/>
        <v>14.309999999999999</v>
      </c>
      <c r="M65" s="15">
        <f t="shared" si="1"/>
        <v>0.44071450569756698</v>
      </c>
      <c r="N65" s="16">
        <f ca="1">IFERROR(__xludf.DUMMYFUNCTION("ifs(D68=""18"", 1585,
D68=""j"", 7102,
D68=""53"", 5605,
D68=""44"", 5605,
D68=""248"", 5605,
D68=""127"", 1260,
D68=""162"", ""0904"",
D68=""191"", 4970,
REGEXMATCH(P68, ""-""), 7102)"),1585)</f>
        <v>1585</v>
      </c>
      <c r="O65" s="17" t="str">
        <f ca="1">IFERROR(__xludf.DUMMYFUNCTION("if(REGEXMATCH(P68, ""-""), ""Ebay"", ""Amazon"")"),"Amazon")</f>
        <v>Amazon</v>
      </c>
    </row>
    <row r="66" spans="1:15" ht="17.25" x14ac:dyDescent="0.4">
      <c r="A66" s="7">
        <v>65</v>
      </c>
      <c r="B66" s="13"/>
      <c r="C66" s="20"/>
      <c r="D66" s="18" t="s">
        <v>27</v>
      </c>
      <c r="E66" s="8" t="s">
        <v>263</v>
      </c>
      <c r="F66" s="11" t="s">
        <v>264</v>
      </c>
      <c r="G66" s="12">
        <v>16.98</v>
      </c>
      <c r="H66" s="8" t="s">
        <v>265</v>
      </c>
      <c r="I66" s="12">
        <v>8.49</v>
      </c>
      <c r="J66" s="13"/>
      <c r="K66" s="19" t="s">
        <v>266</v>
      </c>
      <c r="L66" s="14">
        <f t="shared" si="0"/>
        <v>8.49</v>
      </c>
      <c r="M66" s="15">
        <f t="shared" si="1"/>
        <v>0.5</v>
      </c>
      <c r="N66" s="16">
        <f ca="1">IFERROR(__xludf.DUMMYFUNCTION("ifs(D69=""18"", 1585,
D69=""j"", 7102,
D69=""53"", 5605,
D69=""44"", 5605,
D69=""248"", 5605,
D69=""127"", 1260,
D69=""162"", ""0904"",
D69=""191"", 4970,
REGEXMATCH(P69, ""-""), 7102)"),1585)</f>
        <v>1585</v>
      </c>
      <c r="O66" s="17" t="str">
        <f ca="1">IFERROR(__xludf.DUMMYFUNCTION("if(REGEXMATCH(P69, ""-""), ""Ebay"", ""Amazon"")"),"Amazon")</f>
        <v>Amazon</v>
      </c>
    </row>
    <row r="67" spans="1:15" ht="17.25" x14ac:dyDescent="0.4">
      <c r="A67" s="7">
        <v>66</v>
      </c>
      <c r="B67" s="13"/>
      <c r="C67" s="9"/>
      <c r="D67" s="18"/>
      <c r="E67" s="8" t="s">
        <v>267</v>
      </c>
      <c r="F67" s="11" t="s">
        <v>268</v>
      </c>
      <c r="G67" s="12">
        <v>0</v>
      </c>
      <c r="H67" s="8">
        <v>0</v>
      </c>
      <c r="I67" s="12">
        <v>0</v>
      </c>
      <c r="J67" s="13"/>
      <c r="K67" s="10" t="s">
        <v>269</v>
      </c>
      <c r="L67" s="14">
        <f t="shared" si="0"/>
        <v>0</v>
      </c>
      <c r="M67" s="15">
        <f t="shared" si="1"/>
        <v>0</v>
      </c>
      <c r="N67" s="16" t="str">
        <f ca="1">IFERROR(__xludf.DUMMYFUNCTION("ifs(D70=""18"", 1585,
D70=""j"", 7102,
D70=""53"", 5605,
D70=""44"", 5605,
D70=""248"", 5605,
D70=""127"", 1260,
D70=""162"", ""0904"",
D70=""191"", 4970,
REGEXMATCH(P70, ""-""), 7102)"),"#N/A")</f>
        <v>#N/A</v>
      </c>
      <c r="O67" s="17" t="str">
        <f ca="1">IFERROR(__xludf.DUMMYFUNCTION("if(REGEXMATCH(P70, ""-""), ""Ebay"", ""Amazon"")"),"Amazon")</f>
        <v>Amazon</v>
      </c>
    </row>
    <row r="68" spans="1:15" ht="17.25" x14ac:dyDescent="0.4">
      <c r="A68" s="7">
        <v>67</v>
      </c>
      <c r="B68" s="13"/>
      <c r="C68" s="20"/>
      <c r="D68" s="10"/>
      <c r="E68" s="8" t="s">
        <v>270</v>
      </c>
      <c r="F68" s="11" t="s">
        <v>271</v>
      </c>
      <c r="G68" s="12">
        <v>41.52</v>
      </c>
      <c r="H68" s="8" t="s">
        <v>272</v>
      </c>
      <c r="I68" s="12">
        <v>18.43</v>
      </c>
      <c r="J68" s="13"/>
      <c r="K68" s="10" t="s">
        <v>273</v>
      </c>
      <c r="L68" s="14">
        <f t="shared" si="0"/>
        <v>23.090000000000003</v>
      </c>
      <c r="M68" s="15">
        <f t="shared" si="1"/>
        <v>0.55611753371868988</v>
      </c>
      <c r="N68" s="16">
        <f ca="1">IFERROR(__xludf.DUMMYFUNCTION("ifs(D71=""18"", 1585,
D71=""j"", 7102,
D71=""53"", 5605,
D71=""44"", 5605,
D71=""248"", 5605,
D71=""127"", 1260,
D71=""162"", ""0904"",
D71=""191"", 4970,
REGEXMATCH(P71, ""-""), 7102)"),7102)</f>
        <v>7102</v>
      </c>
      <c r="O68" s="17" t="str">
        <f ca="1">IFERROR(__xludf.DUMMYFUNCTION("if(REGEXMATCH(P71, ""-""), ""Ebay"", ""Amazon"")"),"Ebay")</f>
        <v>Ebay</v>
      </c>
    </row>
    <row r="69" spans="1:15" ht="17.25" x14ac:dyDescent="0.4">
      <c r="A69" s="7">
        <v>68</v>
      </c>
      <c r="B69" s="8"/>
      <c r="C69" s="20"/>
      <c r="D69" s="10" t="s">
        <v>32</v>
      </c>
      <c r="E69" s="8" t="s">
        <v>274</v>
      </c>
      <c r="F69" s="11" t="s">
        <v>275</v>
      </c>
      <c r="G69" s="12">
        <v>24.98</v>
      </c>
      <c r="H69" s="8" t="s">
        <v>276</v>
      </c>
      <c r="I69" s="12">
        <v>23.46</v>
      </c>
      <c r="J69" s="13"/>
      <c r="K69" s="10" t="s">
        <v>277</v>
      </c>
      <c r="L69" s="14">
        <f t="shared" si="0"/>
        <v>1.5199999999999996</v>
      </c>
      <c r="M69" s="15">
        <f t="shared" si="1"/>
        <v>6.0848678943154502E-2</v>
      </c>
      <c r="N69" s="16" t="str">
        <f ca="1">IFERROR(__xludf.DUMMYFUNCTION("ifs(D72=""18"", 1585,
D72=""j"", 7102,
D72=""53"", 5605,
D72=""44"", 5605,
D72=""248"", 5605,
D72=""127"", 1260,
D72=""162"", ""0904"",
D72=""191"", 4970,
REGEXMATCH(P72, ""-""), 7102)"),"0904")</f>
        <v>0904</v>
      </c>
      <c r="O69" s="17" t="str">
        <f ca="1">IFERROR(__xludf.DUMMYFUNCTION("if(REGEXMATCH(P72, ""-""), ""Ebay"", ""Amazon"")"),"Amazon")</f>
        <v>Amazon</v>
      </c>
    </row>
    <row r="70" spans="1:15" ht="17.25" x14ac:dyDescent="0.4">
      <c r="A70" s="7">
        <v>69</v>
      </c>
      <c r="B70" s="13"/>
      <c r="C70" s="20"/>
      <c r="D70" s="10" t="s">
        <v>45</v>
      </c>
      <c r="E70" s="8" t="s">
        <v>278</v>
      </c>
      <c r="F70" s="11" t="s">
        <v>279</v>
      </c>
      <c r="G70" s="12">
        <v>17.98</v>
      </c>
      <c r="H70" s="8" t="s">
        <v>280</v>
      </c>
      <c r="I70" s="12">
        <v>15.59</v>
      </c>
      <c r="J70" s="13"/>
      <c r="K70" s="10" t="s">
        <v>281</v>
      </c>
      <c r="L70" s="14">
        <f t="shared" si="0"/>
        <v>2.3900000000000006</v>
      </c>
      <c r="M70" s="15">
        <f t="shared" si="1"/>
        <v>0.13292547274749725</v>
      </c>
      <c r="N70" s="16">
        <f ca="1">IFERROR(__xludf.DUMMYFUNCTION("ifs(D73=""18"", 1585,
D73=""j"", 7102,
D73=""53"", 5605,
D73=""44"", 5605,
D73=""248"", 5605,
D73=""127"", 1260,
D73=""162"", ""0904"",
D73=""191"", 4970,
REGEXMATCH(P73, ""-""), 7102)"),4970)</f>
        <v>4970</v>
      </c>
      <c r="O70" s="17" t="str">
        <f ca="1">IFERROR(__xludf.DUMMYFUNCTION("if(REGEXMATCH(P73, ""-""), ""Ebay"", ""Amazon"")"),"Amazon")</f>
        <v>Amazon</v>
      </c>
    </row>
    <row r="71" spans="1:15" ht="17.25" x14ac:dyDescent="0.4">
      <c r="A71" s="7">
        <v>70</v>
      </c>
      <c r="B71" s="13"/>
      <c r="C71" s="20"/>
      <c r="D71" s="18" t="s">
        <v>27</v>
      </c>
      <c r="E71" s="8" t="s">
        <v>282</v>
      </c>
      <c r="F71" s="11" t="s">
        <v>283</v>
      </c>
      <c r="G71" s="12">
        <v>19.98</v>
      </c>
      <c r="H71" s="8" t="s">
        <v>284</v>
      </c>
      <c r="I71" s="12">
        <v>13.01</v>
      </c>
      <c r="J71" s="13"/>
      <c r="K71" s="10" t="s">
        <v>285</v>
      </c>
      <c r="L71" s="14">
        <f t="shared" si="0"/>
        <v>6.9700000000000006</v>
      </c>
      <c r="M71" s="15">
        <f t="shared" si="1"/>
        <v>0.34884884884884887</v>
      </c>
      <c r="N71" s="16">
        <f ca="1">IFERROR(__xludf.DUMMYFUNCTION("ifs(D74=""18"", 1585,
D74=""j"", 7102,
D74=""53"", 5605,
D74=""44"", 5605,
D74=""248"", 5605,
D74=""127"", 1260,
D74=""162"", ""0904"",
D74=""191"", 4970,
REGEXMATCH(P74, ""-""), 7102)"),1585)</f>
        <v>1585</v>
      </c>
      <c r="O71" s="17" t="str">
        <f ca="1">IFERROR(__xludf.DUMMYFUNCTION("if(REGEXMATCH(P74, ""-""), ""Ebay"", ""Amazon"")"),"Amazon")</f>
        <v>Amazon</v>
      </c>
    </row>
    <row r="72" spans="1:15" ht="17.25" x14ac:dyDescent="0.4">
      <c r="A72" s="7">
        <v>71</v>
      </c>
      <c r="B72" s="13"/>
      <c r="C72" s="20"/>
      <c r="D72" s="10" t="s">
        <v>27</v>
      </c>
      <c r="E72" s="8" t="s">
        <v>286</v>
      </c>
      <c r="F72" s="11" t="s">
        <v>287</v>
      </c>
      <c r="G72" s="12">
        <v>17.98</v>
      </c>
      <c r="H72" s="8" t="s">
        <v>288</v>
      </c>
      <c r="I72" s="12">
        <v>9.08</v>
      </c>
      <c r="J72" s="13"/>
      <c r="K72" s="10" t="s">
        <v>289</v>
      </c>
      <c r="L72" s="14">
        <f t="shared" si="0"/>
        <v>8.9</v>
      </c>
      <c r="M72" s="15">
        <f t="shared" si="1"/>
        <v>0.4949944382647386</v>
      </c>
      <c r="N72" s="16">
        <f ca="1">IFERROR(__xludf.DUMMYFUNCTION("ifs(D75=""18"", 1585,
D75=""j"", 7102,
D75=""53"", 5605,
D75=""44"", 5605,
D75=""248"", 5605,
D75=""127"", 1260,
D75=""162"", ""0904"",
D75=""191"", 4970,
REGEXMATCH(P75, ""-""), 7102)"),1585)</f>
        <v>1585</v>
      </c>
      <c r="O72" s="17" t="str">
        <f ca="1">IFERROR(__xludf.DUMMYFUNCTION("if(REGEXMATCH(P75, ""-""), ""Ebay"", ""Amazon"")"),"Amazon")</f>
        <v>Amazon</v>
      </c>
    </row>
    <row r="73" spans="1:15" ht="17.25" x14ac:dyDescent="0.4">
      <c r="A73" s="7">
        <v>72</v>
      </c>
      <c r="B73" s="13"/>
      <c r="C73" s="20"/>
      <c r="D73" s="10" t="s">
        <v>27</v>
      </c>
      <c r="E73" s="8" t="s">
        <v>290</v>
      </c>
      <c r="F73" s="11" t="s">
        <v>291</v>
      </c>
      <c r="G73" s="12">
        <v>20.97</v>
      </c>
      <c r="H73" s="8" t="s">
        <v>292</v>
      </c>
      <c r="I73" s="12">
        <v>14.83</v>
      </c>
      <c r="J73" s="13"/>
      <c r="K73" s="10" t="s">
        <v>293</v>
      </c>
      <c r="L73" s="14">
        <f t="shared" si="0"/>
        <v>6.1399999999999988</v>
      </c>
      <c r="M73" s="15">
        <f t="shared" si="1"/>
        <v>0.29279923700524557</v>
      </c>
      <c r="N73" s="16">
        <f ca="1">IFERROR(__xludf.DUMMYFUNCTION("ifs(D76=""18"", 1585,
D76=""j"", 7102,
D76=""53"", 5605,
D76=""44"", 5605,
D76=""248"", 5605,
D76=""127"", 1260,
D76=""162"", ""0904"",
D76=""191"", 4970,
REGEXMATCH(P76, ""-""), 7102)"),1585)</f>
        <v>1585</v>
      </c>
      <c r="O73" s="17" t="str">
        <f ca="1">IFERROR(__xludf.DUMMYFUNCTION("if(REGEXMATCH(P76, ""-""), ""Ebay"", ""Amazon"")"),"Amazon")</f>
        <v>Amazon</v>
      </c>
    </row>
    <row r="74" spans="1:15" ht="17.25" x14ac:dyDescent="0.4">
      <c r="A74" s="7">
        <v>73</v>
      </c>
      <c r="B74" s="8"/>
      <c r="C74" s="20"/>
      <c r="D74" s="10" t="s">
        <v>27</v>
      </c>
      <c r="E74" s="8" t="s">
        <v>294</v>
      </c>
      <c r="F74" s="11" t="s">
        <v>295</v>
      </c>
      <c r="G74" s="12">
        <v>17.98</v>
      </c>
      <c r="H74" s="8" t="s">
        <v>296</v>
      </c>
      <c r="I74" s="12">
        <v>8.49</v>
      </c>
      <c r="J74" s="13"/>
      <c r="K74" s="10" t="s">
        <v>297</v>
      </c>
      <c r="L74" s="14">
        <f t="shared" si="0"/>
        <v>9.49</v>
      </c>
      <c r="M74" s="15">
        <f t="shared" si="1"/>
        <v>0.52780867630700778</v>
      </c>
      <c r="N74" s="16">
        <f ca="1">IFERROR(__xludf.DUMMYFUNCTION("ifs(D77=""18"", 1585,
D77=""j"", 7102,
D77=""53"", 5605,
D77=""44"", 5605,
D77=""248"", 5605,
D77=""127"", 1260,
D77=""162"", ""0904"",
D77=""191"", 4970,
REGEXMATCH(P77, ""-""), 7102)"),1585)</f>
        <v>1585</v>
      </c>
      <c r="O74" s="17" t="str">
        <f ca="1">IFERROR(__xludf.DUMMYFUNCTION("if(REGEXMATCH(P77, ""-""), ""Ebay"", ""Amazon"")"),"Amazon")</f>
        <v>Amazon</v>
      </c>
    </row>
    <row r="75" spans="1:15" ht="17.25" x14ac:dyDescent="0.4">
      <c r="A75" s="7">
        <v>74</v>
      </c>
      <c r="B75" s="13"/>
      <c r="C75" s="20"/>
      <c r="D75" s="10" t="s">
        <v>32</v>
      </c>
      <c r="E75" s="8" t="s">
        <v>298</v>
      </c>
      <c r="F75" s="11" t="s">
        <v>299</v>
      </c>
      <c r="G75" s="12">
        <v>15.97</v>
      </c>
      <c r="H75" s="8" t="s">
        <v>300</v>
      </c>
      <c r="I75" s="12">
        <v>14.98</v>
      </c>
      <c r="J75" s="13"/>
      <c r="K75" s="10" t="s">
        <v>301</v>
      </c>
      <c r="L75" s="14">
        <f t="shared" si="0"/>
        <v>0.99000000000000021</v>
      </c>
      <c r="M75" s="15">
        <f t="shared" si="1"/>
        <v>6.1991233562930508E-2</v>
      </c>
      <c r="N75" s="16" t="str">
        <f ca="1">IFERROR(__xludf.DUMMYFUNCTION("ifs(D78=""18"", 1585,
D78=""j"", 7102,
D78=""53"", 5605,
D78=""44"", 5605,
D78=""248"", 5605,
D78=""127"", 1260,
D78=""162"", ""0904"",
D78=""191"", 4970,
REGEXMATCH(P78, ""-""), 7102)"),"0904")</f>
        <v>0904</v>
      </c>
      <c r="O75" s="17" t="str">
        <f ca="1">IFERROR(__xludf.DUMMYFUNCTION("if(REGEXMATCH(P78, ""-""), ""Ebay"", ""Amazon"")"),"Amazon")</f>
        <v>Amazon</v>
      </c>
    </row>
    <row r="76" spans="1:15" ht="17.25" x14ac:dyDescent="0.4">
      <c r="A76" s="7">
        <v>75</v>
      </c>
      <c r="B76" s="13"/>
      <c r="C76" s="20"/>
      <c r="D76" s="10" t="s">
        <v>32</v>
      </c>
      <c r="E76" s="8" t="s">
        <v>302</v>
      </c>
      <c r="F76" s="11" t="s">
        <v>303</v>
      </c>
      <c r="G76" s="12">
        <v>17.98</v>
      </c>
      <c r="H76" s="8" t="s">
        <v>304</v>
      </c>
      <c r="I76" s="12">
        <v>15.01</v>
      </c>
      <c r="J76" s="13"/>
      <c r="K76" s="10" t="s">
        <v>305</v>
      </c>
      <c r="L76" s="14">
        <f t="shared" si="0"/>
        <v>2.9700000000000006</v>
      </c>
      <c r="M76" s="15">
        <f t="shared" si="1"/>
        <v>0.16518353726362628</v>
      </c>
      <c r="N76" s="16" t="str">
        <f ca="1">IFERROR(__xludf.DUMMYFUNCTION("ifs(D79=""18"", 1585,
D79=""j"", 7102,
D79=""53"", 5605,
D79=""44"", 5605,
D79=""248"", 5605,
D79=""127"", 1260,
D79=""162"", ""0904"",
D79=""191"", 4970,
REGEXMATCH(P79, ""-""), 7102)"),"0904")</f>
        <v>0904</v>
      </c>
      <c r="O76" s="17" t="str">
        <f ca="1">IFERROR(__xludf.DUMMYFUNCTION("if(REGEXMATCH(P79, ""-""), ""Ebay"", ""Amazon"")"),"Amazon")</f>
        <v>Amazon</v>
      </c>
    </row>
    <row r="77" spans="1:15" ht="17.25" x14ac:dyDescent="0.4">
      <c r="A77" s="7">
        <v>76</v>
      </c>
      <c r="B77" s="8"/>
      <c r="C77" s="20"/>
      <c r="D77" s="18" t="s">
        <v>45</v>
      </c>
      <c r="E77" s="8" t="s">
        <v>306</v>
      </c>
      <c r="F77" s="11" t="s">
        <v>307</v>
      </c>
      <c r="G77" s="12">
        <v>17.98</v>
      </c>
      <c r="H77" s="8" t="s">
        <v>308</v>
      </c>
      <c r="I77" s="12">
        <v>15.84</v>
      </c>
      <c r="J77" s="13"/>
      <c r="K77" s="10" t="s">
        <v>309</v>
      </c>
      <c r="L77" s="14">
        <f t="shared" si="0"/>
        <v>2.1400000000000006</v>
      </c>
      <c r="M77" s="15">
        <f t="shared" si="1"/>
        <v>0.11902113459399336</v>
      </c>
      <c r="N77" s="16">
        <f ca="1">IFERROR(__xludf.DUMMYFUNCTION("ifs(D80=""18"", 1585,
D80=""j"", 7102,
D80=""53"", 5605,
D80=""44"", 5605,
D80=""248"", 5605,
D80=""127"", 1260,
D80=""162"", ""0904"",
D80=""191"", 4970,
REGEXMATCH(P80, ""-""), 7102)"),4970)</f>
        <v>4970</v>
      </c>
      <c r="O77" s="17" t="str">
        <f ca="1">IFERROR(__xludf.DUMMYFUNCTION("if(REGEXMATCH(P80, ""-""), ""Ebay"", ""Amazon"")"),"Amazon")</f>
        <v>Amazon</v>
      </c>
    </row>
    <row r="78" spans="1:15" ht="17.25" x14ac:dyDescent="0.4">
      <c r="A78" s="7">
        <v>77</v>
      </c>
      <c r="B78" s="13"/>
      <c r="C78" s="20"/>
      <c r="D78" s="10" t="s">
        <v>27</v>
      </c>
      <c r="E78" s="8" t="s">
        <v>310</v>
      </c>
      <c r="F78" s="11" t="s">
        <v>311</v>
      </c>
      <c r="G78" s="12">
        <v>21.87</v>
      </c>
      <c r="H78" s="8" t="s">
        <v>312</v>
      </c>
      <c r="I78" s="12">
        <v>13.77</v>
      </c>
      <c r="J78" s="13"/>
      <c r="K78" s="10" t="s">
        <v>313</v>
      </c>
      <c r="L78" s="14">
        <f t="shared" si="0"/>
        <v>8.1000000000000014</v>
      </c>
      <c r="M78" s="15">
        <f t="shared" si="1"/>
        <v>0.37037037037037041</v>
      </c>
      <c r="N78" s="16">
        <f ca="1">IFERROR(__xludf.DUMMYFUNCTION("ifs(D81=""18"", 1585,
D81=""j"", 7102,
D81=""53"", 5605,
D81=""44"", 5605,
D81=""248"", 5605,
D81=""127"", 1260,
D81=""162"", ""0904"",
D81=""191"", 4970,
REGEXMATCH(P81, ""-""), 7102)"),1585)</f>
        <v>1585</v>
      </c>
      <c r="O78" s="17" t="str">
        <f ca="1">IFERROR(__xludf.DUMMYFUNCTION("if(REGEXMATCH(P81, ""-""), ""Ebay"", ""Amazon"")"),"Amazon")</f>
        <v>Amazon</v>
      </c>
    </row>
    <row r="79" spans="1:15" ht="17.25" x14ac:dyDescent="0.4">
      <c r="A79" s="7">
        <v>78</v>
      </c>
      <c r="B79" s="13"/>
      <c r="C79" s="20"/>
      <c r="D79" s="10" t="s">
        <v>27</v>
      </c>
      <c r="E79" s="8" t="s">
        <v>310</v>
      </c>
      <c r="F79" s="11" t="s">
        <v>314</v>
      </c>
      <c r="G79" s="12">
        <v>19.98</v>
      </c>
      <c r="H79" s="8" t="s">
        <v>315</v>
      </c>
      <c r="I79" s="12">
        <v>11.65</v>
      </c>
      <c r="J79" s="13"/>
      <c r="K79" s="10" t="s">
        <v>316</v>
      </c>
      <c r="L79" s="14">
        <f t="shared" si="0"/>
        <v>8.33</v>
      </c>
      <c r="M79" s="15">
        <f t="shared" si="1"/>
        <v>0.4169169169169169</v>
      </c>
      <c r="N79" s="16">
        <f ca="1">IFERROR(__xludf.DUMMYFUNCTION("ifs(D82=""18"", 1585,
D82=""j"", 7102,
D82=""53"", 5605,
D82=""44"", 5605,
D82=""248"", 5605,
D82=""127"", 1260,
D82=""162"", ""0904"",
D82=""191"", 4970,
REGEXMATCH(P82, ""-""), 7102)"),1585)</f>
        <v>1585</v>
      </c>
      <c r="O79" s="17" t="str">
        <f ca="1">IFERROR(__xludf.DUMMYFUNCTION("if(REGEXMATCH(P82, ""-""), ""Ebay"", ""Amazon"")"),"Amazon")</f>
        <v>Amazon</v>
      </c>
    </row>
    <row r="80" spans="1:15" ht="17.25" x14ac:dyDescent="0.4">
      <c r="A80" s="7">
        <v>79</v>
      </c>
      <c r="B80" s="8"/>
      <c r="C80" s="20"/>
      <c r="D80" s="10" t="s">
        <v>45</v>
      </c>
      <c r="E80" s="8" t="s">
        <v>317</v>
      </c>
      <c r="F80" s="11" t="s">
        <v>318</v>
      </c>
      <c r="G80" s="12">
        <v>17.98</v>
      </c>
      <c r="H80" s="8" t="s">
        <v>319</v>
      </c>
      <c r="I80" s="12">
        <v>15.66</v>
      </c>
      <c r="J80" s="13"/>
      <c r="K80" s="10" t="s">
        <v>320</v>
      </c>
      <c r="L80" s="14">
        <f t="shared" si="0"/>
        <v>2.3200000000000003</v>
      </c>
      <c r="M80" s="15">
        <f t="shared" si="1"/>
        <v>0.12903225806451615</v>
      </c>
      <c r="N80" s="16">
        <f ca="1">IFERROR(__xludf.DUMMYFUNCTION("ifs(D83=""18"", 1585,
D83=""j"", 7102,
D83=""53"", 5605,
D83=""44"", 5605,
D83=""248"", 5605,
D83=""127"", 1260,
D83=""162"", ""0904"",
D83=""191"", 4970,
REGEXMATCH(P83, ""-""), 7102)"),4970)</f>
        <v>4970</v>
      </c>
      <c r="O80" s="17" t="str">
        <f ca="1">IFERROR(__xludf.DUMMYFUNCTION("if(REGEXMATCH(P83, ""-""), ""Ebay"", ""Amazon"")"),"Amazon")</f>
        <v>Amazon</v>
      </c>
    </row>
    <row r="81" spans="1:15" ht="17.25" x14ac:dyDescent="0.4">
      <c r="A81" s="7">
        <v>80</v>
      </c>
      <c r="B81" s="13"/>
      <c r="C81" s="20"/>
      <c r="D81" s="10" t="s">
        <v>45</v>
      </c>
      <c r="E81" s="8" t="s">
        <v>321</v>
      </c>
      <c r="F81" s="11" t="s">
        <v>322</v>
      </c>
      <c r="G81" s="12">
        <v>17.98</v>
      </c>
      <c r="H81" s="8" t="s">
        <v>323</v>
      </c>
      <c r="I81" s="12">
        <v>15.49</v>
      </c>
      <c r="J81" s="13"/>
      <c r="K81" s="10" t="s">
        <v>324</v>
      </c>
      <c r="L81" s="14">
        <f t="shared" si="0"/>
        <v>2.4900000000000002</v>
      </c>
      <c r="M81" s="15">
        <f t="shared" si="1"/>
        <v>0.13848720800889877</v>
      </c>
      <c r="N81" s="16">
        <f ca="1">IFERROR(__xludf.DUMMYFUNCTION("ifs(D84=""18"", 1585,
D84=""j"", 7102,
D84=""53"", 5605,
D84=""44"", 5605,
D84=""248"", 5605,
D84=""127"", 1260,
D84=""162"", ""0904"",
D84=""191"", 4970,
REGEXMATCH(P84, ""-""), 7102)"),4970)</f>
        <v>4970</v>
      </c>
      <c r="O81" s="17" t="str">
        <f ca="1">IFERROR(__xludf.DUMMYFUNCTION("if(REGEXMATCH(P84, ""-""), ""Ebay"", ""Amazon"")"),"Amazon")</f>
        <v>Amazon</v>
      </c>
    </row>
    <row r="82" spans="1:15" ht="17.25" x14ac:dyDescent="0.4">
      <c r="A82" s="7">
        <v>81</v>
      </c>
      <c r="B82" s="13"/>
      <c r="C82" s="20"/>
      <c r="D82" s="10"/>
      <c r="E82" s="8" t="s">
        <v>325</v>
      </c>
      <c r="F82" s="11" t="s">
        <v>326</v>
      </c>
      <c r="G82" s="12">
        <v>12.41</v>
      </c>
      <c r="H82" s="8" t="s">
        <v>327</v>
      </c>
      <c r="I82" s="12">
        <v>4.75</v>
      </c>
      <c r="J82" s="13"/>
      <c r="K82" s="10" t="s">
        <v>328</v>
      </c>
      <c r="L82" s="14">
        <f t="shared" si="0"/>
        <v>7.66</v>
      </c>
      <c r="M82" s="15">
        <f t="shared" si="1"/>
        <v>0.61724415793714749</v>
      </c>
      <c r="N82" s="16">
        <f ca="1">IFERROR(__xludf.DUMMYFUNCTION("ifs(D85=""18"", 1585,
D85=""j"", 7102,
D85=""53"", 5605,
D85=""44"", 5605,
D85=""248"", 5605,
D85=""127"", 1260,
D85=""162"", ""0904"",
D85=""191"", 4970,
REGEXMATCH(P85, ""-""), 7102)"),7102)</f>
        <v>7102</v>
      </c>
      <c r="O82" s="17" t="str">
        <f ca="1">IFERROR(__xludf.DUMMYFUNCTION("if(REGEXMATCH(P85, ""-""), ""Ebay"", ""Amazon"")"),"Ebay")</f>
        <v>Ebay</v>
      </c>
    </row>
    <row r="83" spans="1:15" ht="17.25" x14ac:dyDescent="0.4">
      <c r="A83" s="7">
        <v>82</v>
      </c>
      <c r="B83" s="13"/>
      <c r="C83" s="9"/>
      <c r="D83" s="10" t="s">
        <v>45</v>
      </c>
      <c r="E83" s="8" t="s">
        <v>329</v>
      </c>
      <c r="F83" s="11" t="s">
        <v>330</v>
      </c>
      <c r="G83" s="12">
        <v>17.98</v>
      </c>
      <c r="H83" s="8" t="s">
        <v>331</v>
      </c>
      <c r="I83" s="12">
        <v>15.84</v>
      </c>
      <c r="J83" s="13"/>
      <c r="K83" s="10" t="s">
        <v>332</v>
      </c>
      <c r="L83" s="14">
        <f t="shared" si="0"/>
        <v>2.1400000000000006</v>
      </c>
      <c r="M83" s="15">
        <f t="shared" si="1"/>
        <v>0.11902113459399336</v>
      </c>
      <c r="N83" s="16">
        <f ca="1">IFERROR(__xludf.DUMMYFUNCTION("ifs(D86=""18"", 1585,
D86=""j"", 7102,
D86=""53"", 5605,
D86=""44"", 5605,
D86=""248"", 5605,
D86=""127"", 1260,
D86=""162"", ""0904"",
D86=""191"", 4970,
REGEXMATCH(P86, ""-""), 7102)"),4970)</f>
        <v>4970</v>
      </c>
      <c r="O83" s="17" t="str">
        <f ca="1">IFERROR(__xludf.DUMMYFUNCTION("if(REGEXMATCH(P86, ""-""), ""Ebay"", ""Amazon"")"),"Amazon")</f>
        <v>Amazon</v>
      </c>
    </row>
    <row r="84" spans="1:15" ht="17.25" x14ac:dyDescent="0.4">
      <c r="A84" s="7">
        <v>83</v>
      </c>
      <c r="B84" s="8"/>
      <c r="C84" s="9"/>
      <c r="D84" s="10"/>
      <c r="E84" s="8" t="s">
        <v>329</v>
      </c>
      <c r="F84" s="11" t="s">
        <v>333</v>
      </c>
      <c r="G84" s="12">
        <v>10.84</v>
      </c>
      <c r="H84" s="8" t="s">
        <v>334</v>
      </c>
      <c r="I84" s="12">
        <v>3.04</v>
      </c>
      <c r="J84" s="13"/>
      <c r="K84" s="10" t="s">
        <v>335</v>
      </c>
      <c r="L84" s="14">
        <f t="shared" si="0"/>
        <v>7.8</v>
      </c>
      <c r="M84" s="15">
        <f t="shared" si="1"/>
        <v>0.71955719557195574</v>
      </c>
      <c r="N84" s="16">
        <f ca="1">IFERROR(__xludf.DUMMYFUNCTION("ifs(D87=""18"", 1585,
D87=""j"", 7102,
D87=""53"", 5605,
D87=""44"", 5605,
D87=""248"", 5605,
D87=""127"", 1260,
D87=""162"", ""0904"",
D87=""191"", 4970,
REGEXMATCH(P87, ""-""), 7102)"),7102)</f>
        <v>7102</v>
      </c>
      <c r="O84" s="17" t="str">
        <f ca="1">IFERROR(__xludf.DUMMYFUNCTION("if(REGEXMATCH(P87, ""-""), ""Ebay"", ""Amazon"")"),"Ebay")</f>
        <v>Ebay</v>
      </c>
    </row>
    <row r="85" spans="1:15" ht="17.25" x14ac:dyDescent="0.4">
      <c r="A85" s="7">
        <v>84</v>
      </c>
      <c r="B85" s="13"/>
      <c r="C85" s="9"/>
      <c r="D85" s="10"/>
      <c r="E85" s="8" t="s">
        <v>329</v>
      </c>
      <c r="F85" s="11" t="s">
        <v>336</v>
      </c>
      <c r="G85" s="12">
        <v>11.58</v>
      </c>
      <c r="H85" s="8" t="s">
        <v>337</v>
      </c>
      <c r="I85" s="12">
        <v>3.49</v>
      </c>
      <c r="J85" s="13"/>
      <c r="K85" s="10" t="s">
        <v>335</v>
      </c>
      <c r="L85" s="14">
        <f t="shared" si="0"/>
        <v>8.09</v>
      </c>
      <c r="M85" s="15">
        <f t="shared" si="1"/>
        <v>0.69861830742659758</v>
      </c>
      <c r="N85" s="16">
        <f ca="1">IFERROR(__xludf.DUMMYFUNCTION("ifs(D88=""18"", 1585,
D88=""j"", 7102,
D88=""53"", 5605,
D88=""44"", 5605,
D88=""248"", 5605,
D88=""127"", 1260,
D88=""162"", ""0904"",
D88=""191"", 4970,
REGEXMATCH(P88, ""-""), 7102)"),7102)</f>
        <v>7102</v>
      </c>
      <c r="O85" s="17" t="str">
        <f ca="1">IFERROR(__xludf.DUMMYFUNCTION("if(REGEXMATCH(P88, ""-""), ""Ebay"", ""Amazon"")"),"Ebay")</f>
        <v>Ebay</v>
      </c>
    </row>
    <row r="86" spans="1:15" ht="17.25" x14ac:dyDescent="0.4">
      <c r="A86" s="7">
        <v>85</v>
      </c>
      <c r="B86" s="13"/>
      <c r="C86" s="9"/>
      <c r="D86" s="10"/>
      <c r="E86" s="8" t="s">
        <v>329</v>
      </c>
      <c r="F86" s="11" t="s">
        <v>338</v>
      </c>
      <c r="G86" s="12">
        <v>0</v>
      </c>
      <c r="H86" s="8">
        <v>0</v>
      </c>
      <c r="I86" s="12">
        <v>0</v>
      </c>
      <c r="J86" s="13"/>
      <c r="K86" s="10"/>
      <c r="L86" s="14">
        <f t="shared" si="0"/>
        <v>0</v>
      </c>
      <c r="M86" s="15">
        <f t="shared" si="1"/>
        <v>0</v>
      </c>
      <c r="N86" s="16" t="str">
        <f ca="1">IFERROR(__xludf.DUMMYFUNCTION("ifs(D89=""18"", 1585,
D89=""j"", 7102,
D89=""53"", 5605,
D89=""44"", 5605,
D89=""248"", 5605,
D89=""127"", 1260,
D89=""162"", ""0904"",
D89=""191"", 4970,
REGEXMATCH(P89, ""-""), 7102)"),"#N/A")</f>
        <v>#N/A</v>
      </c>
      <c r="O86" s="17" t="str">
        <f ca="1">IFERROR(__xludf.DUMMYFUNCTION("if(REGEXMATCH(P89, ""-""), ""Ebay"", ""Amazon"")"),"Amazon")</f>
        <v>Amazon</v>
      </c>
    </row>
    <row r="87" spans="1:15" ht="17.25" x14ac:dyDescent="0.4">
      <c r="A87" s="7">
        <v>86</v>
      </c>
      <c r="B87" s="8"/>
      <c r="C87" s="20"/>
      <c r="D87" s="10"/>
      <c r="E87" s="8" t="s">
        <v>329</v>
      </c>
      <c r="F87" s="11" t="s">
        <v>339</v>
      </c>
      <c r="G87" s="12">
        <v>10.96</v>
      </c>
      <c r="H87" s="8" t="s">
        <v>340</v>
      </c>
      <c r="I87" s="12">
        <v>4.21</v>
      </c>
      <c r="J87" s="13"/>
      <c r="K87" s="10" t="s">
        <v>335</v>
      </c>
      <c r="L87" s="14">
        <f t="shared" si="0"/>
        <v>6.7500000000000009</v>
      </c>
      <c r="M87" s="15">
        <f t="shared" si="1"/>
        <v>0.61587591240875916</v>
      </c>
      <c r="N87" s="16">
        <f ca="1">IFERROR(__xludf.DUMMYFUNCTION("ifs(D90=""18"", 1585,
D90=""j"", 7102,
D90=""53"", 5605,
D90=""44"", 5605,
D90=""248"", 5605,
D90=""127"", 1260,
D90=""162"", ""0904"",
D90=""191"", 4970,
REGEXMATCH(P90, ""-""), 7102)"),7102)</f>
        <v>7102</v>
      </c>
      <c r="O87" s="17" t="str">
        <f ca="1">IFERROR(__xludf.DUMMYFUNCTION("if(REGEXMATCH(P90, ""-""), ""Ebay"", ""Amazon"")"),"Ebay")</f>
        <v>Ebay</v>
      </c>
    </row>
    <row r="88" spans="1:15" ht="17.25" x14ac:dyDescent="0.4">
      <c r="A88" s="7">
        <v>87</v>
      </c>
      <c r="B88" s="13"/>
      <c r="C88" s="9"/>
      <c r="D88" s="10" t="s">
        <v>32</v>
      </c>
      <c r="E88" s="8" t="s">
        <v>341</v>
      </c>
      <c r="F88" s="11" t="s">
        <v>342</v>
      </c>
      <c r="G88" s="12">
        <v>19.98</v>
      </c>
      <c r="H88" s="8" t="s">
        <v>343</v>
      </c>
      <c r="I88" s="12">
        <v>18.03</v>
      </c>
      <c r="J88" s="13"/>
      <c r="K88" s="10" t="s">
        <v>344</v>
      </c>
      <c r="L88" s="14">
        <f t="shared" si="0"/>
        <v>1.9499999999999993</v>
      </c>
      <c r="M88" s="15">
        <f t="shared" si="1"/>
        <v>9.7597597597597563E-2</v>
      </c>
      <c r="N88" s="16" t="str">
        <f ca="1">IFERROR(__xludf.DUMMYFUNCTION("ifs(D91=""18"", 1585,
D91=""j"", 7102,
D91=""53"", 5605,
D91=""44"", 5605,
D91=""248"", 5605,
D91=""127"", 1260,
D91=""162"", ""0904"",
D91=""191"", 4970,
REGEXMATCH(P91, ""-""), 7102)"),"0904")</f>
        <v>0904</v>
      </c>
      <c r="O88" s="17" t="str">
        <f ca="1">IFERROR(__xludf.DUMMYFUNCTION("if(REGEXMATCH(P91, ""-""), ""Ebay"", ""Amazon"")"),"Amazon")</f>
        <v>Amazon</v>
      </c>
    </row>
    <row r="89" spans="1:15" ht="17.25" x14ac:dyDescent="0.4">
      <c r="A89" s="7">
        <v>88</v>
      </c>
      <c r="B89" s="13"/>
      <c r="C89" s="9"/>
      <c r="D89" s="10" t="s">
        <v>27</v>
      </c>
      <c r="E89" s="8" t="s">
        <v>341</v>
      </c>
      <c r="F89" s="11" t="s">
        <v>345</v>
      </c>
      <c r="G89" s="12">
        <v>26.33</v>
      </c>
      <c r="H89" s="8" t="s">
        <v>346</v>
      </c>
      <c r="I89" s="12">
        <v>12.03</v>
      </c>
      <c r="J89" s="13"/>
      <c r="K89" s="10" t="s">
        <v>347</v>
      </c>
      <c r="L89" s="14">
        <f t="shared" si="0"/>
        <v>14.299999999999999</v>
      </c>
      <c r="M89" s="15">
        <f t="shared" si="1"/>
        <v>0.54310672236992019</v>
      </c>
      <c r="N89" s="16">
        <f ca="1">IFERROR(__xludf.DUMMYFUNCTION("ifs(D92=""18"", 1585,
D92=""j"", 7102,
D92=""53"", 5605,
D92=""44"", 5605,
D92=""248"", 5605,
D92=""127"", 1260,
D92=""162"", ""0904"",
D92=""191"", 4970,
REGEXMATCH(P92, ""-""), 7102)"),1585)</f>
        <v>1585</v>
      </c>
      <c r="O89" s="17" t="str">
        <f ca="1">IFERROR(__xludf.DUMMYFUNCTION("if(REGEXMATCH(P92, ""-""), ""Ebay"", ""Amazon"")"),"Ebay")</f>
        <v>Ebay</v>
      </c>
    </row>
    <row r="90" spans="1:15" ht="17.25" x14ac:dyDescent="0.4">
      <c r="A90" s="7">
        <v>89</v>
      </c>
      <c r="B90" s="13"/>
      <c r="C90" s="9"/>
      <c r="D90" s="10"/>
      <c r="E90" s="8" t="s">
        <v>348</v>
      </c>
      <c r="F90" s="11" t="s">
        <v>349</v>
      </c>
      <c r="G90" s="12">
        <v>17.98</v>
      </c>
      <c r="H90" s="8" t="s">
        <v>350</v>
      </c>
      <c r="I90" s="12">
        <v>10.85</v>
      </c>
      <c r="J90" s="13"/>
      <c r="K90" s="10" t="s">
        <v>351</v>
      </c>
      <c r="L90" s="14">
        <f t="shared" si="0"/>
        <v>7.1300000000000008</v>
      </c>
      <c r="M90" s="15">
        <f t="shared" si="1"/>
        <v>0.39655172413793105</v>
      </c>
      <c r="N90" s="16">
        <f ca="1">IFERROR(__xludf.DUMMYFUNCTION("ifs(D93=""18"", 1585,
D93=""j"", 7102,
D93=""53"", 5605,
D93=""44"", 5605,
D93=""248"", 5605,
D93=""127"", 1260,
D93=""162"", ""0904"",
D93=""191"", 4970,
REGEXMATCH(P93, ""-""), 7102)"),7102)</f>
        <v>7102</v>
      </c>
      <c r="O90" s="17" t="str">
        <f ca="1">IFERROR(__xludf.DUMMYFUNCTION("if(REGEXMATCH(P93, ""-""), ""Ebay"", ""Amazon"")"),"Ebay")</f>
        <v>Ebay</v>
      </c>
    </row>
    <row r="91" spans="1:15" ht="17.25" x14ac:dyDescent="0.4">
      <c r="A91" s="7">
        <v>90</v>
      </c>
      <c r="B91" s="13"/>
      <c r="C91" s="9"/>
      <c r="D91" s="10" t="s">
        <v>27</v>
      </c>
      <c r="E91" s="8" t="s">
        <v>352</v>
      </c>
      <c r="F91" s="11" t="s">
        <v>353</v>
      </c>
      <c r="G91" s="12">
        <v>17.98</v>
      </c>
      <c r="H91" s="8" t="s">
        <v>354</v>
      </c>
      <c r="I91" s="12">
        <v>9.08</v>
      </c>
      <c r="J91" s="13"/>
      <c r="K91" s="10" t="s">
        <v>355</v>
      </c>
      <c r="L91" s="14">
        <f t="shared" si="0"/>
        <v>8.9</v>
      </c>
      <c r="M91" s="15">
        <f t="shared" si="1"/>
        <v>0.4949944382647386</v>
      </c>
      <c r="N91" s="16">
        <f ca="1">IFERROR(__xludf.DUMMYFUNCTION("ifs(D94=""18"", 1585,
D94=""j"", 7102,
D94=""53"", 5605,
D94=""44"", 5605,
D94=""248"", 5605,
D94=""127"", 1260,
D94=""162"", ""0904"",
D94=""191"", 4970,
REGEXMATCH(P94, ""-""), 7102)"),1585)</f>
        <v>1585</v>
      </c>
      <c r="O91" s="17" t="str">
        <f ca="1">IFERROR(__xludf.DUMMYFUNCTION("if(REGEXMATCH(P94, ""-""), ""Ebay"", ""Amazon"")"),"Amazon")</f>
        <v>Amazon</v>
      </c>
    </row>
    <row r="92" spans="1:15" ht="17.25" x14ac:dyDescent="0.4">
      <c r="A92" s="7">
        <v>91</v>
      </c>
      <c r="B92" s="8"/>
      <c r="C92" s="20"/>
      <c r="D92" s="10" t="s">
        <v>32</v>
      </c>
      <c r="E92" s="8" t="s">
        <v>356</v>
      </c>
      <c r="F92" s="11" t="s">
        <v>357</v>
      </c>
      <c r="G92" s="12">
        <v>14.98</v>
      </c>
      <c r="H92" s="8" t="s">
        <v>358</v>
      </c>
      <c r="I92" s="12">
        <v>14.21</v>
      </c>
      <c r="J92" s="13"/>
      <c r="K92" s="10" t="s">
        <v>359</v>
      </c>
      <c r="L92" s="14">
        <f t="shared" si="0"/>
        <v>0.76999999999999957</v>
      </c>
      <c r="M92" s="15">
        <f t="shared" si="1"/>
        <v>5.1401869158878476E-2</v>
      </c>
      <c r="N92" s="16" t="str">
        <f ca="1">IFERROR(__xludf.DUMMYFUNCTION("ifs(D95=""18"", 1585,
D95=""j"", 7102,
D95=""53"", 5605,
D95=""44"", 5605,
D95=""248"", 5605,
D95=""127"", 1260,
D95=""162"", ""0904"",
D95=""191"", 4970,
REGEXMATCH(P95, ""-""), 7102)"),"0904")</f>
        <v>0904</v>
      </c>
      <c r="O92" s="17" t="str">
        <f ca="1">IFERROR(__xludf.DUMMYFUNCTION("if(REGEXMATCH(P95, ""-""), ""Ebay"", ""Amazon"")"),"Amazon")</f>
        <v>Amazon</v>
      </c>
    </row>
    <row r="93" spans="1:15" ht="17.25" x14ac:dyDescent="0.4">
      <c r="A93" s="7">
        <v>92</v>
      </c>
      <c r="B93" s="13"/>
      <c r="C93" s="9"/>
      <c r="D93" s="10" t="s">
        <v>32</v>
      </c>
      <c r="E93" s="8" t="s">
        <v>360</v>
      </c>
      <c r="F93" s="11" t="s">
        <v>361</v>
      </c>
      <c r="G93" s="12">
        <v>20.98</v>
      </c>
      <c r="H93" s="8" t="s">
        <v>362</v>
      </c>
      <c r="I93" s="12">
        <v>15.67</v>
      </c>
      <c r="J93" s="13"/>
      <c r="K93" s="10" t="s">
        <v>363</v>
      </c>
      <c r="L93" s="14">
        <f t="shared" si="0"/>
        <v>5.3100000000000005</v>
      </c>
      <c r="M93" s="15">
        <f t="shared" si="1"/>
        <v>0.25309818875119161</v>
      </c>
      <c r="N93" s="16" t="str">
        <f ca="1">IFERROR(__xludf.DUMMYFUNCTION("ifs(D96=""18"", 1585,
D96=""j"", 7102,
D96=""53"", 5605,
D96=""44"", 5605,
D96=""248"", 5605,
D96=""127"", 1260,
D96=""162"", ""0904"",
D96=""191"", 4970,
REGEXMATCH(P96, ""-""), 7102)"),"0904")</f>
        <v>0904</v>
      </c>
      <c r="O93" s="17" t="str">
        <f ca="1">IFERROR(__xludf.DUMMYFUNCTION("if(REGEXMATCH(P96, ""-""), ""Ebay"", ""Amazon"")"),"Amazon")</f>
        <v>Amazon</v>
      </c>
    </row>
    <row r="94" spans="1:15" ht="17.25" x14ac:dyDescent="0.4">
      <c r="A94" s="7">
        <v>93</v>
      </c>
      <c r="B94" s="13"/>
      <c r="C94" s="20"/>
      <c r="D94" s="10" t="s">
        <v>27</v>
      </c>
      <c r="E94" s="8" t="s">
        <v>364</v>
      </c>
      <c r="F94" s="11" t="s">
        <v>365</v>
      </c>
      <c r="G94" s="12">
        <v>27.91</v>
      </c>
      <c r="H94" s="8" t="s">
        <v>366</v>
      </c>
      <c r="I94" s="12">
        <v>22.04</v>
      </c>
      <c r="J94" s="13"/>
      <c r="K94" s="10" t="s">
        <v>367</v>
      </c>
      <c r="L94" s="14">
        <f t="shared" si="0"/>
        <v>5.870000000000001</v>
      </c>
      <c r="M94" s="15">
        <f t="shared" si="1"/>
        <v>0.21031888212110358</v>
      </c>
      <c r="N94" s="16">
        <f ca="1">IFERROR(__xludf.DUMMYFUNCTION("ifs(D97=""18"", 1585,
D97=""j"", 7102,
D97=""53"", 5605,
D97=""44"", 5605,
D97=""248"", 5605,
D97=""127"", 1260,
D97=""162"", ""0904"",
D97=""191"", 4970,
REGEXMATCH(P97, ""-""), 7102)"),1585)</f>
        <v>1585</v>
      </c>
      <c r="O94" s="17" t="str">
        <f ca="1">IFERROR(__xludf.DUMMYFUNCTION("if(REGEXMATCH(P97, ""-""), ""Ebay"", ""Amazon"")"),"Amazon")</f>
        <v>Amazon</v>
      </c>
    </row>
    <row r="95" spans="1:15" ht="17.25" x14ac:dyDescent="0.4">
      <c r="A95" s="7">
        <v>94</v>
      </c>
      <c r="B95" s="13"/>
      <c r="C95" s="20"/>
      <c r="D95" s="18" t="s">
        <v>27</v>
      </c>
      <c r="E95" s="8" t="s">
        <v>368</v>
      </c>
      <c r="F95" s="11" t="s">
        <v>369</v>
      </c>
      <c r="G95" s="12">
        <v>25.58</v>
      </c>
      <c r="H95" s="8" t="s">
        <v>370</v>
      </c>
      <c r="I95" s="12">
        <v>13.68</v>
      </c>
      <c r="J95" s="13"/>
      <c r="K95" s="10" t="s">
        <v>371</v>
      </c>
      <c r="L95" s="14">
        <f t="shared" si="0"/>
        <v>11.899999999999999</v>
      </c>
      <c r="M95" s="15">
        <f t="shared" si="1"/>
        <v>0.46520719311962466</v>
      </c>
      <c r="N95" s="16">
        <f ca="1">IFERROR(__xludf.DUMMYFUNCTION("ifs(D98=""18"", 1585,
D98=""j"", 7102,
D98=""53"", 5605,
D98=""44"", 5605,
D98=""248"", 5605,
D98=""127"", 1260,
D98=""162"", ""0904"",
D98=""191"", 4970,
REGEXMATCH(P98, ""-""), 7102)"),1585)</f>
        <v>1585</v>
      </c>
      <c r="O95" s="17" t="str">
        <f ca="1">IFERROR(__xludf.DUMMYFUNCTION("if(REGEXMATCH(P98, ""-""), ""Ebay"", ""Amazon"")"),"Amazon")</f>
        <v>Amazon</v>
      </c>
    </row>
    <row r="96" spans="1:15" ht="17.25" x14ac:dyDescent="0.4">
      <c r="A96" s="7">
        <v>95</v>
      </c>
      <c r="B96" s="13"/>
      <c r="C96" s="20"/>
      <c r="D96" s="18"/>
      <c r="E96" s="8" t="s">
        <v>372</v>
      </c>
      <c r="F96" s="11" t="s">
        <v>373</v>
      </c>
      <c r="G96" s="12">
        <v>13.71</v>
      </c>
      <c r="H96" s="8" t="s">
        <v>374</v>
      </c>
      <c r="I96" s="12">
        <v>2.8</v>
      </c>
      <c r="J96" s="13"/>
      <c r="K96" s="10" t="s">
        <v>375</v>
      </c>
      <c r="L96" s="14">
        <f t="shared" si="0"/>
        <v>10.91</v>
      </c>
      <c r="M96" s="15">
        <f t="shared" si="1"/>
        <v>0.79576951130561635</v>
      </c>
      <c r="N96" s="16">
        <f ca="1">IFERROR(__xludf.DUMMYFUNCTION("ifs(D99=""18"", 1585,
D99=""j"", 7102,
D99=""53"", 5605,
D99=""44"", 5605,
D99=""248"", 5605,
D99=""127"", 1260,
D99=""162"", ""0904"",
D99=""191"", 4970,
REGEXMATCH(P99, ""-""), 7102)"),7102)</f>
        <v>7102</v>
      </c>
      <c r="O96" s="17" t="str">
        <f ca="1">IFERROR(__xludf.DUMMYFUNCTION("if(REGEXMATCH(P99, ""-""), ""Ebay"", ""Amazon"")"),"Ebay")</f>
        <v>Ebay</v>
      </c>
    </row>
    <row r="97" spans="1:15" ht="17.25" x14ac:dyDescent="0.4">
      <c r="A97" s="7">
        <v>96</v>
      </c>
      <c r="B97" s="13"/>
      <c r="C97" s="20"/>
      <c r="D97" s="18"/>
      <c r="E97" s="8" t="s">
        <v>376</v>
      </c>
      <c r="F97" s="11" t="s">
        <v>377</v>
      </c>
      <c r="G97" s="12">
        <v>13.71</v>
      </c>
      <c r="H97" s="8" t="s">
        <v>378</v>
      </c>
      <c r="I97" s="12">
        <v>2.81</v>
      </c>
      <c r="J97" s="13"/>
      <c r="K97" s="10" t="s">
        <v>379</v>
      </c>
      <c r="L97" s="14">
        <f t="shared" si="0"/>
        <v>10.9</v>
      </c>
      <c r="M97" s="15">
        <f t="shared" si="1"/>
        <v>0.79504011670313635</v>
      </c>
      <c r="N97" s="16">
        <f ca="1">IFERROR(__xludf.DUMMYFUNCTION("ifs(D100=""18"", 1585,
D100=""j"", 7102,
D100=""53"", 5605,
D100=""44"", 5605,
D100=""248"", 5605,
D100=""127"", 1260,
D100=""162"", ""0904"",
D100=""191"", 4970,
REGEXMATCH(P100, ""-""), 7102)"),7102)</f>
        <v>7102</v>
      </c>
      <c r="O97" s="17" t="str">
        <f ca="1">IFERROR(__xludf.DUMMYFUNCTION("if(REGEXMATCH(P100, ""-""), ""Ebay"", ""Amazon"")"),"Ebay")</f>
        <v>Ebay</v>
      </c>
    </row>
    <row r="98" spans="1:15" ht="17.25" x14ac:dyDescent="0.4">
      <c r="A98" s="7">
        <v>97</v>
      </c>
      <c r="B98" s="13"/>
      <c r="C98" s="20"/>
      <c r="D98" s="18" t="s">
        <v>27</v>
      </c>
      <c r="E98" s="8" t="s">
        <v>380</v>
      </c>
      <c r="F98" s="11" t="s">
        <v>381</v>
      </c>
      <c r="G98" s="12">
        <v>20.98</v>
      </c>
      <c r="H98" s="8" t="s">
        <v>382</v>
      </c>
      <c r="I98" s="12">
        <v>8.76</v>
      </c>
      <c r="J98" s="13"/>
      <c r="K98" s="10" t="s">
        <v>383</v>
      </c>
      <c r="L98" s="14">
        <f t="shared" si="0"/>
        <v>12.22</v>
      </c>
      <c r="M98" s="15">
        <f t="shared" si="1"/>
        <v>0.58245948522402291</v>
      </c>
      <c r="N98" s="16">
        <f ca="1">IFERROR(__xludf.DUMMYFUNCTION("ifs(D101=""18"", 1585,
D101=""j"", 7102,
D101=""53"", 5605,
D101=""44"", 5605,
D101=""248"", 5605,
D101=""127"", 1260,
D101=""162"", ""0904"",
D101=""191"", 4970,
REGEXMATCH(P101, ""-""), 7102)"),1585)</f>
        <v>1585</v>
      </c>
      <c r="O98" s="17" t="str">
        <f ca="1">IFERROR(__xludf.DUMMYFUNCTION("if(REGEXMATCH(P101, ""-""), ""Ebay"", ""Amazon"")"),"Amazon")</f>
        <v>Amazon</v>
      </c>
    </row>
    <row r="99" spans="1:15" ht="17.25" x14ac:dyDescent="0.4">
      <c r="A99" s="7">
        <v>98</v>
      </c>
      <c r="B99" s="13"/>
      <c r="C99" s="20"/>
      <c r="D99" s="10"/>
      <c r="E99" s="8" t="s">
        <v>380</v>
      </c>
      <c r="F99" s="11" t="s">
        <v>384</v>
      </c>
      <c r="G99" s="12">
        <v>0</v>
      </c>
      <c r="H99" s="8">
        <v>0</v>
      </c>
      <c r="I99" s="12">
        <v>0</v>
      </c>
      <c r="J99" s="13"/>
      <c r="K99" s="10" t="s">
        <v>201</v>
      </c>
      <c r="L99" s="14">
        <f t="shared" si="0"/>
        <v>0</v>
      </c>
      <c r="M99" s="15">
        <f t="shared" si="1"/>
        <v>0</v>
      </c>
      <c r="N99" s="16" t="str">
        <f ca="1">IFERROR(__xludf.DUMMYFUNCTION("ifs(D102=""18"", 1585,
D102=""j"", 7102,
D102=""53"", 5605,
D102=""44"", 5605,
D102=""248"", 5605,
D102=""127"", 1260,
D102=""162"", ""0904"",
D102=""191"", 4970,
REGEXMATCH(P102, ""-""), 7102)"),"#N/A")</f>
        <v>#N/A</v>
      </c>
      <c r="O99" s="17" t="str">
        <f ca="1">IFERROR(__xludf.DUMMYFUNCTION("if(REGEXMATCH(P102, ""-""), ""Ebay"", ""Amazon"")"),"Amazon")</f>
        <v>Amazon</v>
      </c>
    </row>
    <row r="100" spans="1:15" ht="17.25" x14ac:dyDescent="0.4">
      <c r="A100" s="7">
        <v>99</v>
      </c>
      <c r="B100" s="13"/>
      <c r="C100" s="20"/>
      <c r="D100" s="18" t="s">
        <v>27</v>
      </c>
      <c r="E100" s="8" t="s">
        <v>385</v>
      </c>
      <c r="F100" s="11" t="s">
        <v>386</v>
      </c>
      <c r="G100" s="12">
        <v>20.98</v>
      </c>
      <c r="H100" s="8" t="s">
        <v>387</v>
      </c>
      <c r="I100" s="12">
        <v>8.68</v>
      </c>
      <c r="J100" s="13"/>
      <c r="K100" s="10" t="s">
        <v>388</v>
      </c>
      <c r="L100" s="14">
        <f t="shared" si="0"/>
        <v>12.3</v>
      </c>
      <c r="M100" s="15">
        <f t="shared" si="1"/>
        <v>0.58627264061010487</v>
      </c>
      <c r="N100" s="16">
        <f ca="1">IFERROR(__xludf.DUMMYFUNCTION("ifs(D103=""18"", 1585,
D103=""j"", 7102,
D103=""53"", 5605,
D103=""44"", 5605,
D103=""248"", 5605,
D103=""127"", 1260,
D103=""162"", ""0904"",
D103=""191"", 4970,
REGEXMATCH(P103, ""-""), 7102)"),1585)</f>
        <v>1585</v>
      </c>
      <c r="O100" s="17" t="str">
        <f ca="1">IFERROR(__xludf.DUMMYFUNCTION("if(REGEXMATCH(P103, ""-""), ""Ebay"", ""Amazon"")"),"Amazon")</f>
        <v>Amazon</v>
      </c>
    </row>
    <row r="101" spans="1:15" ht="17.25" x14ac:dyDescent="0.4">
      <c r="A101" s="7">
        <v>100</v>
      </c>
      <c r="B101" s="13"/>
      <c r="C101" s="20"/>
      <c r="D101" s="10" t="s">
        <v>27</v>
      </c>
      <c r="E101" s="8" t="s">
        <v>389</v>
      </c>
      <c r="F101" s="11" t="s">
        <v>390</v>
      </c>
      <c r="G101" s="12">
        <v>39.47</v>
      </c>
      <c r="H101" s="8" t="s">
        <v>391</v>
      </c>
      <c r="I101" s="12">
        <v>17.88</v>
      </c>
      <c r="J101" s="13"/>
      <c r="K101" s="10" t="s">
        <v>392</v>
      </c>
      <c r="L101" s="14">
        <f t="shared" si="0"/>
        <v>21.59</v>
      </c>
      <c r="M101" s="15">
        <f t="shared" si="1"/>
        <v>0.54699771978718015</v>
      </c>
      <c r="N101" s="16">
        <f ca="1">IFERROR(__xludf.DUMMYFUNCTION("ifs(D104=""18"", 1585,
D104=""j"", 7102,
D104=""53"", 5605,
D104=""44"", 5605,
D104=""248"", 5605,
D104=""127"", 1260,
D104=""162"", ""0904"",
D104=""191"", 4970,
REGEXMATCH(P104, ""-""), 7102)"),1585)</f>
        <v>1585</v>
      </c>
      <c r="O101" s="17" t="str">
        <f ca="1">IFERROR(__xludf.DUMMYFUNCTION("if(REGEXMATCH(P104, ""-""), ""Ebay"", ""Amazon"")"),"Amazon")</f>
        <v>Amazon</v>
      </c>
    </row>
    <row r="102" spans="1:15" ht="17.25" x14ac:dyDescent="0.4">
      <c r="A102" s="7">
        <v>101</v>
      </c>
      <c r="B102" s="8"/>
      <c r="C102" s="20"/>
      <c r="D102" s="10"/>
      <c r="E102" s="8" t="s">
        <v>393</v>
      </c>
      <c r="F102" s="11" t="s">
        <v>394</v>
      </c>
      <c r="G102" s="12">
        <v>20.98</v>
      </c>
      <c r="H102" s="8" t="s">
        <v>395</v>
      </c>
      <c r="I102" s="12">
        <v>10.77</v>
      </c>
      <c r="J102" s="13"/>
      <c r="K102" s="10" t="s">
        <v>396</v>
      </c>
      <c r="L102" s="14">
        <f t="shared" si="0"/>
        <v>10.210000000000001</v>
      </c>
      <c r="M102" s="15">
        <f t="shared" si="1"/>
        <v>0.4866539561487131</v>
      </c>
      <c r="N102" s="16">
        <f ca="1">IFERROR(__xludf.DUMMYFUNCTION("ifs(D105=""18"", 1585,
D105=""j"", 7102,
D105=""53"", 5605,
D105=""44"", 5605,
D105=""248"", 5605,
D105=""127"", 1260,
D105=""162"", ""0904"",
D105=""191"", 4970,
REGEXMATCH(P105, ""-""), 7102)"),7102)</f>
        <v>7102</v>
      </c>
      <c r="O102" s="17" t="str">
        <f ca="1">IFERROR(__xludf.DUMMYFUNCTION("if(REGEXMATCH(P105, ""-""), ""Ebay"", ""Amazon"")"),"Ebay")</f>
        <v>Ebay</v>
      </c>
    </row>
    <row r="103" spans="1:15" ht="17.25" x14ac:dyDescent="0.4">
      <c r="A103" s="7">
        <v>102</v>
      </c>
      <c r="B103" s="13"/>
      <c r="C103" s="20"/>
      <c r="D103" s="10"/>
      <c r="E103" s="8" t="s">
        <v>397</v>
      </c>
      <c r="F103" s="11" t="s">
        <v>398</v>
      </c>
      <c r="G103" s="12">
        <v>0</v>
      </c>
      <c r="H103" s="8">
        <v>0</v>
      </c>
      <c r="I103" s="12">
        <v>0</v>
      </c>
      <c r="J103" s="13"/>
      <c r="K103" s="10" t="s">
        <v>201</v>
      </c>
      <c r="L103" s="14">
        <f t="shared" si="0"/>
        <v>0</v>
      </c>
      <c r="M103" s="15">
        <f t="shared" si="1"/>
        <v>0</v>
      </c>
      <c r="N103" s="16" t="str">
        <f ca="1">IFERROR(__xludf.DUMMYFUNCTION("ifs(D106=""18"", 1585,
D106=""j"", 7102,
D106=""53"", 5605,
D106=""44"", 5605,
D106=""248"", 5605,
D106=""127"", 1260,
D106=""162"", ""0904"",
D106=""191"", 4970,
REGEXMATCH(P106, ""-""), 7102)"),"#N/A")</f>
        <v>#N/A</v>
      </c>
      <c r="O103" s="17" t="str">
        <f ca="1">IFERROR(__xludf.DUMMYFUNCTION("if(REGEXMATCH(P106, ""-""), ""Ebay"", ""Amazon"")"),"Amazon")</f>
        <v>Amazon</v>
      </c>
    </row>
    <row r="104" spans="1:15" ht="17.25" x14ac:dyDescent="0.4">
      <c r="A104" s="7">
        <v>103</v>
      </c>
      <c r="B104" s="13"/>
      <c r="C104" s="20"/>
      <c r="D104" s="10" t="s">
        <v>32</v>
      </c>
      <c r="E104" s="8" t="s">
        <v>397</v>
      </c>
      <c r="F104" s="11" t="s">
        <v>399</v>
      </c>
      <c r="G104" s="12">
        <v>22.98</v>
      </c>
      <c r="H104" s="8" t="s">
        <v>400</v>
      </c>
      <c r="I104" s="12">
        <v>19.18</v>
      </c>
      <c r="J104" s="13"/>
      <c r="K104" s="10" t="s">
        <v>401</v>
      </c>
      <c r="L104" s="14">
        <f t="shared" si="0"/>
        <v>3.8000000000000007</v>
      </c>
      <c r="M104" s="15">
        <f t="shared" si="1"/>
        <v>0.16536118363794608</v>
      </c>
      <c r="N104" s="16" t="str">
        <f ca="1">IFERROR(__xludf.DUMMYFUNCTION("ifs(D107=""18"", 1585,
D107=""j"", 7102,
D107=""53"", 5605,
D107=""44"", 5605,
D107=""248"", 5605,
D107=""127"", 1260,
D107=""162"", ""0904"",
D107=""191"", 4970,
REGEXMATCH(P107, ""-""), 7102)"),"0904")</f>
        <v>0904</v>
      </c>
      <c r="O104" s="17" t="str">
        <f ca="1">IFERROR(__xludf.DUMMYFUNCTION("if(REGEXMATCH(P107, ""-""), ""Ebay"", ""Amazon"")"),"Amazon")</f>
        <v>Amazon</v>
      </c>
    </row>
    <row r="105" spans="1:15" ht="17.25" x14ac:dyDescent="0.4">
      <c r="A105" s="7">
        <v>104</v>
      </c>
      <c r="B105" s="13"/>
      <c r="C105" s="20"/>
      <c r="D105" s="10" t="s">
        <v>32</v>
      </c>
      <c r="E105" s="8" t="s">
        <v>402</v>
      </c>
      <c r="F105" s="11" t="s">
        <v>403</v>
      </c>
      <c r="G105" s="12">
        <v>42.98</v>
      </c>
      <c r="H105" s="8" t="s">
        <v>404</v>
      </c>
      <c r="I105" s="12">
        <v>38.56</v>
      </c>
      <c r="J105" s="13"/>
      <c r="K105" s="10" t="s">
        <v>405</v>
      </c>
      <c r="L105" s="14">
        <f t="shared" si="0"/>
        <v>4.4199999999999946</v>
      </c>
      <c r="M105" s="15">
        <f t="shared" si="1"/>
        <v>0.10283852954862716</v>
      </c>
      <c r="N105" s="16" t="str">
        <f ca="1">IFERROR(__xludf.DUMMYFUNCTION("ifs(D108=""18"", 1585,
D108=""j"", 7102,
D108=""53"", 5605,
D108=""44"", 5605,
D108=""248"", 5605,
D108=""127"", 1260,
D108=""162"", ""0904"",
D108=""191"", 4970,
REGEXMATCH(P108, ""-""), 7102)"),"0904")</f>
        <v>0904</v>
      </c>
      <c r="O105" s="17" t="str">
        <f ca="1">IFERROR(__xludf.DUMMYFUNCTION("if(REGEXMATCH(P108, ""-""), ""Ebay"", ""Amazon"")"),"Amazon")</f>
        <v>Amazon</v>
      </c>
    </row>
    <row r="106" spans="1:15" ht="17.25" x14ac:dyDescent="0.4">
      <c r="A106" s="7">
        <v>105</v>
      </c>
      <c r="B106" s="13"/>
      <c r="C106" s="20"/>
      <c r="D106" s="10" t="s">
        <v>45</v>
      </c>
      <c r="E106" s="8" t="s">
        <v>406</v>
      </c>
      <c r="F106" s="11" t="s">
        <v>407</v>
      </c>
      <c r="G106" s="12">
        <v>26.91</v>
      </c>
      <c r="H106" s="8" t="s">
        <v>408</v>
      </c>
      <c r="I106" s="12">
        <v>23.96</v>
      </c>
      <c r="J106" s="13"/>
      <c r="K106" s="10" t="s">
        <v>409</v>
      </c>
      <c r="L106" s="14">
        <f t="shared" si="0"/>
        <v>2.9499999999999993</v>
      </c>
      <c r="M106" s="15">
        <f t="shared" si="1"/>
        <v>0.10962467484206612</v>
      </c>
      <c r="N106" s="16">
        <f ca="1">IFERROR(__xludf.DUMMYFUNCTION("ifs(D109=""18"", 1585,
D109=""j"", 7102,
D109=""53"", 5605,
D109=""44"", 5605,
D109=""248"", 5605,
D109=""127"", 1260,
D109=""162"", ""0904"",
D109=""191"", 4970,
REGEXMATCH(P109, ""-""), 7102)"),4970)</f>
        <v>4970</v>
      </c>
      <c r="O106" s="17" t="str">
        <f ca="1">IFERROR(__xludf.DUMMYFUNCTION("if(REGEXMATCH(P109, ""-""), ""Ebay"", ""Amazon"")"),"Amazon")</f>
        <v>Amazon</v>
      </c>
    </row>
    <row r="107" spans="1:15" ht="17.25" x14ac:dyDescent="0.4">
      <c r="A107" s="7">
        <v>106</v>
      </c>
      <c r="B107" s="13"/>
      <c r="C107" s="20"/>
      <c r="D107" s="10" t="s">
        <v>45</v>
      </c>
      <c r="E107" s="8" t="s">
        <v>410</v>
      </c>
      <c r="F107" s="11" t="s">
        <v>411</v>
      </c>
      <c r="G107" s="12">
        <v>0</v>
      </c>
      <c r="H107" s="8">
        <v>0</v>
      </c>
      <c r="I107" s="12">
        <v>0</v>
      </c>
      <c r="J107" s="13"/>
      <c r="K107" s="10" t="s">
        <v>201</v>
      </c>
      <c r="L107" s="14">
        <f t="shared" si="0"/>
        <v>0</v>
      </c>
      <c r="M107" s="15">
        <f t="shared" si="1"/>
        <v>0</v>
      </c>
      <c r="N107" s="16">
        <f ca="1">IFERROR(__xludf.DUMMYFUNCTION("ifs(D110=""18"", 1585,
D110=""j"", 7102,
D110=""53"", 5605,
D110=""44"", 5605,
D110=""248"", 5605,
D110=""127"", 1260,
D110=""162"", ""0904"",
D110=""191"", 4970,
REGEXMATCH(P110, ""-""), 7102)"),4970)</f>
        <v>4970</v>
      </c>
      <c r="O107" s="17" t="str">
        <f ca="1">IFERROR(__xludf.DUMMYFUNCTION("if(REGEXMATCH(P110, ""-""), ""Ebay"", ""Amazon"")"),"Amazon")</f>
        <v>Amazon</v>
      </c>
    </row>
    <row r="108" spans="1:15" ht="17.25" x14ac:dyDescent="0.4">
      <c r="A108" s="7">
        <v>107</v>
      </c>
      <c r="B108" s="13"/>
      <c r="C108" s="20"/>
      <c r="D108" s="10" t="s">
        <v>27</v>
      </c>
      <c r="E108" s="8" t="s">
        <v>412</v>
      </c>
      <c r="F108" s="11" t="s">
        <v>413</v>
      </c>
      <c r="G108" s="12">
        <v>22.98</v>
      </c>
      <c r="H108" s="8" t="s">
        <v>414</v>
      </c>
      <c r="I108" s="12">
        <v>11.55</v>
      </c>
      <c r="J108" s="13"/>
      <c r="K108" s="10" t="s">
        <v>415</v>
      </c>
      <c r="L108" s="14">
        <f t="shared" si="0"/>
        <v>11.43</v>
      </c>
      <c r="M108" s="15">
        <f t="shared" si="1"/>
        <v>0.49738903394255873</v>
      </c>
      <c r="N108" s="16">
        <f ca="1">IFERROR(__xludf.DUMMYFUNCTION("ifs(D111=""18"", 1585,
D111=""j"", 7102,
D111=""53"", 5605,
D111=""44"", 5605,
D111=""248"", 5605,
D111=""127"", 1260,
D111=""162"", ""0904"",
D111=""191"", 4970,
REGEXMATCH(P111, ""-""), 7102)"),1585)</f>
        <v>1585</v>
      </c>
      <c r="O108" s="17" t="str">
        <f ca="1">IFERROR(__xludf.DUMMYFUNCTION("if(REGEXMATCH(P111, ""-""), ""Ebay"", ""Amazon"")"),"Amazon")</f>
        <v>Amazon</v>
      </c>
    </row>
    <row r="109" spans="1:15" ht="17.25" x14ac:dyDescent="0.4">
      <c r="A109" s="7">
        <v>108</v>
      </c>
      <c r="B109" s="13"/>
      <c r="C109" s="20"/>
      <c r="D109" s="10" t="s">
        <v>45</v>
      </c>
      <c r="E109" s="8" t="s">
        <v>416</v>
      </c>
      <c r="F109" s="11" t="s">
        <v>417</v>
      </c>
      <c r="G109" s="12">
        <v>22.98</v>
      </c>
      <c r="H109" s="8" t="s">
        <v>418</v>
      </c>
      <c r="I109" s="12">
        <v>19.329999999999998</v>
      </c>
      <c r="J109" s="13"/>
      <c r="K109" s="10" t="s">
        <v>419</v>
      </c>
      <c r="L109" s="14">
        <f t="shared" si="0"/>
        <v>3.6500000000000021</v>
      </c>
      <c r="M109" s="15">
        <f t="shared" si="1"/>
        <v>0.158833768494343</v>
      </c>
      <c r="N109" s="16">
        <f ca="1">IFERROR(__xludf.DUMMYFUNCTION("ifs(D112=""18"", 1585,
D112=""j"", 7102,
D112=""53"", 5605,
D112=""44"", 5605,
D112=""248"", 5605,
D112=""127"", 1260,
D112=""162"", ""0904"",
D112=""191"", 4970,
REGEXMATCH(P112, ""-""), 7102)"),4970)</f>
        <v>4970</v>
      </c>
      <c r="O109" s="17" t="str">
        <f ca="1">IFERROR(__xludf.DUMMYFUNCTION("if(REGEXMATCH(P112, ""-""), ""Ebay"", ""Amazon"")"),"Amazon")</f>
        <v>Amazon</v>
      </c>
    </row>
    <row r="110" spans="1:15" ht="17.25" x14ac:dyDescent="0.4">
      <c r="A110" s="7">
        <v>109</v>
      </c>
      <c r="B110" s="13"/>
      <c r="C110" s="9"/>
      <c r="D110" s="10" t="s">
        <v>32</v>
      </c>
      <c r="E110" s="8" t="s">
        <v>420</v>
      </c>
      <c r="F110" s="11" t="s">
        <v>421</v>
      </c>
      <c r="G110" s="12">
        <v>22.98</v>
      </c>
      <c r="H110" s="8" t="s">
        <v>422</v>
      </c>
      <c r="I110" s="12">
        <v>19.46</v>
      </c>
      <c r="J110" s="13"/>
      <c r="K110" s="10" t="s">
        <v>423</v>
      </c>
      <c r="L110" s="14">
        <f t="shared" si="0"/>
        <v>3.5199999999999996</v>
      </c>
      <c r="M110" s="15">
        <f t="shared" si="1"/>
        <v>0.15317667536988683</v>
      </c>
      <c r="N110" s="16" t="str">
        <f ca="1">IFERROR(__xludf.DUMMYFUNCTION("ifs(D113=""18"", 1585,
D113=""j"", 7102,
D113=""53"", 5605,
D113=""44"", 5605,
D113=""248"", 5605,
D113=""127"", 1260,
D113=""162"", ""0904"",
D113=""191"", 4970,
REGEXMATCH(P113, ""-""), 7102)"),"0904")</f>
        <v>0904</v>
      </c>
      <c r="O110" s="17" t="str">
        <f ca="1">IFERROR(__xludf.DUMMYFUNCTION("if(REGEXMATCH(P113, ""-""), ""Ebay"", ""Amazon"")"),"Amazon")</f>
        <v>Amazon</v>
      </c>
    </row>
    <row r="111" spans="1:15" ht="17.25" x14ac:dyDescent="0.4">
      <c r="A111" s="7">
        <v>110</v>
      </c>
      <c r="B111" s="13"/>
      <c r="C111" s="9"/>
      <c r="D111" s="10"/>
      <c r="E111" s="8" t="s">
        <v>424</v>
      </c>
      <c r="F111" s="11" t="s">
        <v>425</v>
      </c>
      <c r="G111" s="12">
        <v>20.98</v>
      </c>
      <c r="H111" s="8" t="s">
        <v>426</v>
      </c>
      <c r="I111" s="12">
        <v>10.93</v>
      </c>
      <c r="J111" s="13"/>
      <c r="K111" s="10" t="s">
        <v>427</v>
      </c>
      <c r="L111" s="14">
        <f t="shared" si="0"/>
        <v>10.050000000000001</v>
      </c>
      <c r="M111" s="15">
        <f t="shared" si="1"/>
        <v>0.47902764537654913</v>
      </c>
      <c r="N111" s="16">
        <f ca="1">IFERROR(__xludf.DUMMYFUNCTION("ifs(D114=""18"", 1585,
D114=""j"", 7102,
D114=""53"", 5605,
D114=""44"", 5605,
D114=""248"", 5605,
D114=""127"", 1260,
D114=""162"", ""0904"",
D114=""191"", 4970,
REGEXMATCH(P114, ""-""), 7102)"),7102)</f>
        <v>7102</v>
      </c>
      <c r="O111" s="17" t="str">
        <f ca="1">IFERROR(__xludf.DUMMYFUNCTION("if(REGEXMATCH(P114, ""-""), ""Ebay"", ""Amazon"")"),"Ebay")</f>
        <v>Ebay</v>
      </c>
    </row>
    <row r="112" spans="1:15" ht="17.25" x14ac:dyDescent="0.4">
      <c r="A112" s="7">
        <v>111</v>
      </c>
      <c r="B112" s="13"/>
      <c r="C112" s="9"/>
      <c r="D112" s="10" t="s">
        <v>27</v>
      </c>
      <c r="E112" s="8" t="s">
        <v>428</v>
      </c>
      <c r="F112" s="11" t="s">
        <v>429</v>
      </c>
      <c r="G112" s="12">
        <v>22.98</v>
      </c>
      <c r="H112" s="8" t="s">
        <v>430</v>
      </c>
      <c r="I112" s="12">
        <v>11.68</v>
      </c>
      <c r="J112" s="13"/>
      <c r="K112" s="10" t="s">
        <v>431</v>
      </c>
      <c r="L112" s="14">
        <f t="shared" si="0"/>
        <v>11.3</v>
      </c>
      <c r="M112" s="15">
        <f t="shared" si="1"/>
        <v>0.49173194081810273</v>
      </c>
      <c r="N112" s="16">
        <f ca="1">IFERROR(__xludf.DUMMYFUNCTION("ifs(D115=""18"", 1585,
D115=""j"", 7102,
D115=""53"", 5605,
D115=""44"", 5605,
D115=""248"", 5605,
D115=""127"", 1260,
D115=""162"", ""0904"",
D115=""191"", 4970,
REGEXMATCH(P115, ""-""), 7102)"),1585)</f>
        <v>1585</v>
      </c>
      <c r="O112" s="17" t="str">
        <f ca="1">IFERROR(__xludf.DUMMYFUNCTION("if(REGEXMATCH(P115, ""-""), ""Ebay"", ""Amazon"")"),"Amazon")</f>
        <v>Amazon</v>
      </c>
    </row>
    <row r="113" spans="1:15" ht="17.25" x14ac:dyDescent="0.4">
      <c r="A113" s="7">
        <v>112</v>
      </c>
      <c r="B113" s="13"/>
      <c r="C113" s="9"/>
      <c r="D113" s="10" t="s">
        <v>27</v>
      </c>
      <c r="E113" s="8" t="s">
        <v>432</v>
      </c>
      <c r="F113" s="11" t="s">
        <v>433</v>
      </c>
      <c r="G113" s="12">
        <v>39.979999999999997</v>
      </c>
      <c r="H113" s="8" t="s">
        <v>434</v>
      </c>
      <c r="I113" s="12">
        <v>29.95</v>
      </c>
      <c r="J113" s="13"/>
      <c r="K113" s="10" t="s">
        <v>435</v>
      </c>
      <c r="L113" s="14">
        <f t="shared" si="0"/>
        <v>10.029999999999998</v>
      </c>
      <c r="M113" s="15">
        <f t="shared" si="1"/>
        <v>0.2508754377188594</v>
      </c>
      <c r="N113" s="16">
        <f ca="1">IFERROR(__xludf.DUMMYFUNCTION("ifs(D116=""18"", 1585,
D116=""j"", 7102,
D116=""53"", 5605,
D116=""44"", 5605,
D116=""248"", 5605,
D116=""127"", 1260,
D116=""162"", ""0904"",
D116=""191"", 4970,
REGEXMATCH(P116, ""-""), 7102)"),1585)</f>
        <v>1585</v>
      </c>
      <c r="O113" s="17" t="str">
        <f ca="1">IFERROR(__xludf.DUMMYFUNCTION("if(REGEXMATCH(P116, ""-""), ""Ebay"", ""Amazon"")"),"Amazon")</f>
        <v>Amazon</v>
      </c>
    </row>
    <row r="114" spans="1:15" ht="17.25" x14ac:dyDescent="0.4">
      <c r="A114" s="7">
        <v>113</v>
      </c>
      <c r="B114" s="13"/>
      <c r="C114" s="9"/>
      <c r="D114" s="10" t="s">
        <v>32</v>
      </c>
      <c r="E114" s="8" t="s">
        <v>436</v>
      </c>
      <c r="F114" s="11" t="s">
        <v>437</v>
      </c>
      <c r="G114" s="12">
        <v>22.98</v>
      </c>
      <c r="H114" s="8" t="s">
        <v>438</v>
      </c>
      <c r="I114" s="12">
        <v>18.38</v>
      </c>
      <c r="J114" s="13"/>
      <c r="K114" s="10" t="s">
        <v>439</v>
      </c>
      <c r="L114" s="14">
        <f t="shared" si="0"/>
        <v>4.6000000000000014</v>
      </c>
      <c r="M114" s="15">
        <f t="shared" si="1"/>
        <v>0.20017406440382948</v>
      </c>
      <c r="N114" s="16" t="str">
        <f ca="1">IFERROR(__xludf.DUMMYFUNCTION("ifs(D117=""18"", 1585,
D117=""j"", 7102,
D117=""53"", 5605,
D117=""44"", 5605,
D117=""248"", 5605,
D117=""127"", 1260,
D117=""162"", ""0904"",
D117=""191"", 4970,
REGEXMATCH(P117, ""-""), 7102)"),"0904")</f>
        <v>0904</v>
      </c>
      <c r="O114" s="17" t="str">
        <f ca="1">IFERROR(__xludf.DUMMYFUNCTION("if(REGEXMATCH(P117, ""-""), ""Ebay"", ""Amazon"")"),"Amazon")</f>
        <v>Amazon</v>
      </c>
    </row>
    <row r="115" spans="1:15" ht="17.25" x14ac:dyDescent="0.4">
      <c r="A115" s="7">
        <v>114</v>
      </c>
      <c r="B115" s="13"/>
      <c r="C115" s="20"/>
      <c r="D115" s="10" t="s">
        <v>32</v>
      </c>
      <c r="E115" s="8" t="s">
        <v>440</v>
      </c>
      <c r="F115" s="11" t="s">
        <v>441</v>
      </c>
      <c r="G115" s="12">
        <v>25.58</v>
      </c>
      <c r="H115" s="8" t="s">
        <v>442</v>
      </c>
      <c r="I115" s="12">
        <v>20.32</v>
      </c>
      <c r="J115" s="13"/>
      <c r="K115" s="10" t="s">
        <v>443</v>
      </c>
      <c r="L115" s="14">
        <f t="shared" si="0"/>
        <v>5.259999999999998</v>
      </c>
      <c r="M115" s="15">
        <f t="shared" si="1"/>
        <v>0.20562939796716179</v>
      </c>
      <c r="N115" s="16" t="str">
        <f ca="1">IFERROR(__xludf.DUMMYFUNCTION("ifs(D118=""18"", 1585,
D118=""j"", 7102,
D118=""53"", 5605,
D118=""44"", 5605,
D118=""248"", 5605,
D118=""127"", 1260,
D118=""162"", ""0904"",
D118=""191"", 4970,
REGEXMATCH(P118, ""-""), 7102)"),"0904")</f>
        <v>0904</v>
      </c>
      <c r="O115" s="17" t="str">
        <f ca="1">IFERROR(__xludf.DUMMYFUNCTION("if(REGEXMATCH(P118, ""-""), ""Ebay"", ""Amazon"")"),"Amazon")</f>
        <v>Amazon</v>
      </c>
    </row>
    <row r="116" spans="1:15" ht="17.25" x14ac:dyDescent="0.4">
      <c r="A116" s="7">
        <v>115</v>
      </c>
      <c r="B116" s="13"/>
      <c r="C116" s="9"/>
      <c r="D116" s="10" t="s">
        <v>45</v>
      </c>
      <c r="E116" s="8" t="s">
        <v>444</v>
      </c>
      <c r="F116" s="11" t="s">
        <v>445</v>
      </c>
      <c r="G116" s="12">
        <v>22.98</v>
      </c>
      <c r="H116" s="8" t="s">
        <v>446</v>
      </c>
      <c r="I116" s="12">
        <v>18.82</v>
      </c>
      <c r="J116" s="13"/>
      <c r="K116" s="10" t="s">
        <v>447</v>
      </c>
      <c r="L116" s="14">
        <f t="shared" si="0"/>
        <v>4.16</v>
      </c>
      <c r="M116" s="15">
        <f t="shared" si="1"/>
        <v>0.18102697998259357</v>
      </c>
      <c r="N116" s="16">
        <f ca="1">IFERROR(__xludf.DUMMYFUNCTION("ifs(D119=""18"", 1585,
D119=""j"", 7102,
D119=""53"", 5605,
D119=""44"", 5605,
D119=""248"", 5605,
D119=""127"", 1260,
D119=""162"", ""0904"",
D119=""191"", 4970,
REGEXMATCH(P119, ""-""), 7102)"),4970)</f>
        <v>4970</v>
      </c>
      <c r="O116" s="17" t="str">
        <f ca="1">IFERROR(__xludf.DUMMYFUNCTION("if(REGEXMATCH(P119, ""-""), ""Ebay"", ""Amazon"")"),"Amazon")</f>
        <v>Amazon</v>
      </c>
    </row>
    <row r="117" spans="1:15" ht="17.25" x14ac:dyDescent="0.4">
      <c r="A117" s="7">
        <v>116</v>
      </c>
      <c r="B117" s="13"/>
      <c r="C117" s="20"/>
      <c r="D117" s="10" t="s">
        <v>27</v>
      </c>
      <c r="E117" s="8" t="s">
        <v>448</v>
      </c>
      <c r="F117" s="11" t="s">
        <v>449</v>
      </c>
      <c r="G117" s="12">
        <v>20.98</v>
      </c>
      <c r="H117" s="8" t="s">
        <v>450</v>
      </c>
      <c r="I117" s="12">
        <v>8.3800000000000008</v>
      </c>
      <c r="J117" s="13"/>
      <c r="K117" s="10" t="s">
        <v>451</v>
      </c>
      <c r="L117" s="14">
        <f t="shared" si="0"/>
        <v>12.6</v>
      </c>
      <c r="M117" s="15">
        <f t="shared" si="1"/>
        <v>0.60057197330791223</v>
      </c>
      <c r="N117" s="16">
        <f ca="1">IFERROR(__xludf.DUMMYFUNCTION("ifs(D120=""18"", 1585,
D120=""j"", 7102,
D120=""53"", 5605,
D120=""44"", 5605,
D120=""248"", 5605,
D120=""127"", 1260,
D120=""162"", ""0904"",
D120=""191"", 4970,
REGEXMATCH(P120, ""-""), 7102)"),1585)</f>
        <v>1585</v>
      </c>
      <c r="O117" s="17" t="str">
        <f ca="1">IFERROR(__xludf.DUMMYFUNCTION("if(REGEXMATCH(P120, ""-""), ""Ebay"", ""Amazon"")"),"Amazon")</f>
        <v>Amazon</v>
      </c>
    </row>
    <row r="118" spans="1:15" ht="17.25" x14ac:dyDescent="0.4">
      <c r="A118" s="7">
        <v>117</v>
      </c>
      <c r="B118" s="13"/>
      <c r="C118" s="20"/>
      <c r="D118" s="10" t="s">
        <v>32</v>
      </c>
      <c r="E118" s="8" t="s">
        <v>452</v>
      </c>
      <c r="F118" s="11" t="s">
        <v>453</v>
      </c>
      <c r="G118" s="12">
        <v>22.98</v>
      </c>
      <c r="H118" s="8" t="s">
        <v>454</v>
      </c>
      <c r="I118" s="12">
        <v>19.91</v>
      </c>
      <c r="J118" s="13"/>
      <c r="K118" s="10" t="s">
        <v>455</v>
      </c>
      <c r="L118" s="14">
        <f t="shared" si="0"/>
        <v>3.0700000000000003</v>
      </c>
      <c r="M118" s="15">
        <f t="shared" si="1"/>
        <v>0.13359442993907747</v>
      </c>
      <c r="N118" s="16" t="str">
        <f ca="1">IFERROR(__xludf.DUMMYFUNCTION("ifs(D121=""18"", 1585,
D121=""j"", 7102,
D121=""53"", 5605,
D121=""44"", 5605,
D121=""248"", 5605,
D121=""127"", 1260,
D121=""162"", ""0904"",
D121=""191"", 4970,
REGEXMATCH(P121, ""-""), 7102)"),"0904")</f>
        <v>0904</v>
      </c>
      <c r="O118" s="17" t="str">
        <f ca="1">IFERROR(__xludf.DUMMYFUNCTION("if(REGEXMATCH(P121, ""-""), ""Ebay"", ""Amazon"")"),"Amazon")</f>
        <v>Amazon</v>
      </c>
    </row>
    <row r="119" spans="1:15" ht="17.25" x14ac:dyDescent="0.4">
      <c r="A119" s="7">
        <v>118</v>
      </c>
      <c r="B119" s="13"/>
      <c r="C119" s="20"/>
      <c r="D119" s="10" t="s">
        <v>45</v>
      </c>
      <c r="E119" s="8" t="s">
        <v>456</v>
      </c>
      <c r="F119" s="11" t="s">
        <v>457</v>
      </c>
      <c r="G119" s="12">
        <v>24.98</v>
      </c>
      <c r="H119" s="8" t="s">
        <v>458</v>
      </c>
      <c r="I119" s="12">
        <v>20.96</v>
      </c>
      <c r="J119" s="13"/>
      <c r="K119" s="10" t="s">
        <v>459</v>
      </c>
      <c r="L119" s="14">
        <f t="shared" si="0"/>
        <v>4.0199999999999996</v>
      </c>
      <c r="M119" s="15">
        <f t="shared" si="1"/>
        <v>0.1609287429943955</v>
      </c>
      <c r="N119" s="16">
        <f ca="1">IFERROR(__xludf.DUMMYFUNCTION("ifs(D122=""18"", 1585,
D122=""j"", 7102,
D122=""53"", 5605,
D122=""44"", 5605,
D122=""248"", 5605,
D122=""127"", 1260,
D122=""162"", ""0904"",
D122=""191"", 4970,
REGEXMATCH(P122, ""-""), 7102)"),4970)</f>
        <v>4970</v>
      </c>
      <c r="O119" s="17" t="str">
        <f ca="1">IFERROR(__xludf.DUMMYFUNCTION("if(REGEXMATCH(P122, ""-""), ""Ebay"", ""Amazon"")"),"Amazon")</f>
        <v>Amazon</v>
      </c>
    </row>
    <row r="120" spans="1:15" ht="17.25" x14ac:dyDescent="0.4">
      <c r="A120" s="7">
        <v>119</v>
      </c>
      <c r="B120" s="13"/>
      <c r="C120" s="20"/>
      <c r="D120" s="18" t="s">
        <v>27</v>
      </c>
      <c r="E120" s="8" t="s">
        <v>460</v>
      </c>
      <c r="F120" s="11" t="s">
        <v>461</v>
      </c>
      <c r="G120" s="12">
        <v>20.98</v>
      </c>
      <c r="H120" s="8" t="s">
        <v>462</v>
      </c>
      <c r="I120" s="12">
        <v>8.42</v>
      </c>
      <c r="J120" s="13"/>
      <c r="K120" s="10" t="s">
        <v>463</v>
      </c>
      <c r="L120" s="14">
        <f t="shared" si="0"/>
        <v>12.56</v>
      </c>
      <c r="M120" s="15">
        <f t="shared" si="1"/>
        <v>0.59866539561487131</v>
      </c>
      <c r="N120" s="16">
        <f ca="1">IFERROR(__xludf.DUMMYFUNCTION("ifs(D123=""18"", 1585,
D123=""j"", 7102,
D123=""53"", 5605,
D123=""44"", 5605,
D123=""248"", 5605,
D123=""127"", 1260,
D123=""162"", ""0904"",
D123=""191"", 4970,
REGEXMATCH(P123, ""-""), 7102)"),1585)</f>
        <v>1585</v>
      </c>
      <c r="O120" s="17" t="str">
        <f ca="1">IFERROR(__xludf.DUMMYFUNCTION("if(REGEXMATCH(P123, ""-""), ""Ebay"", ""Amazon"")"),"Amazon")</f>
        <v>Amazon</v>
      </c>
    </row>
    <row r="121" spans="1:15" ht="17.25" x14ac:dyDescent="0.4">
      <c r="A121" s="7">
        <v>120</v>
      </c>
      <c r="B121" s="13"/>
      <c r="C121" s="20"/>
      <c r="D121" s="18" t="s">
        <v>27</v>
      </c>
      <c r="E121" s="8" t="s">
        <v>460</v>
      </c>
      <c r="F121" s="11" t="s">
        <v>464</v>
      </c>
      <c r="G121" s="12">
        <v>20.98</v>
      </c>
      <c r="H121" s="8" t="s">
        <v>465</v>
      </c>
      <c r="I121" s="12">
        <v>10.94</v>
      </c>
      <c r="J121" s="13"/>
      <c r="K121" s="10" t="s">
        <v>466</v>
      </c>
      <c r="L121" s="14">
        <f t="shared" si="0"/>
        <v>10.040000000000001</v>
      </c>
      <c r="M121" s="15">
        <f t="shared" si="1"/>
        <v>0.4785510009532889</v>
      </c>
      <c r="N121" s="16">
        <f ca="1">IFERROR(__xludf.DUMMYFUNCTION("ifs(D124=""18"", 1585,
D124=""j"", 7102,
D124=""53"", 5605,
D124=""44"", 5605,
D124=""248"", 5605,
D124=""127"", 1260,
D124=""162"", ""0904"",
D124=""191"", 4970,
REGEXMATCH(P124, ""-""), 7102)"),1585)</f>
        <v>1585</v>
      </c>
      <c r="O121" s="17" t="str">
        <f ca="1">IFERROR(__xludf.DUMMYFUNCTION("if(REGEXMATCH(P124, ""-""), ""Ebay"", ""Amazon"")"),"Amazon")</f>
        <v>Amazon</v>
      </c>
    </row>
    <row r="122" spans="1:15" ht="17.25" x14ac:dyDescent="0.4">
      <c r="A122" s="7">
        <v>121</v>
      </c>
      <c r="B122" s="13"/>
      <c r="C122" s="20"/>
      <c r="D122" s="18"/>
      <c r="E122" s="8" t="s">
        <v>341</v>
      </c>
      <c r="F122" s="11" t="s">
        <v>467</v>
      </c>
      <c r="G122" s="12">
        <v>0</v>
      </c>
      <c r="H122" s="8">
        <v>0</v>
      </c>
      <c r="I122" s="12">
        <v>0</v>
      </c>
      <c r="J122" s="13"/>
      <c r="K122" s="10" t="s">
        <v>201</v>
      </c>
      <c r="L122" s="14">
        <f t="shared" si="0"/>
        <v>0</v>
      </c>
      <c r="M122" s="15">
        <f t="shared" si="1"/>
        <v>0</v>
      </c>
      <c r="N122" s="16" t="str">
        <f ca="1">IFERROR(__xludf.DUMMYFUNCTION("ifs(D125=""18"", 1585,
D125=""j"", 7102,
D125=""53"", 5605,
D125=""44"", 5605,
D125=""248"", 5605,
D125=""127"", 1260,
D125=""162"", ""0904"",
D125=""191"", 4970,
REGEXMATCH(P125, ""-""), 7102)"),"#N/A")</f>
        <v>#N/A</v>
      </c>
      <c r="O122" s="17" t="str">
        <f ca="1">IFERROR(__xludf.DUMMYFUNCTION("if(REGEXMATCH(P125, ""-""), ""Ebay"", ""Amazon"")"),"Amazon")</f>
        <v>Amazon</v>
      </c>
    </row>
    <row r="123" spans="1:15" ht="17.25" x14ac:dyDescent="0.4">
      <c r="A123" s="7">
        <v>122</v>
      </c>
      <c r="B123" s="13"/>
      <c r="C123" s="20"/>
      <c r="D123" s="18" t="s">
        <v>45</v>
      </c>
      <c r="E123" s="8" t="s">
        <v>341</v>
      </c>
      <c r="F123" s="11" t="s">
        <v>468</v>
      </c>
      <c r="G123" s="12">
        <v>22.98</v>
      </c>
      <c r="H123" s="8" t="s">
        <v>469</v>
      </c>
      <c r="I123" s="12">
        <v>22.3</v>
      </c>
      <c r="J123" s="13"/>
      <c r="K123" s="10" t="s">
        <v>470</v>
      </c>
      <c r="L123" s="14">
        <f t="shared" si="0"/>
        <v>0.67999999999999972</v>
      </c>
      <c r="M123" s="15">
        <f t="shared" si="1"/>
        <v>2.9590948651000856E-2</v>
      </c>
      <c r="N123" s="16">
        <f ca="1">IFERROR(__xludf.DUMMYFUNCTION("ifs(D126=""18"", 1585,
D126=""j"", 7102,
D126=""53"", 5605,
D126=""44"", 5605,
D126=""248"", 5605,
D126=""127"", 1260,
D126=""162"", ""0904"",
D126=""191"", 4970,
REGEXMATCH(P126, ""-""), 7102)"),4970)</f>
        <v>4970</v>
      </c>
      <c r="O123" s="17" t="str">
        <f ca="1">IFERROR(__xludf.DUMMYFUNCTION("if(REGEXMATCH(P126, ""-""), ""Ebay"", ""Amazon"")"),"Amazon")</f>
        <v>Amazon</v>
      </c>
    </row>
    <row r="124" spans="1:15" ht="17.25" x14ac:dyDescent="0.4">
      <c r="A124" s="7">
        <v>123</v>
      </c>
      <c r="B124" s="13"/>
      <c r="C124" s="20"/>
      <c r="D124" s="10" t="s">
        <v>32</v>
      </c>
      <c r="E124" s="8" t="s">
        <v>471</v>
      </c>
      <c r="F124" s="11" t="s">
        <v>472</v>
      </c>
      <c r="G124" s="12">
        <v>15.72</v>
      </c>
      <c r="H124" s="8" t="s">
        <v>473</v>
      </c>
      <c r="I124" s="12">
        <v>15.22</v>
      </c>
      <c r="J124" s="13"/>
      <c r="K124" s="10" t="s">
        <v>474</v>
      </c>
      <c r="L124" s="14">
        <f t="shared" si="0"/>
        <v>0.5</v>
      </c>
      <c r="M124" s="15">
        <f t="shared" si="1"/>
        <v>3.1806615776081425E-2</v>
      </c>
      <c r="N124" s="16" t="str">
        <f ca="1">IFERROR(__xludf.DUMMYFUNCTION("ifs(D127=""18"", 1585,
D127=""j"", 7102,
D127=""53"", 5605,
D127=""44"", 5605,
D127=""248"", 5605,
D127=""127"", 1260,
D127=""162"", ""0904"",
D127=""191"", 4970,
REGEXMATCH(P127, ""-""), 7102)"),"0904")</f>
        <v>0904</v>
      </c>
      <c r="O124" s="17" t="str">
        <f ca="1">IFERROR(__xludf.DUMMYFUNCTION("if(REGEXMATCH(P127, ""-""), ""Ebay"", ""Amazon"")"),"Amazon")</f>
        <v>Amazon</v>
      </c>
    </row>
    <row r="125" spans="1:15" ht="17.25" x14ac:dyDescent="0.4">
      <c r="A125" s="7">
        <v>124</v>
      </c>
      <c r="B125" s="13"/>
      <c r="C125" s="20"/>
      <c r="D125" s="10" t="s">
        <v>27</v>
      </c>
      <c r="E125" s="8" t="s">
        <v>475</v>
      </c>
      <c r="F125" s="11" t="s">
        <v>476</v>
      </c>
      <c r="G125" s="12">
        <v>0</v>
      </c>
      <c r="H125" s="8">
        <v>0</v>
      </c>
      <c r="I125" s="12">
        <v>0</v>
      </c>
      <c r="J125" s="13"/>
      <c r="K125" s="10" t="s">
        <v>201</v>
      </c>
      <c r="L125" s="14">
        <f t="shared" si="0"/>
        <v>0</v>
      </c>
      <c r="M125" s="15">
        <f t="shared" si="1"/>
        <v>0</v>
      </c>
      <c r="N125" s="16">
        <f ca="1">IFERROR(__xludf.DUMMYFUNCTION("ifs(D128=""18"", 1585,
D128=""j"", 7102,
D128=""53"", 5605,
D128=""44"", 5605,
D128=""248"", 5605,
D128=""127"", 1260,
D128=""162"", ""0904"",
D128=""191"", 4970,
REGEXMATCH(P128, ""-""), 7102)"),1585)</f>
        <v>1585</v>
      </c>
      <c r="O125" s="17" t="str">
        <f ca="1">IFERROR(__xludf.DUMMYFUNCTION("if(REGEXMATCH(P128, ""-""), ""Ebay"", ""Amazon"")"),"Amazon")</f>
        <v>Amazon</v>
      </c>
    </row>
    <row r="126" spans="1:15" ht="17.25" x14ac:dyDescent="0.4">
      <c r="A126" s="7">
        <v>125</v>
      </c>
      <c r="B126" s="13"/>
      <c r="C126" s="20"/>
      <c r="D126" s="10" t="s">
        <v>27</v>
      </c>
      <c r="E126" s="8" t="s">
        <v>477</v>
      </c>
      <c r="F126" s="11" t="s">
        <v>478</v>
      </c>
      <c r="G126" s="12">
        <v>26.98</v>
      </c>
      <c r="H126" s="8" t="s">
        <v>479</v>
      </c>
      <c r="I126" s="12">
        <v>16.079999999999998</v>
      </c>
      <c r="J126" s="13"/>
      <c r="K126" s="10" t="s">
        <v>480</v>
      </c>
      <c r="L126" s="14">
        <f t="shared" si="0"/>
        <v>10.900000000000002</v>
      </c>
      <c r="M126" s="15">
        <f t="shared" si="1"/>
        <v>0.40400296515937739</v>
      </c>
      <c r="N126" s="16">
        <f ca="1">IFERROR(__xludf.DUMMYFUNCTION("ifs(D129=""18"", 1585,
D129=""j"", 7102,
D129=""53"", 5605,
D129=""44"", 5605,
D129=""248"", 5605,
D129=""127"", 1260,
D129=""162"", ""0904"",
D129=""191"", 4970,
REGEXMATCH(P129, ""-""), 7102)"),1585)</f>
        <v>1585</v>
      </c>
      <c r="O126" s="17" t="str">
        <f ca="1">IFERROR(__xludf.DUMMYFUNCTION("if(REGEXMATCH(P129, ""-""), ""Ebay"", ""Amazon"")"),"Amazon")</f>
        <v>Amazon</v>
      </c>
    </row>
    <row r="127" spans="1:15" ht="17.25" x14ac:dyDescent="0.4">
      <c r="A127" s="7">
        <v>126</v>
      </c>
      <c r="B127" s="13"/>
      <c r="C127" s="20"/>
      <c r="D127" s="18"/>
      <c r="E127" s="8" t="s">
        <v>481</v>
      </c>
      <c r="F127" s="11" t="s">
        <v>482</v>
      </c>
      <c r="G127" s="12">
        <v>13.71</v>
      </c>
      <c r="H127" s="8" t="s">
        <v>483</v>
      </c>
      <c r="I127" s="12">
        <v>2.76</v>
      </c>
      <c r="J127" s="13"/>
      <c r="K127" s="10" t="s">
        <v>484</v>
      </c>
      <c r="L127" s="14">
        <f t="shared" si="0"/>
        <v>10.950000000000001</v>
      </c>
      <c r="M127" s="15">
        <f t="shared" si="1"/>
        <v>0.79868708971553615</v>
      </c>
      <c r="N127" s="16">
        <f ca="1">IFERROR(__xludf.DUMMYFUNCTION("ifs(D130=""18"", 1585,
D130=""j"", 7102,
D130=""53"", 5605,
D130=""44"", 5605,
D130=""248"", 5605,
D130=""127"", 1260,
D130=""162"", ""0904"",
D130=""191"", 4970,
REGEXMATCH(P130, ""-""), 7102)"),7102)</f>
        <v>7102</v>
      </c>
      <c r="O127" s="17" t="str">
        <f ca="1">IFERROR(__xludf.DUMMYFUNCTION("if(REGEXMATCH(P130, ""-""), ""Ebay"", ""Amazon"")"),"Ebay")</f>
        <v>Ebay</v>
      </c>
    </row>
    <row r="128" spans="1:15" ht="17.25" x14ac:dyDescent="0.4">
      <c r="A128" s="7">
        <v>127</v>
      </c>
      <c r="B128" s="13"/>
      <c r="C128" s="20"/>
      <c r="D128" s="18"/>
      <c r="E128" s="8" t="s">
        <v>485</v>
      </c>
      <c r="F128" s="11" t="s">
        <v>486</v>
      </c>
      <c r="G128" s="12">
        <v>13.84</v>
      </c>
      <c r="H128" s="8" t="s">
        <v>487</v>
      </c>
      <c r="I128" s="12">
        <v>2.78</v>
      </c>
      <c r="J128" s="13"/>
      <c r="K128" s="10" t="s">
        <v>488</v>
      </c>
      <c r="L128" s="14">
        <f t="shared" si="0"/>
        <v>11.06</v>
      </c>
      <c r="M128" s="15">
        <f t="shared" si="1"/>
        <v>0.79913294797687862</v>
      </c>
      <c r="N128" s="16">
        <f ca="1">IFERROR(__xludf.DUMMYFUNCTION("ifs(D131=""18"", 1585,
D131=""j"", 7102,
D131=""53"", 5605,
D131=""44"", 5605,
D131=""248"", 5605,
D131=""127"", 1260,
D131=""162"", ""0904"",
D131=""191"", 4970,
REGEXMATCH(P131, ""-""), 7102)"),7102)</f>
        <v>7102</v>
      </c>
      <c r="O128" s="17" t="str">
        <f ca="1">IFERROR(__xludf.DUMMYFUNCTION("if(REGEXMATCH(P131, ""-""), ""Ebay"", ""Amazon"")"),"Ebay")</f>
        <v>Ebay</v>
      </c>
    </row>
    <row r="129" spans="1:15" ht="17.25" x14ac:dyDescent="0.4">
      <c r="A129" s="7">
        <v>128</v>
      </c>
      <c r="B129" s="13"/>
      <c r="C129" s="20"/>
      <c r="D129" s="10"/>
      <c r="E129" s="8" t="s">
        <v>485</v>
      </c>
      <c r="F129" s="11" t="s">
        <v>489</v>
      </c>
      <c r="G129" s="12">
        <v>13.71</v>
      </c>
      <c r="H129" s="8" t="s">
        <v>490</v>
      </c>
      <c r="I129" s="12">
        <v>2.59</v>
      </c>
      <c r="J129" s="13"/>
      <c r="K129" s="10" t="s">
        <v>491</v>
      </c>
      <c r="L129" s="14">
        <f t="shared" si="0"/>
        <v>11.120000000000001</v>
      </c>
      <c r="M129" s="15">
        <f t="shared" si="1"/>
        <v>0.81108679795769512</v>
      </c>
      <c r="N129" s="16">
        <f ca="1">IFERROR(__xludf.DUMMYFUNCTION("ifs(D132=""18"", 1585,
D132=""j"", 7102,
D132=""53"", 5605,
D132=""44"", 5605,
D132=""248"", 5605,
D132=""127"", 1260,
D132=""162"", ""0904"",
D132=""191"", 4970,
REGEXMATCH(P132, ""-""), 7102)"),7102)</f>
        <v>7102</v>
      </c>
      <c r="O129" s="17" t="str">
        <f ca="1">IFERROR(__xludf.DUMMYFUNCTION("if(REGEXMATCH(P132, ""-""), ""Ebay"", ""Amazon"")"),"Ebay")</f>
        <v>Ebay</v>
      </c>
    </row>
    <row r="130" spans="1:15" ht="17.25" x14ac:dyDescent="0.4">
      <c r="A130" s="7">
        <v>129</v>
      </c>
      <c r="B130" s="13"/>
      <c r="C130" s="20"/>
      <c r="D130" s="10" t="s">
        <v>27</v>
      </c>
      <c r="E130" s="8" t="s">
        <v>485</v>
      </c>
      <c r="F130" s="11" t="s">
        <v>492</v>
      </c>
      <c r="G130" s="12">
        <v>20.98</v>
      </c>
      <c r="H130" s="8" t="s">
        <v>493</v>
      </c>
      <c r="I130" s="12">
        <v>8.15</v>
      </c>
      <c r="J130" s="13"/>
      <c r="K130" s="10" t="s">
        <v>494</v>
      </c>
      <c r="L130" s="14">
        <f t="shared" si="0"/>
        <v>12.83</v>
      </c>
      <c r="M130" s="15">
        <f t="shared" si="1"/>
        <v>0.61153479504289798</v>
      </c>
      <c r="N130" s="16">
        <f ca="1">IFERROR(__xludf.DUMMYFUNCTION("ifs(D133=""18"", 1585,
D133=""j"", 7102,
D133=""53"", 5605,
D133=""44"", 5605,
D133=""248"", 5605,
D133=""127"", 1260,
D133=""162"", ""0904"",
D133=""191"", 4970,
REGEXMATCH(P133, ""-""), 7102)"),1585)</f>
        <v>1585</v>
      </c>
      <c r="O130" s="17" t="str">
        <f ca="1">IFERROR(__xludf.DUMMYFUNCTION("if(REGEXMATCH(P133, ""-""), ""Ebay"", ""Amazon"")"),"Amazon")</f>
        <v>Amazon</v>
      </c>
    </row>
    <row r="131" spans="1:15" ht="17.25" x14ac:dyDescent="0.4">
      <c r="A131" s="7">
        <v>130</v>
      </c>
      <c r="B131" s="13"/>
      <c r="C131" s="20"/>
      <c r="D131" s="10" t="s">
        <v>27</v>
      </c>
      <c r="E131" s="8" t="s">
        <v>495</v>
      </c>
      <c r="F131" s="11" t="s">
        <v>496</v>
      </c>
      <c r="G131" s="12">
        <v>20.98</v>
      </c>
      <c r="H131" s="8" t="s">
        <v>497</v>
      </c>
      <c r="I131" s="12">
        <v>7.69</v>
      </c>
      <c r="J131" s="13"/>
      <c r="K131" s="10" t="s">
        <v>498</v>
      </c>
      <c r="L131" s="14">
        <f t="shared" si="0"/>
        <v>13.29</v>
      </c>
      <c r="M131" s="15">
        <f t="shared" si="1"/>
        <v>0.63346043851286937</v>
      </c>
      <c r="N131" s="16">
        <f ca="1">IFERROR(__xludf.DUMMYFUNCTION("ifs(D134=""18"", 1585,
D134=""j"", 7102,
D134=""53"", 5605,
D134=""44"", 5605,
D134=""248"", 5605,
D134=""127"", 1260,
D134=""162"", ""0904"",
D134=""191"", 4970,
REGEXMATCH(P134, ""-""), 7102)"),1585)</f>
        <v>1585</v>
      </c>
      <c r="O131" s="17" t="str">
        <f ca="1">IFERROR(__xludf.DUMMYFUNCTION("if(REGEXMATCH(P134, ""-""), ""Ebay"", ""Amazon"")"),"Amazon")</f>
        <v>Amazon</v>
      </c>
    </row>
    <row r="132" spans="1:15" ht="17.25" x14ac:dyDescent="0.4">
      <c r="A132" s="7">
        <v>131</v>
      </c>
      <c r="B132" s="13"/>
      <c r="C132" s="20"/>
      <c r="D132" s="10" t="s">
        <v>45</v>
      </c>
      <c r="E132" s="8" t="s">
        <v>499</v>
      </c>
      <c r="F132" s="11" t="s">
        <v>500</v>
      </c>
      <c r="G132" s="12">
        <v>27.98</v>
      </c>
      <c r="H132" s="8" t="s">
        <v>501</v>
      </c>
      <c r="I132" s="12">
        <v>24.64</v>
      </c>
      <c r="J132" s="13"/>
      <c r="K132" s="10" t="s">
        <v>502</v>
      </c>
      <c r="L132" s="14">
        <f t="shared" si="0"/>
        <v>3.34</v>
      </c>
      <c r="M132" s="15">
        <f t="shared" si="1"/>
        <v>0.11937097927090778</v>
      </c>
      <c r="N132" s="16">
        <f ca="1">IFERROR(__xludf.DUMMYFUNCTION("ifs(D135=""18"", 1585,
D135=""j"", 7102,
D135=""53"", 5605,
D135=""44"", 5605,
D135=""248"", 5605,
D135=""127"", 1260,
D135=""162"", ""0904"",
D135=""191"", 4970,
REGEXMATCH(P135, ""-""), 7102)"),4970)</f>
        <v>4970</v>
      </c>
      <c r="O132" s="17" t="str">
        <f ca="1">IFERROR(__xludf.DUMMYFUNCTION("if(REGEXMATCH(P135, ""-""), ""Ebay"", ""Amazon"")"),"Amazon")</f>
        <v>Amazon</v>
      </c>
    </row>
    <row r="133" spans="1:15" ht="17.25" x14ac:dyDescent="0.4">
      <c r="A133" s="7">
        <v>132</v>
      </c>
      <c r="B133" s="13"/>
      <c r="C133" s="20"/>
      <c r="D133" s="10" t="s">
        <v>32</v>
      </c>
      <c r="E133" s="8" t="s">
        <v>503</v>
      </c>
      <c r="F133" s="11" t="s">
        <v>504</v>
      </c>
      <c r="G133" s="12">
        <v>22.98</v>
      </c>
      <c r="H133" s="8" t="s">
        <v>505</v>
      </c>
      <c r="I133" s="12">
        <v>19.37</v>
      </c>
      <c r="J133" s="13"/>
      <c r="K133" s="10" t="s">
        <v>506</v>
      </c>
      <c r="L133" s="14">
        <f t="shared" si="0"/>
        <v>3.6099999999999994</v>
      </c>
      <c r="M133" s="15">
        <f t="shared" si="1"/>
        <v>0.1570931244560487</v>
      </c>
      <c r="N133" s="16" t="str">
        <f ca="1">IFERROR(__xludf.DUMMYFUNCTION("ifs(D136=""18"", 1585,
D136=""j"", 7102,
D136=""53"", 5605,
D136=""44"", 5605,
D136=""248"", 5605,
D136=""127"", 1260,
D136=""162"", ""0904"",
D136=""191"", 4970,
REGEXMATCH(P136, ""-""), 7102)"),"0904")</f>
        <v>0904</v>
      </c>
      <c r="O133" s="17" t="str">
        <f ca="1">IFERROR(__xludf.DUMMYFUNCTION("if(REGEXMATCH(P136, ""-""), ""Ebay"", ""Amazon"")"),"Amazon")</f>
        <v>Amazon</v>
      </c>
    </row>
    <row r="134" spans="1:15" ht="17.25" x14ac:dyDescent="0.4">
      <c r="A134" s="7">
        <v>133</v>
      </c>
      <c r="B134" s="13"/>
      <c r="C134" s="20"/>
      <c r="D134" s="10"/>
      <c r="E134" s="8" t="s">
        <v>507</v>
      </c>
      <c r="F134" s="11" t="s">
        <v>508</v>
      </c>
      <c r="G134" s="12">
        <v>13.71</v>
      </c>
      <c r="H134" s="8" t="s">
        <v>509</v>
      </c>
      <c r="I134" s="12">
        <v>2.77</v>
      </c>
      <c r="J134" s="13"/>
      <c r="K134" s="10" t="s">
        <v>510</v>
      </c>
      <c r="L134" s="14">
        <f t="shared" si="0"/>
        <v>10.940000000000001</v>
      </c>
      <c r="M134" s="15">
        <f t="shared" si="1"/>
        <v>0.79795769511305625</v>
      </c>
      <c r="N134" s="16">
        <f ca="1">IFERROR(__xludf.DUMMYFUNCTION("ifs(D137=""18"", 1585,
D137=""j"", 7102,
D137=""53"", 5605,
D137=""44"", 5605,
D137=""248"", 5605,
D137=""127"", 1260,
D137=""162"", ""0904"",
D137=""191"", 4970,
REGEXMATCH(P137, ""-""), 7102)"),7102)</f>
        <v>7102</v>
      </c>
      <c r="O134" s="17" t="str">
        <f ca="1">IFERROR(__xludf.DUMMYFUNCTION("if(REGEXMATCH(P137, ""-""), ""Ebay"", ""Amazon"")"),"Ebay")</f>
        <v>Ebay</v>
      </c>
    </row>
    <row r="135" spans="1:15" ht="17.25" x14ac:dyDescent="0.4">
      <c r="A135" s="7">
        <v>134</v>
      </c>
      <c r="B135" s="13"/>
      <c r="C135" s="20"/>
      <c r="D135" s="10" t="s">
        <v>32</v>
      </c>
      <c r="E135" s="8" t="s">
        <v>511</v>
      </c>
      <c r="F135" s="11" t="s">
        <v>512</v>
      </c>
      <c r="G135" s="12">
        <v>20.98</v>
      </c>
      <c r="H135" s="8" t="s">
        <v>513</v>
      </c>
      <c r="I135" s="12">
        <v>14.69</v>
      </c>
      <c r="J135" s="13"/>
      <c r="K135" s="10" t="s">
        <v>514</v>
      </c>
      <c r="L135" s="14">
        <f t="shared" si="0"/>
        <v>6.2900000000000009</v>
      </c>
      <c r="M135" s="15">
        <f t="shared" si="1"/>
        <v>0.29980934223069594</v>
      </c>
      <c r="N135" s="16" t="str">
        <f ca="1">IFERROR(__xludf.DUMMYFUNCTION("ifs(D138=""18"", 1585,
D138=""j"", 7102,
D138=""53"", 5605,
D138=""44"", 5605,
D138=""248"", 5605,
D138=""127"", 1260,
D138=""162"", ""0904"",
D138=""191"", 4970,
REGEXMATCH(P138, ""-""), 7102)"),"0904")</f>
        <v>0904</v>
      </c>
      <c r="O135" s="17" t="str">
        <f ca="1">IFERROR(__xludf.DUMMYFUNCTION("if(REGEXMATCH(P138, ""-""), ""Ebay"", ""Amazon"")"),"Amazon")</f>
        <v>Amazon</v>
      </c>
    </row>
    <row r="136" spans="1:15" ht="17.25" x14ac:dyDescent="0.4">
      <c r="A136" s="7">
        <v>135</v>
      </c>
      <c r="B136" s="13"/>
      <c r="C136" s="20"/>
      <c r="D136" s="10"/>
      <c r="E136" s="8" t="s">
        <v>515</v>
      </c>
      <c r="F136" s="11" t="s">
        <v>516</v>
      </c>
      <c r="G136" s="12">
        <v>15.98</v>
      </c>
      <c r="H136" s="8" t="s">
        <v>517</v>
      </c>
      <c r="I136" s="12">
        <v>4.76</v>
      </c>
      <c r="J136" s="13"/>
      <c r="K136" s="10" t="s">
        <v>518</v>
      </c>
      <c r="L136" s="14">
        <f t="shared" si="0"/>
        <v>11.22</v>
      </c>
      <c r="M136" s="15">
        <f t="shared" si="1"/>
        <v>0.7021276595744681</v>
      </c>
      <c r="N136" s="16">
        <f ca="1">IFERROR(__xludf.DUMMYFUNCTION("ifs(D139=""18"", 1585,
D139=""j"", 7102,
D139=""53"", 5605,
D139=""44"", 5605,
D139=""248"", 5605,
D139=""127"", 1260,
D139=""162"", ""0904"",
D139=""191"", 4970,
REGEXMATCH(P139, ""-""), 7102)"),7102)</f>
        <v>7102</v>
      </c>
      <c r="O136" s="17" t="str">
        <f ca="1">IFERROR(__xludf.DUMMYFUNCTION("if(REGEXMATCH(P139, ""-""), ""Ebay"", ""Amazon"")"),"Ebay")</f>
        <v>Ebay</v>
      </c>
    </row>
    <row r="137" spans="1:15" ht="17.25" x14ac:dyDescent="0.4">
      <c r="A137" s="7">
        <v>136</v>
      </c>
      <c r="B137" s="13"/>
      <c r="C137" s="20"/>
      <c r="D137" s="10" t="s">
        <v>45</v>
      </c>
      <c r="E137" s="8" t="s">
        <v>519</v>
      </c>
      <c r="F137" s="11" t="s">
        <v>520</v>
      </c>
      <c r="G137" s="12">
        <v>20.98</v>
      </c>
      <c r="H137" s="8" t="s">
        <v>521</v>
      </c>
      <c r="I137" s="12">
        <v>14.5</v>
      </c>
      <c r="J137" s="13"/>
      <c r="K137" s="10" t="s">
        <v>522</v>
      </c>
      <c r="L137" s="14">
        <f t="shared" si="0"/>
        <v>6.48</v>
      </c>
      <c r="M137" s="15">
        <f t="shared" si="1"/>
        <v>0.3088655862726406</v>
      </c>
      <c r="N137" s="16">
        <f ca="1">IFERROR(__xludf.DUMMYFUNCTION("ifs(D140=""18"", 1585,
D140=""j"", 7102,
D140=""53"", 5605,
D140=""44"", 5605,
D140=""248"", 5605,
D140=""127"", 1260,
D140=""162"", ""0904"",
D140=""191"", 4970,
REGEXMATCH(P140, ""-""), 7102)"),4970)</f>
        <v>4970</v>
      </c>
      <c r="O137" s="17" t="str">
        <f ca="1">IFERROR(__xludf.DUMMYFUNCTION("if(REGEXMATCH(P140, ""-""), ""Ebay"", ""Amazon"")"),"Amazon")</f>
        <v>Amazon</v>
      </c>
    </row>
    <row r="138" spans="1:15" ht="17.25" x14ac:dyDescent="0.4">
      <c r="A138" s="7">
        <v>137</v>
      </c>
      <c r="B138" s="13"/>
      <c r="C138" s="20"/>
      <c r="D138" s="10" t="s">
        <v>45</v>
      </c>
      <c r="E138" s="8" t="s">
        <v>523</v>
      </c>
      <c r="F138" s="11" t="s">
        <v>524</v>
      </c>
      <c r="G138" s="12">
        <v>20.98</v>
      </c>
      <c r="H138" s="8" t="s">
        <v>525</v>
      </c>
      <c r="I138" s="12">
        <v>14.86</v>
      </c>
      <c r="J138" s="13"/>
      <c r="K138" s="10" t="s">
        <v>526</v>
      </c>
      <c r="L138" s="14">
        <f t="shared" si="0"/>
        <v>6.120000000000001</v>
      </c>
      <c r="M138" s="15">
        <f t="shared" si="1"/>
        <v>0.29170638703527174</v>
      </c>
      <c r="N138" s="16">
        <f ca="1">IFERROR(__xludf.DUMMYFUNCTION("ifs(D141=""18"", 1585,
D141=""j"", 7102,
D141=""53"", 5605,
D141=""44"", 5605,
D141=""248"", 5605,
D141=""127"", 1260,
D141=""162"", ""0904"",
D141=""191"", 4970,
REGEXMATCH(P141, ""-""), 7102)"),4970)</f>
        <v>4970</v>
      </c>
      <c r="O138" s="17" t="str">
        <f ca="1">IFERROR(__xludf.DUMMYFUNCTION("if(REGEXMATCH(P141, ""-""), ""Ebay"", ""Amazon"")"),"Amazon")</f>
        <v>Amazon</v>
      </c>
    </row>
    <row r="139" spans="1:15" ht="17.25" x14ac:dyDescent="0.4">
      <c r="A139" s="7">
        <v>138</v>
      </c>
      <c r="B139" s="13"/>
      <c r="C139" s="20"/>
      <c r="D139" s="18" t="s">
        <v>32</v>
      </c>
      <c r="E139" s="8" t="s">
        <v>527</v>
      </c>
      <c r="F139" s="11" t="s">
        <v>528</v>
      </c>
      <c r="G139" s="12">
        <v>20.98</v>
      </c>
      <c r="H139" s="8" t="s">
        <v>529</v>
      </c>
      <c r="I139" s="12">
        <v>14.75</v>
      </c>
      <c r="J139" s="13"/>
      <c r="K139" s="10" t="s">
        <v>530</v>
      </c>
      <c r="L139" s="14">
        <f t="shared" si="0"/>
        <v>6.23</v>
      </c>
      <c r="M139" s="15">
        <f t="shared" si="1"/>
        <v>0.29694947569113445</v>
      </c>
      <c r="N139" s="16" t="str">
        <f ca="1">IFERROR(__xludf.DUMMYFUNCTION("ifs(D142=""18"", 1585,
D142=""j"", 7102,
D142=""53"", 5605,
D142=""44"", 5605,
D142=""248"", 5605,
D142=""127"", 1260,
D142=""162"", ""0904"",
D142=""191"", 4970,
REGEXMATCH(P142, ""-""), 7102)"),"0904")</f>
        <v>0904</v>
      </c>
      <c r="O139" s="17" t="str">
        <f ca="1">IFERROR(__xludf.DUMMYFUNCTION("if(REGEXMATCH(P142, ""-""), ""Ebay"", ""Amazon"")"),"Amazon")</f>
        <v>Amazon</v>
      </c>
    </row>
    <row r="140" spans="1:15" ht="17.25" x14ac:dyDescent="0.4">
      <c r="A140" s="7">
        <v>139</v>
      </c>
      <c r="B140" s="13"/>
      <c r="C140" s="20"/>
      <c r="D140" s="18" t="s">
        <v>32</v>
      </c>
      <c r="E140" s="8" t="s">
        <v>531</v>
      </c>
      <c r="F140" s="11" t="s">
        <v>532</v>
      </c>
      <c r="G140" s="12">
        <v>22.98</v>
      </c>
      <c r="H140" s="8" t="s">
        <v>533</v>
      </c>
      <c r="I140" s="12">
        <v>18.260000000000002</v>
      </c>
      <c r="J140" s="13"/>
      <c r="K140" s="10" t="s">
        <v>534</v>
      </c>
      <c r="L140" s="14">
        <f t="shared" si="0"/>
        <v>4.7199999999999989</v>
      </c>
      <c r="M140" s="15">
        <f t="shared" si="1"/>
        <v>0.20539599651871188</v>
      </c>
      <c r="N140" s="16" t="str">
        <f ca="1">IFERROR(__xludf.DUMMYFUNCTION("ifs(D143=""18"", 1585,
D143=""j"", 7102,
D143=""53"", 5605,
D143=""44"", 5605,
D143=""248"", 5605,
D143=""127"", 1260,
D143=""162"", ""0904"",
D143=""191"", 4970,
REGEXMATCH(P143, ""-""), 7102)"),"0904")</f>
        <v>0904</v>
      </c>
      <c r="O140" s="17" t="str">
        <f ca="1">IFERROR(__xludf.DUMMYFUNCTION("if(REGEXMATCH(P143, ""-""), ""Ebay"", ""Amazon"")"),"Amazon")</f>
        <v>Amazon</v>
      </c>
    </row>
    <row r="141" spans="1:15" ht="17.25" x14ac:dyDescent="0.4">
      <c r="A141" s="7">
        <v>140</v>
      </c>
      <c r="B141" s="13"/>
      <c r="C141" s="20"/>
      <c r="D141" s="18" t="s">
        <v>45</v>
      </c>
      <c r="E141" s="8" t="s">
        <v>535</v>
      </c>
      <c r="F141" s="11" t="s">
        <v>536</v>
      </c>
      <c r="G141" s="12">
        <v>21.97</v>
      </c>
      <c r="H141" s="8" t="s">
        <v>537</v>
      </c>
      <c r="I141" s="12">
        <v>18.28</v>
      </c>
      <c r="J141" s="13"/>
      <c r="K141" s="10" t="s">
        <v>538</v>
      </c>
      <c r="L141" s="14">
        <f t="shared" si="0"/>
        <v>3.6899999999999977</v>
      </c>
      <c r="M141" s="15">
        <f t="shared" si="1"/>
        <v>0.1679563040509785</v>
      </c>
      <c r="N141" s="16">
        <f ca="1">IFERROR(__xludf.DUMMYFUNCTION("ifs(D144=""18"", 1585,
D144=""j"", 7102,
D144=""53"", 5605,
D144=""44"", 5605,
D144=""248"", 5605,
D144=""127"", 1260,
D144=""162"", ""0904"",
D144=""191"", 4970,
REGEXMATCH(P144, ""-""), 7102)"),4970)</f>
        <v>4970</v>
      </c>
      <c r="O141" s="17" t="str">
        <f ca="1">IFERROR(__xludf.DUMMYFUNCTION("if(REGEXMATCH(P144, ""-""), ""Ebay"", ""Amazon"")"),"Amazon")</f>
        <v>Amazon</v>
      </c>
    </row>
    <row r="142" spans="1:15" ht="17.25" x14ac:dyDescent="0.4">
      <c r="A142" s="7">
        <v>141</v>
      </c>
      <c r="B142" s="13"/>
      <c r="C142" s="20"/>
      <c r="D142" s="18"/>
      <c r="E142" s="8" t="s">
        <v>539</v>
      </c>
      <c r="F142" s="11" t="s">
        <v>540</v>
      </c>
      <c r="G142" s="12">
        <v>13.71</v>
      </c>
      <c r="H142" s="8" t="s">
        <v>541</v>
      </c>
      <c r="I142" s="12">
        <v>2.77</v>
      </c>
      <c r="J142" s="13"/>
      <c r="K142" s="10" t="s">
        <v>542</v>
      </c>
      <c r="L142" s="14">
        <f t="shared" si="0"/>
        <v>10.940000000000001</v>
      </c>
      <c r="M142" s="15">
        <f t="shared" si="1"/>
        <v>0.79795769511305625</v>
      </c>
      <c r="N142" s="16">
        <f ca="1">IFERROR(__xludf.DUMMYFUNCTION("ifs(D145=""18"", 1585,
D145=""j"", 7102,
D145=""53"", 5605,
D145=""44"", 5605,
D145=""248"", 5605,
D145=""127"", 1260,
D145=""162"", ""0904"",
D145=""191"", 4970,
REGEXMATCH(P145, ""-""), 7102)"),7102)</f>
        <v>7102</v>
      </c>
      <c r="O142" s="17" t="str">
        <f ca="1">IFERROR(__xludf.DUMMYFUNCTION("if(REGEXMATCH(P145, ""-""), ""Ebay"", ""Amazon"")"),"Ebay")</f>
        <v>Ebay</v>
      </c>
    </row>
    <row r="143" spans="1:15" ht="17.25" x14ac:dyDescent="0.4">
      <c r="A143" s="7">
        <v>142</v>
      </c>
      <c r="B143" s="13"/>
      <c r="C143" s="20"/>
      <c r="D143" s="18" t="s">
        <v>45</v>
      </c>
      <c r="E143" s="8" t="s">
        <v>543</v>
      </c>
      <c r="F143" s="11" t="s">
        <v>544</v>
      </c>
      <c r="G143" s="12">
        <v>20.87</v>
      </c>
      <c r="H143" s="8" t="s">
        <v>545</v>
      </c>
      <c r="I143" s="12">
        <v>14.18</v>
      </c>
      <c r="J143" s="13"/>
      <c r="K143" s="10" t="s">
        <v>546</v>
      </c>
      <c r="L143" s="14">
        <f t="shared" si="0"/>
        <v>6.6900000000000013</v>
      </c>
      <c r="M143" s="15">
        <f t="shared" si="1"/>
        <v>0.3205558217537135</v>
      </c>
      <c r="N143" s="16">
        <f ca="1">IFERROR(__xludf.DUMMYFUNCTION("ifs(D146=""18"", 1585,
D146=""j"", 7102,
D146=""53"", 5605,
D146=""44"", 5605,
D146=""248"", 5605,
D146=""127"", 1260,
D146=""162"", ""0904"",
D146=""191"", 4970,
REGEXMATCH(P146, ""-""), 7102)"),4970)</f>
        <v>4970</v>
      </c>
      <c r="O143" s="17" t="str">
        <f ca="1">IFERROR(__xludf.DUMMYFUNCTION("if(REGEXMATCH(P146, ""-""), ""Ebay"", ""Amazon"")"),"Amazon")</f>
        <v>Amazon</v>
      </c>
    </row>
    <row r="144" spans="1:15" ht="17.25" x14ac:dyDescent="0.4">
      <c r="A144" s="7">
        <v>143</v>
      </c>
      <c r="B144" s="13"/>
      <c r="C144" s="20"/>
      <c r="D144" s="10" t="s">
        <v>32</v>
      </c>
      <c r="E144" s="8" t="s">
        <v>547</v>
      </c>
      <c r="F144" s="11" t="s">
        <v>548</v>
      </c>
      <c r="G144" s="12">
        <v>27.98</v>
      </c>
      <c r="H144" s="8" t="s">
        <v>549</v>
      </c>
      <c r="I144" s="12">
        <v>25.16</v>
      </c>
      <c r="J144" s="13"/>
      <c r="K144" s="10" t="s">
        <v>550</v>
      </c>
      <c r="L144" s="14">
        <f t="shared" si="0"/>
        <v>2.8200000000000003</v>
      </c>
      <c r="M144" s="15">
        <f t="shared" si="1"/>
        <v>0.10078627591136527</v>
      </c>
      <c r="N144" s="16" t="str">
        <f ca="1">IFERROR(__xludf.DUMMYFUNCTION("ifs(D147=""18"", 1585,
D147=""j"", 7102,
D147=""53"", 5605,
D147=""44"", 5605,
D147=""248"", 5605,
D147=""127"", 1260,
D147=""162"", ""0904"",
D147=""191"", 4970,
REGEXMATCH(P147, ""-""), 7102)"),"0904")</f>
        <v>0904</v>
      </c>
      <c r="O144" s="17" t="str">
        <f ca="1">IFERROR(__xludf.DUMMYFUNCTION("if(REGEXMATCH(P147, ""-""), ""Ebay"", ""Amazon"")"),"Amazon")</f>
        <v>Amazon</v>
      </c>
    </row>
    <row r="145" spans="1:15" ht="17.25" x14ac:dyDescent="0.4">
      <c r="A145" s="7">
        <v>144</v>
      </c>
      <c r="B145" s="13"/>
      <c r="C145" s="20"/>
      <c r="D145" s="10" t="s">
        <v>32</v>
      </c>
      <c r="E145" s="8" t="s">
        <v>547</v>
      </c>
      <c r="F145" s="11" t="s">
        <v>551</v>
      </c>
      <c r="G145" s="12">
        <v>27.98</v>
      </c>
      <c r="H145" s="8" t="s">
        <v>552</v>
      </c>
      <c r="I145" s="12">
        <v>25.16</v>
      </c>
      <c r="J145" s="13"/>
      <c r="K145" s="10" t="s">
        <v>553</v>
      </c>
      <c r="L145" s="14">
        <f t="shared" si="0"/>
        <v>2.8200000000000003</v>
      </c>
      <c r="M145" s="15">
        <f t="shared" si="1"/>
        <v>0.10078627591136527</v>
      </c>
      <c r="N145" s="16" t="str">
        <f ca="1">IFERROR(__xludf.DUMMYFUNCTION("ifs(D148=""18"", 1585,
D148=""j"", 7102,
D148=""53"", 5605,
D148=""44"", 5605,
D148=""248"", 5605,
D148=""127"", 1260,
D148=""162"", ""0904"",
D148=""191"", 4970,
REGEXMATCH(P148, ""-""), 7102)"),"0904")</f>
        <v>0904</v>
      </c>
      <c r="O145" s="17" t="str">
        <f ca="1">IFERROR(__xludf.DUMMYFUNCTION("if(REGEXMATCH(P148, ""-""), ""Ebay"", ""Amazon"")"),"Amazon")</f>
        <v>Amazon</v>
      </c>
    </row>
    <row r="146" spans="1:15" ht="17.25" x14ac:dyDescent="0.4">
      <c r="A146" s="7">
        <v>145</v>
      </c>
      <c r="B146" s="8"/>
      <c r="C146" s="20"/>
      <c r="D146" s="10"/>
      <c r="E146" s="8" t="s">
        <v>547</v>
      </c>
      <c r="F146" s="11" t="s">
        <v>554</v>
      </c>
      <c r="G146" s="12">
        <v>0</v>
      </c>
      <c r="H146" s="8">
        <v>0</v>
      </c>
      <c r="I146" s="12">
        <v>0</v>
      </c>
      <c r="J146" s="13"/>
      <c r="K146" s="10" t="s">
        <v>201</v>
      </c>
      <c r="L146" s="14">
        <f t="shared" si="0"/>
        <v>0</v>
      </c>
      <c r="M146" s="15">
        <f t="shared" si="1"/>
        <v>0</v>
      </c>
      <c r="N146" s="16" t="str">
        <f ca="1">IFERROR(__xludf.DUMMYFUNCTION("ifs(D149=""18"", 1585,
D149=""j"", 7102,
D149=""53"", 5605,
D149=""44"", 5605,
D149=""248"", 5605,
D149=""127"", 1260,
D149=""162"", ""0904"",
D149=""191"", 4970,
REGEXMATCH(P149, ""-""), 7102)"),"#N/A")</f>
        <v>#N/A</v>
      </c>
      <c r="O146" s="17" t="str">
        <f ca="1">IFERROR(__xludf.DUMMYFUNCTION("if(REGEXMATCH(P149, ""-""), ""Ebay"", ""Amazon"")"),"Amazon")</f>
        <v>Amazon</v>
      </c>
    </row>
    <row r="147" spans="1:15" ht="17.25" x14ac:dyDescent="0.4">
      <c r="A147" s="7">
        <v>146</v>
      </c>
      <c r="B147" s="13"/>
      <c r="C147" s="20"/>
      <c r="D147" s="10" t="s">
        <v>45</v>
      </c>
      <c r="E147" s="8" t="s">
        <v>555</v>
      </c>
      <c r="F147" s="11" t="s">
        <v>556</v>
      </c>
      <c r="G147" s="12">
        <v>20.98</v>
      </c>
      <c r="H147" s="8" t="s">
        <v>557</v>
      </c>
      <c r="I147" s="12">
        <v>13.97</v>
      </c>
      <c r="J147" s="13"/>
      <c r="K147" s="10" t="s">
        <v>558</v>
      </c>
      <c r="L147" s="14">
        <f t="shared" si="0"/>
        <v>7.01</v>
      </c>
      <c r="M147" s="15">
        <f t="shared" si="1"/>
        <v>0.33412774070543372</v>
      </c>
      <c r="N147" s="16">
        <f ca="1">IFERROR(__xludf.DUMMYFUNCTION("ifs(D150=""18"", 1585,
D150=""j"", 7102,
D150=""53"", 5605,
D150=""44"", 5605,
D150=""248"", 5605,
D150=""127"", 1260,
D150=""162"", ""0904"",
D150=""191"", 4970,
REGEXMATCH(P150, ""-""), 7102)"),4970)</f>
        <v>4970</v>
      </c>
      <c r="O147" s="17" t="str">
        <f ca="1">IFERROR(__xludf.DUMMYFUNCTION("if(REGEXMATCH(P150, ""-""), ""Ebay"", ""Amazon"")"),"Amazon")</f>
        <v>Amazon</v>
      </c>
    </row>
  </sheetData>
  <conditionalFormatting sqref="F1">
    <cfRule type="expression" dxfId="7" priority="1">
      <formula>COUNTIF(F:F,F1)&gt;1</formula>
    </cfRule>
  </conditionalFormatting>
  <conditionalFormatting sqref="H1">
    <cfRule type="expression" dxfId="6" priority="2">
      <formula>COUNTIF(H:H,H1)&gt;1</formula>
    </cfRule>
  </conditionalFormatting>
  <conditionalFormatting sqref="K1">
    <cfRule type="expression" dxfId="5" priority="3">
      <formula>COUNTIF(K:K,K1)&gt;1</formula>
    </cfRule>
  </conditionalFormatting>
  <conditionalFormatting sqref="N2:N147">
    <cfRule type="containsText" dxfId="4" priority="4" operator="containsText" text="7102">
      <formula>NOT(ISERROR(SEARCH(("7102"),(N2))))</formula>
    </cfRule>
  </conditionalFormatting>
  <conditionalFormatting sqref="N2:N147">
    <cfRule type="containsText" dxfId="3" priority="5" operator="containsText" text="5605">
      <formula>NOT(ISERROR(SEARCH(("5605"),(N2))))</formula>
    </cfRule>
  </conditionalFormatting>
  <conditionalFormatting sqref="N2:N147">
    <cfRule type="containsText" dxfId="2" priority="6" operator="containsText" text="1585">
      <formula>NOT(ISERROR(SEARCH(("1585"),(N2))))</formula>
    </cfRule>
  </conditionalFormatting>
  <conditionalFormatting sqref="O1:O147">
    <cfRule type="containsText" dxfId="1" priority="7" operator="containsText" text="amazon">
      <formula>NOT(ISERROR(SEARCH(("amazon"),(O1))))</formula>
    </cfRule>
  </conditionalFormatting>
  <conditionalFormatting sqref="O1:O147">
    <cfRule type="containsText" dxfId="0" priority="8" operator="containsText" text="ebay">
      <formula>NOT(ISERROR(SEARCH(("ebay"),(O1))))</formula>
    </cfRule>
  </conditionalFormatting>
  <hyperlinks>
    <hyperlink ref="H58" r:id="rId1" xr:uid="{47D0F5AD-D3A5-48C9-A04F-3D8EC2DCFC62}"/>
    <hyperlink ref="H59" r:id="rId2" xr:uid="{22711EC9-8E70-4D5E-899C-7E5D1013B0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Manjusha</dc:creator>
  <cp:lastModifiedBy>Manjusha</cp:lastModifiedBy>
  <dcterms:created xsi:type="dcterms:W3CDTF">2022-12-27T17:07:01Z</dcterms:created>
  <dcterms:modified xsi:type="dcterms:W3CDTF">2022-12-27T17:08:37Z</dcterms:modified>
</cp:coreProperties>
</file>