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FINANCE\Stocks\My Watchlist\Telcom\"/>
    </mc:Choice>
  </mc:AlternateContent>
  <xr:revisionPtr revIDLastSave="0" documentId="13_ncr:1_{1E8AA1B3-0992-4D8C-8914-853386A5D79E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FREN" sheetId="13" r:id="rId1"/>
    <sheet name="TLKM" sheetId="14" r:id="rId2"/>
    <sheet name="ISAT" sheetId="15" r:id="rId3"/>
    <sheet name="EXCL" sheetId="16" r:id="rId4"/>
    <sheet name="Financial Ratio" sheetId="9" r:id="rId5"/>
    <sheet name="Ratio Comparison" sheetId="3" r:id="rId6"/>
    <sheet name="Valuation" sheetId="17" r:id="rId7"/>
  </sheets>
  <calcPr calcId="181029"/>
</workbook>
</file>

<file path=xl/calcChain.xml><?xml version="1.0" encoding="utf-8"?>
<calcChain xmlns="http://schemas.openxmlformats.org/spreadsheetml/2006/main">
  <c r="E40" i="17" l="1"/>
  <c r="D40" i="17"/>
  <c r="C40" i="17"/>
  <c r="B40" i="17"/>
  <c r="B17" i="17"/>
  <c r="C32" i="17"/>
  <c r="E37" i="17"/>
  <c r="D37" i="17"/>
  <c r="C37" i="17"/>
  <c r="C19" i="17"/>
  <c r="D19" i="17"/>
  <c r="E19" i="17"/>
  <c r="B19" i="17"/>
  <c r="E19" i="9"/>
  <c r="E18" i="9"/>
  <c r="AG12" i="9"/>
  <c r="AO10" i="9"/>
  <c r="AK10" i="9"/>
  <c r="AG10" i="9"/>
  <c r="AC10" i="9"/>
  <c r="X10" i="9"/>
  <c r="R10" i="9"/>
  <c r="L10" i="9"/>
  <c r="F10" i="9"/>
  <c r="AO9" i="9"/>
  <c r="AK9" i="9"/>
  <c r="AG9" i="9"/>
  <c r="AC9" i="9"/>
  <c r="X9" i="9"/>
  <c r="R9" i="9"/>
  <c r="L9" i="9"/>
  <c r="F9" i="9"/>
  <c r="AO8" i="9"/>
  <c r="AK8" i="9"/>
  <c r="AG8" i="9"/>
  <c r="AC8" i="9"/>
  <c r="AO7" i="9"/>
  <c r="AK7" i="9"/>
  <c r="AG7" i="9"/>
  <c r="AC7" i="9"/>
  <c r="X7" i="9"/>
  <c r="R7" i="9"/>
  <c r="L7" i="9"/>
  <c r="F7" i="9"/>
  <c r="B26" i="17" l="1"/>
  <c r="C26" i="17"/>
  <c r="B15" i="17"/>
  <c r="E27" i="17"/>
  <c r="D27" i="17"/>
  <c r="C27" i="17"/>
  <c r="B27" i="17"/>
  <c r="B28" i="17" s="1"/>
  <c r="E26" i="17"/>
  <c r="E28" i="17" s="1"/>
  <c r="D26" i="17"/>
  <c r="E16" i="17"/>
  <c r="D16" i="17"/>
  <c r="C16" i="17"/>
  <c r="E15" i="17"/>
  <c r="D15" i="17"/>
  <c r="C15" i="17"/>
  <c r="E14" i="17"/>
  <c r="D14" i="17"/>
  <c r="C14" i="17"/>
  <c r="E13" i="17"/>
  <c r="D13" i="17"/>
  <c r="C13" i="17"/>
  <c r="E12" i="17"/>
  <c r="D12" i="17"/>
  <c r="B16" i="17"/>
  <c r="B14" i="17"/>
  <c r="B13" i="17"/>
  <c r="B12" i="17"/>
  <c r="C12" i="17"/>
  <c r="G16" i="3"/>
  <c r="G17" i="3"/>
  <c r="G15" i="3"/>
  <c r="M16" i="3"/>
  <c r="M17" i="3"/>
  <c r="M15" i="3"/>
  <c r="S16" i="3"/>
  <c r="S17" i="3"/>
  <c r="S15" i="3"/>
  <c r="Y16" i="3"/>
  <c r="Y17" i="3"/>
  <c r="Y15" i="3"/>
  <c r="X16" i="3"/>
  <c r="X17" i="3"/>
  <c r="X15" i="3"/>
  <c r="R16" i="3"/>
  <c r="R17" i="3"/>
  <c r="R15" i="3"/>
  <c r="L16" i="3"/>
  <c r="L17" i="3"/>
  <c r="L15" i="3"/>
  <c r="F16" i="3"/>
  <c r="F17" i="3"/>
  <c r="F15" i="3"/>
  <c r="E16" i="3"/>
  <c r="E17" i="3"/>
  <c r="E15" i="3"/>
  <c r="K16" i="3"/>
  <c r="K17" i="3"/>
  <c r="K15" i="3"/>
  <c r="Q16" i="3"/>
  <c r="Q17" i="3"/>
  <c r="Q15" i="3"/>
  <c r="W16" i="3"/>
  <c r="W17" i="3"/>
  <c r="W15" i="3"/>
  <c r="V16" i="3"/>
  <c r="V17" i="3"/>
  <c r="V15" i="3"/>
  <c r="P16" i="3"/>
  <c r="P17" i="3"/>
  <c r="P15" i="3"/>
  <c r="J16" i="3"/>
  <c r="J17" i="3"/>
  <c r="J15" i="3"/>
  <c r="D16" i="3"/>
  <c r="D17" i="3"/>
  <c r="D15" i="3"/>
  <c r="E17" i="17" l="1"/>
  <c r="D31" i="17"/>
  <c r="D32" i="17"/>
  <c r="D28" i="17"/>
  <c r="D33" i="17" s="1"/>
  <c r="C28" i="17"/>
  <c r="C33" i="17" s="1"/>
  <c r="E33" i="17"/>
  <c r="E32" i="17"/>
  <c r="E31" i="17"/>
  <c r="C31" i="17"/>
  <c r="L26" i="9"/>
  <c r="W13" i="3" s="1"/>
  <c r="L23" i="9"/>
  <c r="W7" i="3" s="1"/>
  <c r="L22" i="9"/>
  <c r="W4" i="3" s="1"/>
  <c r="L19" i="9"/>
  <c r="L25" i="9"/>
  <c r="W12" i="3" s="1"/>
  <c r="L24" i="9"/>
  <c r="W11" i="3" s="1"/>
  <c r="L18" i="9"/>
  <c r="C46" i="17" l="1"/>
  <c r="E46" i="17"/>
  <c r="D46" i="17"/>
  <c r="B33" i="17"/>
  <c r="B32" i="17"/>
  <c r="B31" i="17"/>
  <c r="B37" i="17" l="1"/>
  <c r="X23" i="9"/>
  <c r="Y7" i="3" s="1"/>
  <c r="X22" i="9"/>
  <c r="Y4" i="3" s="1"/>
  <c r="X26" i="9"/>
  <c r="Y13" i="3" s="1"/>
  <c r="X18" i="9"/>
  <c r="R23" i="9"/>
  <c r="X7" i="3" s="1"/>
  <c r="R22" i="9"/>
  <c r="X4" i="3" s="1"/>
  <c r="R26" i="9"/>
  <c r="X13" i="3" s="1"/>
  <c r="R18" i="9"/>
  <c r="B52" i="17" l="1"/>
  <c r="B46" i="17"/>
  <c r="X24" i="9"/>
  <c r="Y11" i="3" s="1"/>
  <c r="R24" i="9"/>
  <c r="X11" i="3" s="1"/>
  <c r="R19" i="9"/>
  <c r="R25" i="9"/>
  <c r="X12" i="3" s="1"/>
  <c r="X19" i="9"/>
  <c r="X25" i="9"/>
  <c r="Y12" i="3" s="1"/>
  <c r="F23" i="9"/>
  <c r="V7" i="3" s="1"/>
  <c r="F22" i="9"/>
  <c r="V4" i="3" s="1"/>
  <c r="F26" i="9"/>
  <c r="V13" i="3" s="1"/>
  <c r="F24" i="9"/>
  <c r="V11" i="3" s="1"/>
  <c r="F18" i="9"/>
  <c r="F19" i="9" l="1"/>
  <c r="F25" i="9"/>
  <c r="V12" i="3" s="1"/>
  <c r="U26" i="9"/>
  <c r="G13" i="3" s="1"/>
  <c r="V26" i="9"/>
  <c r="M13" i="3" s="1"/>
  <c r="W26" i="9"/>
  <c r="S13" i="3" s="1"/>
  <c r="T26" i="9"/>
  <c r="O26" i="9"/>
  <c r="F13" i="3" s="1"/>
  <c r="P26" i="9"/>
  <c r="L13" i="3" s="1"/>
  <c r="Q26" i="9"/>
  <c r="R13" i="3" s="1"/>
  <c r="N26" i="9"/>
  <c r="J26" i="9"/>
  <c r="K13" i="3" s="1"/>
  <c r="K26" i="9"/>
  <c r="Q13" i="3" s="1"/>
  <c r="I26" i="9"/>
  <c r="E13" i="3" s="1"/>
  <c r="H26" i="9"/>
  <c r="E26" i="9"/>
  <c r="P13" i="3" s="1"/>
  <c r="D26" i="9"/>
  <c r="J13" i="3" s="1"/>
  <c r="C26" i="9"/>
  <c r="D13" i="3" s="1"/>
  <c r="B26" i="9"/>
  <c r="W25" i="9"/>
  <c r="S12" i="3" s="1"/>
  <c r="U25" i="9"/>
  <c r="G12" i="3" s="1"/>
  <c r="V25" i="9"/>
  <c r="M12" i="3" s="1"/>
  <c r="T25" i="9"/>
  <c r="O25" i="9"/>
  <c r="F12" i="3" s="1"/>
  <c r="P25" i="9"/>
  <c r="L12" i="3" s="1"/>
  <c r="Q25" i="9"/>
  <c r="R12" i="3" s="1"/>
  <c r="N25" i="9"/>
  <c r="I25" i="9"/>
  <c r="E12" i="3" s="1"/>
  <c r="J25" i="9"/>
  <c r="K12" i="3" s="1"/>
  <c r="K25" i="9"/>
  <c r="Q12" i="3" s="1"/>
  <c r="H25" i="9"/>
  <c r="C25" i="9"/>
  <c r="D12" i="3" s="1"/>
  <c r="D25" i="9"/>
  <c r="J12" i="3" s="1"/>
  <c r="E25" i="9"/>
  <c r="P12" i="3" s="1"/>
  <c r="B25" i="9"/>
  <c r="W24" i="9"/>
  <c r="S11" i="3" s="1"/>
  <c r="U24" i="9"/>
  <c r="G11" i="3" s="1"/>
  <c r="V24" i="9"/>
  <c r="M11" i="3" s="1"/>
  <c r="T24" i="9"/>
  <c r="O24" i="9"/>
  <c r="F11" i="3" s="1"/>
  <c r="P24" i="9"/>
  <c r="L11" i="3" s="1"/>
  <c r="Q24" i="9"/>
  <c r="R11" i="3" s="1"/>
  <c r="N24" i="9"/>
  <c r="I24" i="9"/>
  <c r="E11" i="3" s="1"/>
  <c r="J24" i="9"/>
  <c r="K11" i="3" s="1"/>
  <c r="K24" i="9"/>
  <c r="Q11" i="3" s="1"/>
  <c r="H24" i="9"/>
  <c r="C24" i="9"/>
  <c r="D11" i="3" s="1"/>
  <c r="D24" i="9"/>
  <c r="J11" i="3" s="1"/>
  <c r="E24" i="9"/>
  <c r="P11" i="3" s="1"/>
  <c r="B24" i="9"/>
  <c r="W23" i="9"/>
  <c r="S7" i="3" s="1"/>
  <c r="U23" i="9"/>
  <c r="G7" i="3" s="1"/>
  <c r="V23" i="9"/>
  <c r="M7" i="3" s="1"/>
  <c r="T23" i="9"/>
  <c r="O23" i="9"/>
  <c r="F7" i="3" s="1"/>
  <c r="P23" i="9"/>
  <c r="L7" i="3" s="1"/>
  <c r="Q23" i="9"/>
  <c r="R7" i="3" s="1"/>
  <c r="N23" i="9"/>
  <c r="K23" i="9"/>
  <c r="Q7" i="3" s="1"/>
  <c r="J23" i="9"/>
  <c r="K7" i="3" s="1"/>
  <c r="I23" i="9"/>
  <c r="E7" i="3" s="1"/>
  <c r="H23" i="9"/>
  <c r="E23" i="9"/>
  <c r="P7" i="3" s="1"/>
  <c r="D23" i="9"/>
  <c r="J7" i="3" s="1"/>
  <c r="C23" i="9"/>
  <c r="D7" i="3" s="1"/>
  <c r="B23" i="9"/>
  <c r="W22" i="9"/>
  <c r="S4" i="3" s="1"/>
  <c r="U22" i="9"/>
  <c r="G4" i="3" s="1"/>
  <c r="V22" i="9"/>
  <c r="M4" i="3" s="1"/>
  <c r="T22" i="9"/>
  <c r="P22" i="9"/>
  <c r="L4" i="3" s="1"/>
  <c r="Q22" i="9"/>
  <c r="R4" i="3" s="1"/>
  <c r="O22" i="9"/>
  <c r="F4" i="3" s="1"/>
  <c r="N22" i="9"/>
  <c r="K22" i="9"/>
  <c r="Q4" i="3" s="1"/>
  <c r="J22" i="9"/>
  <c r="K4" i="3" s="1"/>
  <c r="I22" i="9"/>
  <c r="E4" i="3" s="1"/>
  <c r="H22" i="9"/>
  <c r="E22" i="9"/>
  <c r="P4" i="3" s="1"/>
  <c r="D22" i="9"/>
  <c r="J4" i="3" s="1"/>
  <c r="C22" i="9"/>
  <c r="D4" i="3" s="1"/>
  <c r="B22" i="9"/>
  <c r="U19" i="9"/>
  <c r="V19" i="9"/>
  <c r="W19" i="9"/>
  <c r="T19" i="9"/>
  <c r="U18" i="9"/>
  <c r="V18" i="9"/>
  <c r="W18" i="9"/>
  <c r="X20" i="9" s="1"/>
  <c r="T18" i="9"/>
  <c r="O19" i="9"/>
  <c r="P19" i="9"/>
  <c r="Q19" i="9"/>
  <c r="N19" i="9"/>
  <c r="O18" i="9"/>
  <c r="P18" i="9"/>
  <c r="Q18" i="9"/>
  <c r="R20" i="9" s="1"/>
  <c r="N18" i="9"/>
  <c r="I19" i="9"/>
  <c r="J19" i="9"/>
  <c r="K19" i="9"/>
  <c r="H19" i="9"/>
  <c r="I18" i="9"/>
  <c r="J18" i="9"/>
  <c r="K18" i="9"/>
  <c r="H18" i="9"/>
  <c r="C19" i="9"/>
  <c r="D19" i="9"/>
  <c r="B19" i="9"/>
  <c r="C18" i="9"/>
  <c r="D18" i="9"/>
  <c r="F20" i="9"/>
  <c r="B18" i="9"/>
  <c r="K20" i="9" l="1"/>
  <c r="L20" i="9"/>
  <c r="O20" i="9"/>
  <c r="D20" i="9"/>
  <c r="J20" i="9"/>
  <c r="Q20" i="9"/>
  <c r="U20" i="9"/>
  <c r="V20" i="9"/>
  <c r="W20" i="9"/>
  <c r="P20" i="9"/>
  <c r="I20" i="9"/>
  <c r="E20" i="9"/>
  <c r="C20" i="9"/>
  <c r="F21" i="9" l="1"/>
  <c r="L21" i="9"/>
  <c r="R21" i="9"/>
  <c r="X21" i="9"/>
</calcChain>
</file>

<file path=xl/sharedStrings.xml><?xml version="1.0" encoding="utf-8"?>
<sst xmlns="http://schemas.openxmlformats.org/spreadsheetml/2006/main" count="947" uniqueCount="683">
  <si>
    <t>Visualization</t>
  </si>
  <si>
    <t>Industry</t>
  </si>
  <si>
    <t>ROE</t>
  </si>
  <si>
    <t>Base case</t>
  </si>
  <si>
    <t>Current Price</t>
  </si>
  <si>
    <t>MoS</t>
  </si>
  <si>
    <t>CR</t>
  </si>
  <si>
    <t>FREN</t>
  </si>
  <si>
    <t>TLKM</t>
  </si>
  <si>
    <t>ISAT</t>
  </si>
  <si>
    <t>EXCL</t>
  </si>
  <si>
    <t>Liability</t>
  </si>
  <si>
    <t>Profitability</t>
  </si>
  <si>
    <t>Solvability</t>
  </si>
  <si>
    <t>GPM</t>
  </si>
  <si>
    <t>OPM</t>
  </si>
  <si>
    <t>NPM</t>
  </si>
  <si>
    <t>DER</t>
  </si>
  <si>
    <t xml:space="preserve"> </t>
  </si>
  <si>
    <t>Current Ratio - 2019</t>
  </si>
  <si>
    <t>Current Ratio - 2020</t>
  </si>
  <si>
    <t>Key Metrics</t>
  </si>
  <si>
    <t>Current Ratio - 2018</t>
  </si>
  <si>
    <t>DER - 2018</t>
  </si>
  <si>
    <t>DER - 2019</t>
  </si>
  <si>
    <t>DER - 2020</t>
  </si>
  <si>
    <t>ROE - 2018</t>
  </si>
  <si>
    <t>ROE - 2019</t>
  </si>
  <si>
    <t>ROE - 2020</t>
  </si>
  <si>
    <t>NPM - 2018</t>
  </si>
  <si>
    <t>NPM - 2019</t>
  </si>
  <si>
    <t>NPM - 2020</t>
  </si>
  <si>
    <t>OPM - 2018</t>
  </si>
  <si>
    <t>OPM - 2019</t>
  </si>
  <si>
    <t>OPM - 2020</t>
  </si>
  <si>
    <t>Revenue</t>
  </si>
  <si>
    <t>Net Profit</t>
  </si>
  <si>
    <t>Tahun</t>
  </si>
  <si>
    <t>Revenue Growth (YoY)</t>
  </si>
  <si>
    <t>Revenue CAGR (3Y)</t>
  </si>
  <si>
    <t>Current Ratio (CR)</t>
  </si>
  <si>
    <t>Debt to Equity Ratio (DER)</t>
  </si>
  <si>
    <t>Operating Profit Margin (OPM)</t>
  </si>
  <si>
    <t>Net Profit Margin (NPM)</t>
  </si>
  <si>
    <t>Return On Equity (ROE)</t>
  </si>
  <si>
    <t>Gross Profit</t>
  </si>
  <si>
    <t>Operating Profit</t>
  </si>
  <si>
    <t>Net Pofit</t>
  </si>
  <si>
    <t>Equity</t>
  </si>
  <si>
    <t>Net Debt</t>
  </si>
  <si>
    <t>Current Liability</t>
  </si>
  <si>
    <t>Current Asset</t>
  </si>
  <si>
    <t>ROE - 2021</t>
  </si>
  <si>
    <t>NPM - 2021</t>
  </si>
  <si>
    <t>OPM - 2021</t>
  </si>
  <si>
    <t>DER - 2021</t>
  </si>
  <si>
    <t>Current Ratio - 2021</t>
  </si>
  <si>
    <t>FREN (YoY)</t>
  </si>
  <si>
    <t>TLKM (YoY)</t>
  </si>
  <si>
    <t>ISAT (YoY)</t>
  </si>
  <si>
    <t>EXCL (YoY)</t>
  </si>
  <si>
    <t>% Change</t>
  </si>
  <si>
    <t>DATA</t>
  </si>
  <si>
    <t>Fix Broadband</t>
  </si>
  <si>
    <t>ASET</t>
  </si>
  <si>
    <t>ASET LANCAR</t>
  </si>
  <si>
    <t>Kas dan setara kas</t>
  </si>
  <si>
    <t>Piutang usaha</t>
  </si>
  <si>
    <t>Pihak berelasi</t>
  </si>
  <si>
    <t>Pihak ketiga - setelah dikurangi cadangan</t>
  </si>
  <si>
    <t>penurunan nilai masing-masing</t>
  </si>
  <si>
    <t>sebesar Rp 18.450.521.067</t>
  </si>
  <si>
    <t>dan Rp 11.541.928.561</t>
  </si>
  <si>
    <t>pada tanggal 30 September 2021</t>
  </si>
  <si>
    <t>dan 31 Desember 2020</t>
  </si>
  <si>
    <t>Piutang lain-lain</t>
  </si>
  <si>
    <t>Pihak ketiga</t>
  </si>
  <si>
    <t>Persediaan - setelah dikurangi cadangan</t>
  </si>
  <si>
    <t>sebesar Rp 1.420.070.548</t>
  </si>
  <si>
    <t>dan Rp 4.366.016.834</t>
  </si>
  <si>
    <t>Pajak dibayar dimuka</t>
  </si>
  <si>
    <t>Biaya dibayar dimuka</t>
  </si>
  <si>
    <t>Aset lancar lain-lain</t>
  </si>
  <si>
    <t>Jumlah Aset Lancar</t>
  </si>
  <si>
    <t>ASET TIDAK LANCAR</t>
  </si>
  <si>
    <t>Aset pajak tangguhan - bersih</t>
  </si>
  <si>
    <t>Aset tetap - setelah dikurangi akumulasi</t>
  </si>
  <si>
    <t>penyusutan masing-masing sebesar</t>
  </si>
  <si>
    <t>Rp 15.698.471.452.987</t>
  </si>
  <si>
    <t>dan Rp14.098.419.205.005</t>
  </si>
  <si>
    <t>Aset takberwujud -</t>
  </si>
  <si>
    <t>setelah dikurangi amortisasi masing-masing</t>
  </si>
  <si>
    <t>sebesar Rp 7.595.420.727.252</t>
  </si>
  <si>
    <t>dan Rp 7.499.498.496.404</t>
  </si>
  <si>
    <t>Goodwill</t>
  </si>
  <si>
    <t>Uang muka jangka panjang</t>
  </si>
  <si>
    <t>Biaya dibayar dimuka jangka panjang</t>
  </si>
  <si>
    <t>Investasi pada entitas asosiasi</t>
  </si>
  <si>
    <t>Aset lain-lain</t>
  </si>
  <si>
    <t>Jumlah Aset Tidak Lancar</t>
  </si>
  <si>
    <t>JUMLAH ASET</t>
  </si>
  <si>
    <t xml:space="preserve">penurunan nilai masing-masing </t>
  </si>
  <si>
    <t>LIABILITAS DAN EKUITAS</t>
  </si>
  <si>
    <t>LIABILITAS</t>
  </si>
  <si>
    <t>LIABILITAS LANCAR</t>
  </si>
  <si>
    <t>Utang usaha dan utang lain-lain</t>
  </si>
  <si>
    <t>Utang pajak</t>
  </si>
  <si>
    <t>Akrual</t>
  </si>
  <si>
    <t>Pendapatan diterima dimuka</t>
  </si>
  <si>
    <t>Uang muka pelanggan</t>
  </si>
  <si>
    <t>Bagian yang jatuh tempo dalam satu tahun:</t>
  </si>
  <si>
    <t>Utang pinjaman</t>
  </si>
  <si>
    <t>Liabilitas sewa</t>
  </si>
  <si>
    <t>Jumlah Liabilitas Lancar</t>
  </si>
  <si>
    <t>LIABILITAS TIDAK LANCAR</t>
  </si>
  <si>
    <t>Bagian yang jatuh tempo lebih dari satu tahun</t>
  </si>
  <si>
    <t>setelah dikurangi bagian yang akan jatuh</t>
  </si>
  <si>
    <t>tempo dalam waktu satu tahun:</t>
  </si>
  <si>
    <t>Utang obligasi</t>
  </si>
  <si>
    <t>Liabilitas derivatif</t>
  </si>
  <si>
    <t>Liabilitas imbalan kerja jangka panjang</t>
  </si>
  <si>
    <t>Liabilitas tidak lancar lainnya</t>
  </si>
  <si>
    <t>Jumlah Liabilitas Tidak Lancar</t>
  </si>
  <si>
    <t>Jumlah Liabilitas</t>
  </si>
  <si>
    <t>EKUITAS</t>
  </si>
  <si>
    <t>Ekuitas yang Dapat Diatribusikan kepada</t>
  </si>
  <si>
    <t>Pemilik Entitas Induk</t>
  </si>
  <si>
    <t>Modal saham:</t>
  </si>
  <si>
    <t>- Seri A - nilai nominal Rp 2.000 per saham</t>
  </si>
  <si>
    <t>- Seri B - nilai nominal Rp 1.000 per saham</t>
  </si>
  <si>
    <t>- Seri C - nilai nominal Rp 100 per saham</t>
  </si>
  <si>
    <t>Modal dasar:</t>
  </si>
  <si>
    <t>- Seri A - 1.011.793.622 saham</t>
  </si>
  <si>
    <t>- Seri B - 6.793.548.068 saham</t>
  </si>
  <si>
    <t>- Seri C - 541.828.646.880 saham</t>
  </si>
  <si>
    <t>Modal ditempatkan dan disetor:</t>
  </si>
  <si>
    <t>- Seri B - 4.920.163.085 saham</t>
  </si>
  <si>
    <t>- Seri C - 302.146.557.492 saham</t>
  </si>
  <si>
    <t>- Seri C - 257.330.584.050 saham</t>
  </si>
  <si>
    <t>Tambahan modal disetor - bersih</t>
  </si>
  <si>
    <t>Obligasi wajib konversi</t>
  </si>
  <si>
    <t>Saldo laba (defisit)</t>
  </si>
  <si>
    <t>Ditentukan penggunaannya</t>
  </si>
  <si>
    <t>Tidak ditentukan penggunaannya</t>
  </si>
  <si>
    <t>Kepada Pemilik Entitas Induk</t>
  </si>
  <si>
    <t>Kepentingan Non-Pengendali</t>
  </si>
  <si>
    <t>Jumlah Ekuitas</t>
  </si>
  <si>
    <t>JUMLAH LIABILITAS DAN EKUITAS</t>
  </si>
  <si>
    <t>Jumlah Ekuitas yang Dapat Diatribusikan</t>
  </si>
  <si>
    <t>LAPORAN POSISI KEUANGAN</t>
  </si>
  <si>
    <t>PENDAPATAN USAHA</t>
  </si>
  <si>
    <t>BEBAN USAHA</t>
  </si>
  <si>
    <t>Operasi, pemeliharaan dan jasa</t>
  </si>
  <si>
    <t>telekomunikasi</t>
  </si>
  <si>
    <t>Penyusutan dan amortisasi</t>
  </si>
  <si>
    <t>Penjualan dan pemasaran</t>
  </si>
  <si>
    <t>Karyawan</t>
  </si>
  <si>
    <t>Umum dan administrasi</t>
  </si>
  <si>
    <t>Jumlah Beban Usaha</t>
  </si>
  <si>
    <t>RUGI USAHA</t>
  </si>
  <si>
    <t>PENGHASILAN (BEBAN) LAIN-LAIN</t>
  </si>
  <si>
    <t>Laba bersih entitas asosiasi</t>
  </si>
  <si>
    <t>Keuntungan (kerugian) dari perubahan</t>
  </si>
  <si>
    <t>nilai wajar opsi konversi</t>
  </si>
  <si>
    <t>Penghasilan bunga</t>
  </si>
  <si>
    <t>Kerugian kurs mata uang asing - bersih</t>
  </si>
  <si>
    <t>Beban bunga dan keuangan lainnya</t>
  </si>
  <si>
    <t>Lain-lain - bersih</t>
  </si>
  <si>
    <t>Beban Lain-lain - Bersih</t>
  </si>
  <si>
    <t>RUGI SEBELUM PAJAK</t>
  </si>
  <si>
    <t>PENGHASILAN PAJAK TANGGUHAN</t>
  </si>
  <si>
    <t>RUGI PERIODE BERJALAN</t>
  </si>
  <si>
    <t>PENGHASILAN (RUGI) KOMPREHENSIF LAIN</t>
  </si>
  <si>
    <t>Pos yang akan direklasifikasi ke laba rugi</t>
  </si>
  <si>
    <t>Bagian penghasilan komprehensif lain</t>
  </si>
  <si>
    <t>entitas asosiasi</t>
  </si>
  <si>
    <t>Pajak yang terkait penghasilan komprehensif lain</t>
  </si>
  <si>
    <t>Pos yang tidak akan direklasifikasi ke laba rugi</t>
  </si>
  <si>
    <t>SETELAH PAJAK</t>
  </si>
  <si>
    <t>JUMLAH RUGI KOMPREHENSIF</t>
  </si>
  <si>
    <t>Rugi bersih periode berjalan</t>
  </si>
  <si>
    <t>yang dapat diatribusikan kepada:</t>
  </si>
  <si>
    <t>Pemilik Perusahaan</t>
  </si>
  <si>
    <t>Jumlah rugi komprehensif</t>
  </si>
  <si>
    <t>RUGI PER SAHAM DASAR</t>
  </si>
  <si>
    <t>LAPORAN LABA-RUGI</t>
  </si>
  <si>
    <t>ARUS KAS DARI AKTIVITAS OPERASI</t>
  </si>
  <si>
    <t>Penerimaan kas dari pelanggan</t>
  </si>
  <si>
    <t>Pembayaran kas kepada karyawan</t>
  </si>
  <si>
    <t>Pembayaran kas kepada pemasok</t>
  </si>
  <si>
    <t>Kas diperoleh dari operasi</t>
  </si>
  <si>
    <t>Penerimaan restitusi pajak</t>
  </si>
  <si>
    <t>Penerimaan bunga</t>
  </si>
  <si>
    <t>Pembayaran pajak penghasilan</t>
  </si>
  <si>
    <t>Pembayaran beban bunga dan keuangan</t>
  </si>
  <si>
    <t>Kas Bersih Diperoleh dari Aktivitas Operasi</t>
  </si>
  <si>
    <t>Hasil bersih penjualan aset tetap</t>
  </si>
  <si>
    <t>ke pembeli-pesewa</t>
  </si>
  <si>
    <t>Pembayaran bunga yang dikapitalisasi ke aset tetap</t>
  </si>
  <si>
    <t>Perolehan aset tak berwujud</t>
  </si>
  <si>
    <t>Pembayaran uang muka</t>
  </si>
  <si>
    <t>Perolehan aset tetap</t>
  </si>
  <si>
    <t>Kas Bersih Digunakan untuk Aktivitas Investasi</t>
  </si>
  <si>
    <t>ARUS KAS DARI AKTIVITAS PENDANAANCASH</t>
  </si>
  <si>
    <t>Pembayaran atas liabilitas sewa</t>
  </si>
  <si>
    <t>atas aset pendasar yang dipertahankan</t>
  </si>
  <si>
    <t>Penerimaan yang dapat diatribusikan</t>
  </si>
  <si>
    <t>dari proporsi aset hak-guna</t>
  </si>
  <si>
    <t>Penerimaan dari penerbitan modal saham</t>
  </si>
  <si>
    <t>Penerimaan dari fasilitas pinjaman</t>
  </si>
  <si>
    <t>Penerimaan dari tambahan modal disetor</t>
  </si>
  <si>
    <t>Pembayaran biaya untuk penerbitan saham</t>
  </si>
  <si>
    <t>Pembayaran untuk fasilitas pinjaman</t>
  </si>
  <si>
    <t>Kas Bersih Diperoleh dari (Digunakan untuk)</t>
  </si>
  <si>
    <t>KAS DAN SETARA KAS</t>
  </si>
  <si>
    <t>KAS DAN SETARA KAS AWAL PERIODE</t>
  </si>
  <si>
    <t>KAS DAN SETARA KAS AKHIR PERIODE</t>
  </si>
  <si>
    <t>Aktivitas Pendanaan</t>
  </si>
  <si>
    <t>KENAIKAN BERSIH</t>
  </si>
  <si>
    <t>Pengaruh perubahan kurs mata uang asing</t>
  </si>
  <si>
    <t>dari proporsi hak yang dialihkan</t>
  </si>
  <si>
    <t>-</t>
  </si>
  <si>
    <t>LAPORAN ARUS KAS</t>
  </si>
  <si>
    <t>ARUS KAS DARI AKTIVITAS INVESTASI</t>
  </si>
  <si>
    <t>(Dalam Rupiah)</t>
  </si>
  <si>
    <t>Aset keuangan lancar lainnya</t>
  </si>
  <si>
    <t>Aset kontrak</t>
  </si>
  <si>
    <t>Persediaan</t>
  </si>
  <si>
    <t>Aset tersedia untuk dijual</t>
  </si>
  <si>
    <t>Biaya kontrak</t>
  </si>
  <si>
    <t>Pajak dibayar di muka</t>
  </si>
  <si>
    <t>Tagihan restitusi pajak</t>
  </si>
  <si>
    <t>Aset lancar lainnya</t>
  </si>
  <si>
    <t>Penyertaan jangka panjang pada instrumen keuangan</t>
  </si>
  <si>
    <t>Penyertaan jangka panjang pada entitas asosiasi</t>
  </si>
  <si>
    <t>Aset tetap</t>
  </si>
  <si>
    <t>Aset hak guna</t>
  </si>
  <si>
    <t>Aset takberwujud</t>
  </si>
  <si>
    <t>Aset tidak lancar lainnya</t>
  </si>
  <si>
    <t>LIABILITAS JANGKA PENDEK</t>
  </si>
  <si>
    <t>Utang usaha</t>
  </si>
  <si>
    <t>Liabilitas kontrak</t>
  </si>
  <si>
    <t>Utang lain-lain</t>
  </si>
  <si>
    <t>Beban yang masih harus dibayar</t>
  </si>
  <si>
    <t>Deposit pada pelanggan</t>
  </si>
  <si>
    <t>Utang bank jangka pendek</t>
  </si>
  <si>
    <t>Pinjaman jangka panjang yang jatuh tempo dalam satu</t>
  </si>
  <si>
    <t>Liabilitas sewa yang jatuh tempo dalam satu tahun</t>
  </si>
  <si>
    <t>Jumlah Liabilitas Jangka Pendek</t>
  </si>
  <si>
    <t>LIABILITAS JANGKA PANJANG</t>
  </si>
  <si>
    <t>Liabilitas pajak tangguhan - bersih</t>
  </si>
  <si>
    <t>Liabilitas diestimasi penghargaan masa kerja</t>
  </si>
  <si>
    <t>Liabilitas diestimasi manfaat pensiun dan imbalan</t>
  </si>
  <si>
    <t>pasca kerja lainnya</t>
  </si>
  <si>
    <t>Pinjaman jangka panjang dan pinjaman lainnya</t>
  </si>
  <si>
    <t>Liabilitas lainnya</t>
  </si>
  <si>
    <t>Jumlah Liabilitas Jangka Panjang</t>
  </si>
  <si>
    <t>JUMLAH LIABILITAS</t>
  </si>
  <si>
    <t>Modal saham</t>
  </si>
  <si>
    <t>Tambahan modal disetor</t>
  </si>
  <si>
    <t>Komponen ekuitas lainnya</t>
  </si>
  <si>
    <t>Saldo laba</t>
  </si>
  <si>
    <t>Belum ditentukan penggunaanya</t>
  </si>
  <si>
    <t>Jumlah ekuitas yang dapat diatribusikan kepada:</t>
  </si>
  <si>
    <t>Pemilik entitas induk - bersih</t>
  </si>
  <si>
    <t>Kepentingan nonpengendali</t>
  </si>
  <si>
    <t>JUMLAH EKUITAS</t>
  </si>
  <si>
    <t>(Dalam Miliaran Rupiah)</t>
  </si>
  <si>
    <t>PENDAPATAN</t>
  </si>
  <si>
    <t>BIAYA DAN BEBAN</t>
  </si>
  <si>
    <t>Beban operasi, pemeliharaan, dan jasa telekomunikasi</t>
  </si>
  <si>
    <t>Beban penyusutan dan amortisasi</t>
  </si>
  <si>
    <t>Beban karyawan</t>
  </si>
  <si>
    <t>Beban interkoneksi</t>
  </si>
  <si>
    <t>Beban umum dan administrasi</t>
  </si>
  <si>
    <t>Beban pemasaran</t>
  </si>
  <si>
    <t>Laba (rugi) selisih kurs - bersih</t>
  </si>
  <si>
    <t>Penghasilan lain-lain - bersih</t>
  </si>
  <si>
    <t>LABA USAHA</t>
  </si>
  <si>
    <t>Penghasilan pendanaan</t>
  </si>
  <si>
    <t>Biaya pendanaan</t>
  </si>
  <si>
    <t>Rugi bersih entitas asosiasi</t>
  </si>
  <si>
    <t>Rugi penurunan nilai investasi</t>
  </si>
  <si>
    <t>LABA SEBELUM PAJAK PENGHASILAN</t>
  </si>
  <si>
    <t>(BEBAN) MANFAAT PAJAK PENGHASILAN</t>
  </si>
  <si>
    <t>Pajak kini</t>
  </si>
  <si>
    <t>Pajak tangguhan</t>
  </si>
  <si>
    <t>LABA PERIODE BERJALAN</t>
  </si>
  <si>
    <t>PENGHASILAN KOMPREHENSIF LAIN</t>
  </si>
  <si>
    <t>Penghasilan komprehensif lain yang akan direklasifikasikan</t>
  </si>
  <si>
    <t>ke laba rugi pada periode berikutnya:</t>
  </si>
  <si>
    <t>Selisih kurs penjabaran laporan keuangan</t>
  </si>
  <si>
    <t>Bagian penghasilan komprehensif lain entitas asosiasi</t>
  </si>
  <si>
    <t>Penghasilan komprehensif lain yang tidak akan</t>
  </si>
  <si>
    <t>direklasifikasikan ke laba rugi pada periode berikutnya:</t>
  </si>
  <si>
    <t>Rugi aktuaria - bersih</t>
  </si>
  <si>
    <t>Penghasilan komprehensif lain - bersih</t>
  </si>
  <si>
    <t>JUMLAH LABA KOMPREHENSIF PERIODE BERJALAN</t>
  </si>
  <si>
    <t>Laba periode berjalan yang dapat diatribusikan kepada:</t>
  </si>
  <si>
    <t>Pemilik entitas induk</t>
  </si>
  <si>
    <t>Jumlah laba komprehensif periode berjalan yang dapat</t>
  </si>
  <si>
    <t>diatribusikan kepada:</t>
  </si>
  <si>
    <t>LABA PER SAHAM DASAR</t>
  </si>
  <si>
    <t>(dalam jumlah penuh)</t>
  </si>
  <si>
    <t>Laba bersih per saham</t>
  </si>
  <si>
    <t>Laba bersih per ADS (100 saham Seri B per ADS)</t>
  </si>
  <si>
    <t>246,5</t>
  </si>
  <si>
    <t>16,836,89</t>
  </si>
  <si>
    <t>19,050,65</t>
  </si>
  <si>
    <t>ARUS KAS DARI KEGIATAN OPERASI</t>
  </si>
  <si>
    <t>Penerimaan kas dari pelanggan dan operator lain</t>
  </si>
  <si>
    <t>Penerimaan dari pendapatan bunga</t>
  </si>
  <si>
    <t>Pembayaran kas untuk beban</t>
  </si>
  <si>
    <t>Pembayaran pajak penghasilan badan dan final</t>
  </si>
  <si>
    <t>Pembayaran beban bunga</t>
  </si>
  <si>
    <t>Pembayaran sewa jangka pendek dan bernilai rendah</t>
  </si>
  <si>
    <t>Pembayaran pajak pertambahan nilai - bersih</t>
  </si>
  <si>
    <t>(Pembayaran) penerimaan kas lainnya - bersih</t>
  </si>
  <si>
    <t>Arus kas bersih yang dihasilkan dari kegiatan operasi</t>
  </si>
  <si>
    <t>ARUS KAS DARI KEGIATAN INVESTASI</t>
  </si>
  <si>
    <t>Hasil dari aset keuangan lancar lainnya - bersih</t>
  </si>
  <si>
    <t>Hasil dari penjualan aset tetap</t>
  </si>
  <si>
    <t>Hasil dari klaim asuransi</t>
  </si>
  <si>
    <t>Pembelian aset tetap</t>
  </si>
  <si>
    <t>Penambahan penyertaan jangka panjang pada instrumen keuangan</t>
  </si>
  <si>
    <t>Pembelian aset takberwujud</t>
  </si>
  <si>
    <t>Penambahan penyertaan jangka panjang pada entitas asosiasi</t>
  </si>
  <si>
    <t>Penerimaan dividen dari entitas asosiasi</t>
  </si>
  <si>
    <t>Kenaikan uang muka dan aset lainnya - bersih</t>
  </si>
  <si>
    <t>Arus kas bersih yang digunakan untuk kegiatan investasi</t>
  </si>
  <si>
    <t>ARUS KAS DARI KEGIATAN PENDANAAN</t>
  </si>
  <si>
    <t>Pencairan utang bank dan pinjaman lainnya</t>
  </si>
  <si>
    <t>Pembayaran utang bank dan pinjaman lainnya</t>
  </si>
  <si>
    <t>Pembayaran dividen kepada pemegang saham perusahaan</t>
  </si>
  <si>
    <t>Pembayaran dividen kas kepada pemegang saham</t>
  </si>
  <si>
    <t>nonpengendali entitas anak</t>
  </si>
  <si>
    <t>Pembayaran liabilitas sewa</t>
  </si>
  <si>
    <t>Arus kas bersih yang digunakan untuk kegiatan pendanaan</t>
  </si>
  <si>
    <t>PENURUNAN BERSIH KAS DAN SETARA KAS</t>
  </si>
  <si>
    <t>PENYISIHAN KERUGIAN KREDIT EKSPEKTASIAN</t>
  </si>
  <si>
    <t>KAS DAN SETARA KAS PADA AWAL PERIODE</t>
  </si>
  <si>
    <t>KAS DAN SETARA KAS PADA AKHIR PERIODE</t>
  </si>
  <si>
    <t>DAMPAK PERUBAHAN KURS TERHADAP KAS DAN SETARA KAS</t>
  </si>
  <si>
    <t>Kas yang dibatasi penggunaannya</t>
  </si>
  <si>
    <t>Piutang usaha:</t>
  </si>
  <si>
    <t>Klaim restitusi pajak dan pajak</t>
  </si>
  <si>
    <t>dibayar di muka</t>
  </si>
  <si>
    <t>Bagian lancar dari beban</t>
  </si>
  <si>
    <t>dibayar di muka jangka panjang:</t>
  </si>
  <si>
    <t>Aset yang diklasifikasikan sebagai</t>
  </si>
  <si>
    <t>dimiliki untuk dijual</t>
  </si>
  <si>
    <t>Jumlah aset lancar</t>
  </si>
  <si>
    <t>Piutang pihak berelasi</t>
  </si>
  <si>
    <t>Klaim restitusi pajak</t>
  </si>
  <si>
    <t>Aset pajak tangguhan</t>
  </si>
  <si>
    <t>dan ventura bersama</t>
  </si>
  <si>
    <t>Investasi jangka panjang</t>
  </si>
  <si>
    <t>Properti investasi</t>
  </si>
  <si>
    <t>Aset tidak lancar lain-lain</t>
  </si>
  <si>
    <t>Jumlah aset tidak lancar</t>
  </si>
  <si>
    <t>Beban frekuensi dan lisensi</t>
  </si>
  <si>
    <t>Sewa dibayar di muka</t>
  </si>
  <si>
    <t>Beban dibayar di muka lainnya</t>
  </si>
  <si>
    <t>(Dalam Jutaan Rupiah)</t>
  </si>
  <si>
    <t>Goodwill dan aset takberwujud lain</t>
  </si>
  <si>
    <t>Aset keuangan tidak lancar lain-lain</t>
  </si>
  <si>
    <t>Beban dibayar di muka jangka panjang:</t>
  </si>
  <si>
    <t>Utang usaha:</t>
  </si>
  <si>
    <t>Utang pengadaan - jangka pendek</t>
  </si>
  <si>
    <t>Utang pajak:</t>
  </si>
  <si>
    <t>Kewajiban imbalan kerja</t>
  </si>
  <si>
    <t>jangka pendek</t>
  </si>
  <si>
    <t>Kewajiban imbalan kerja jangka</t>
  </si>
  <si>
    <t>panjang - bagian jangka pendek</t>
  </si>
  <si>
    <t>Pendapatan diterima di muka</t>
  </si>
  <si>
    <t>Bagian jangka pendek dari</t>
  </si>
  <si>
    <t>pinjaman jangka panjang:</t>
  </si>
  <si>
    <t>Provisi atas kasus hukum</t>
  </si>
  <si>
    <t>Liabilitas jangka pendek lain-lain</t>
  </si>
  <si>
    <t>Jumlah liabilitas jangka pendek</t>
  </si>
  <si>
    <t>Utang pengadaan</t>
  </si>
  <si>
    <t>Utang pihak berelasi</t>
  </si>
  <si>
    <t>Liabilitas pajak tangguhan</t>
  </si>
  <si>
    <t>Pinjaman jangka panjang - setelah</t>
  </si>
  <si>
    <t>dikurangi bagian jangka pendek:</t>
  </si>
  <si>
    <t>panjang - setelah dikurangi bagian</t>
  </si>
  <si>
    <t>Liabilitas jangka panjang lain-lain</t>
  </si>
  <si>
    <t>Jumlah liabilitas jangka panjang</t>
  </si>
  <si>
    <t xml:space="preserve"> Pihak berelasi</t>
  </si>
  <si>
    <t xml:space="preserve"> Pihak ketiga</t>
  </si>
  <si>
    <t xml:space="preserve"> Pajak penghasilan</t>
  </si>
  <si>
    <t xml:space="preserve"> Pajak lain-lain</t>
  </si>
  <si>
    <t xml:space="preserve"> Pinjaman</t>
  </si>
  <si>
    <t xml:space="preserve"> Utang obligasi</t>
  </si>
  <si>
    <t xml:space="preserve"> Sukuk</t>
  </si>
  <si>
    <t xml:space="preserve"> Liabilitas Sewa</t>
  </si>
  <si>
    <t xml:space="preserve"> jangka panjang</t>
  </si>
  <si>
    <t>Ekuitas yang dapat diatribusikan</t>
  </si>
  <si>
    <t>kepada pemilik entitas induk</t>
  </si>
  <si>
    <t>Modal saham - nilai nominal Rp100</t>
  </si>
  <si>
    <t>(dalam Rupiah penuh) per saham</t>
  </si>
  <si>
    <t>Seri A dan Seri B</t>
  </si>
  <si>
    <t>- Modal dasar - 1 saham Seri A dan</t>
  </si>
  <si>
    <t>19.999.999.999 saham Seri B</t>
  </si>
  <si>
    <t>penuh - 1 saham Seri A dan</t>
  </si>
  <si>
    <t>5.433.933.499 saham Seri B</t>
  </si>
  <si>
    <t>Saldo laba:</t>
  </si>
  <si>
    <t>Komponen ekuitas lain-lain</t>
  </si>
  <si>
    <t>Cadangan lain-lain</t>
  </si>
  <si>
    <t xml:space="preserve"> Modal ditempatkan dan disetor</t>
  </si>
  <si>
    <t xml:space="preserve"> Dicadangkan</t>
  </si>
  <si>
    <t xml:space="preserve"> Belum Dicadangkan</t>
  </si>
  <si>
    <t>Selular</t>
  </si>
  <si>
    <t>Multimedia, Komunikasi Data,</t>
  </si>
  <si>
    <t>Internet (“MIDI”)</t>
  </si>
  <si>
    <t>Telekomunikasi tetap</t>
  </si>
  <si>
    <t>Jumlah pendapatan</t>
  </si>
  <si>
    <t>(BEBAN) PENGHASILAN</t>
  </si>
  <si>
    <t>Beban penyelenggaraan jasa</t>
  </si>
  <si>
    <t>Pemasaran</t>
  </si>
  <si>
    <t>Kerugian penurunan nilai atas</t>
  </si>
  <si>
    <t>aset tetap</t>
  </si>
  <si>
    <t>Keuntungan bersih dari jual</t>
  </si>
  <si>
    <t>dan sewa balik menara</t>
  </si>
  <si>
    <t>Amortisasi keuntungan</t>
  </si>
  <si>
    <t>tangguhan dari jual dan</t>
  </si>
  <si>
    <t>sewa balik menara</t>
  </si>
  <si>
    <t>Bagian atas laba bersih entitas</t>
  </si>
  <si>
    <t>asosiasi dan ventura bersama</t>
  </si>
  <si>
    <t>Keuntungan (kerugian) selisih kurs - bersih</t>
  </si>
  <si>
    <t>kurs - bersih</t>
  </si>
  <si>
    <t>Jumlah beban</t>
  </si>
  <si>
    <t>Keuntungan perubahan nilai</t>
  </si>
  <si>
    <t>wajar derivatif - bersih</t>
  </si>
  <si>
    <t>Biaya keuangan</t>
  </si>
  <si>
    <t>Kerugian selisih kurs - bersih</t>
  </si>
  <si>
    <t>LABA (RUGI) SEBELUM</t>
  </si>
  <si>
    <t>PAJAK PENGHASILAN</t>
  </si>
  <si>
    <t>BEBAN PAJAK PENGHASILAN</t>
  </si>
  <si>
    <t>LABA (RUGI)</t>
  </si>
  <si>
    <t>PERIODE BERJALAN</t>
  </si>
  <si>
    <t>LABA (RUGI) PERIODE BERJALAN</t>
  </si>
  <si>
    <t>PENGHASILAN (RUGI)</t>
  </si>
  <si>
    <t>KOMPREHENSIF LAIN</t>
  </si>
  <si>
    <t>Pos-pos yang akan direklasifikasi</t>
  </si>
  <si>
    <t>ke Laba Rugi</t>
  </si>
  <si>
    <t>Selisih kurs karena penjabaran</t>
  </si>
  <si>
    <t>laporan keuangan entitas anak:</t>
  </si>
  <si>
    <t>Pos-pos yang tidak akan</t>
  </si>
  <si>
    <t>direklasifikasi ke Laba Rugi</t>
  </si>
  <si>
    <t>Keuntungan pengukuran</t>
  </si>
  <si>
    <t>kembali atas program</t>
  </si>
  <si>
    <t>imbalan pasti</t>
  </si>
  <si>
    <t>Beban pajak terkait</t>
  </si>
  <si>
    <t>Penghasilan komprehensif</t>
  </si>
  <si>
    <t>lain periode berjalan -</t>
  </si>
  <si>
    <t>setelah pajak</t>
  </si>
  <si>
    <t>JUMLAH PENGHASILAN</t>
  </si>
  <si>
    <t>(RUGI) KOMPREHENSIF</t>
  </si>
  <si>
    <t>LABA (RUGI) PERIODE</t>
  </si>
  <si>
    <t>BERJALAN YANG DAPAT</t>
  </si>
  <si>
    <t>DIATRIBUSIKAN KEPADA:</t>
  </si>
  <si>
    <t>JUMLAH PENGHASILAN (RUGI)</t>
  </si>
  <si>
    <t>KOMPREHENSIF PERIODE</t>
  </si>
  <si>
    <t>LABA (RUGI) PER SAHAM DASAR</t>
  </si>
  <si>
    <t>DAN DILUSIAN YANG DAPAT</t>
  </si>
  <si>
    <t>DIATRIBUSIKAN KEPADA</t>
  </si>
  <si>
    <t>PEMILIK ENTITAS INDUK</t>
  </si>
  <si>
    <t>(dalam Rupiah penuh)</t>
  </si>
  <si>
    <t xml:space="preserve"> Selisih periode berjalan</t>
  </si>
  <si>
    <t>ARUS KAS DARI AKTIVITAS</t>
  </si>
  <si>
    <t>OPERASI</t>
  </si>
  <si>
    <t>Penerimaan kas dari:</t>
  </si>
  <si>
    <t>Nilai (“PPN”)</t>
  </si>
  <si>
    <t>badan</t>
  </si>
  <si>
    <t>Pengeluaran kas kepada/untuk:</t>
  </si>
  <si>
    <t>dan lain-lain</t>
  </si>
  <si>
    <t>valuta asing</t>
  </si>
  <si>
    <t>Arus kas bersih yang diperoleh</t>
  </si>
  <si>
    <t>dari aktivitas operasi</t>
  </si>
  <si>
    <t>INVESTASI</t>
  </si>
  <si>
    <t>Penerimaan dividen kas dari</t>
  </si>
  <si>
    <t>entitas asosiasi dan ventura bersama</t>
  </si>
  <si>
    <t>investasi jangka panjang</t>
  </si>
  <si>
    <t>Penerimaan dari penjualan</t>
  </si>
  <si>
    <t>Perolehan aset takberwujud</t>
  </si>
  <si>
    <t>Penambahan investasi pada entitas</t>
  </si>
  <si>
    <t>dari (digunakan untuk)</t>
  </si>
  <si>
    <t>aktivitas investasi</t>
  </si>
  <si>
    <t xml:space="preserve"> Pelanggan</t>
  </si>
  <si>
    <t xml:space="preserve"> Pengembalian Pajak Pertambahan</t>
  </si>
  <si>
    <t xml:space="preserve"> penghasilan bunga</t>
  </si>
  <si>
    <t xml:space="preserve"> Pengembalian Pajak penghasilan</t>
  </si>
  <si>
    <t xml:space="preserve"> Regulator, operator lain, pemasok</t>
  </si>
  <si>
    <t xml:space="preserve"> Karyawan</t>
  </si>
  <si>
    <t xml:space="preserve"> Biaya keuangan</t>
  </si>
  <si>
    <t xml:space="preserve"> Pajak penghasilan badan</t>
  </si>
  <si>
    <t xml:space="preserve"> Penyelesaian kontrak forward</t>
  </si>
  <si>
    <t>PENDANAAN</t>
  </si>
  <si>
    <t>atas aset pendasar yang</t>
  </si>
  <si>
    <t>dipertahankan</t>
  </si>
  <si>
    <t>Penerimaan dari pinjaman</t>
  </si>
  <si>
    <t>jangka panjang</t>
  </si>
  <si>
    <t>Penerimaan dari Perjanjian</t>
  </si>
  <si>
    <t>Take or Pay (“ToPA”)</t>
  </si>
  <si>
    <t>Pembayaran pokok</t>
  </si>
  <si>
    <t>liabilitas sewa</t>
  </si>
  <si>
    <t>Pembayaran obligasi dan sukuk</t>
  </si>
  <si>
    <t>Pembayaran pinjaman jangka panjang</t>
  </si>
  <si>
    <t>Dividen kas yang dibayarkan kepada</t>
  </si>
  <si>
    <t>kepentingan nonpengendali</t>
  </si>
  <si>
    <t>Arus kas bersih yang digunakan</t>
  </si>
  <si>
    <t>untuk aktivitas pendanaan</t>
  </si>
  <si>
    <t>Dampak perubahan selisih kurs</t>
  </si>
  <si>
    <t>terhadap kas dan setara kas</t>
  </si>
  <si>
    <t>KENAIKAN (PENURUNAN) BERSIH</t>
  </si>
  <si>
    <t>PADA AWAL PERIODE</t>
  </si>
  <si>
    <t>PADA AKHIR PERIODE</t>
  </si>
  <si>
    <t>Piutang usaha -</t>
  </si>
  <si>
    <t>setelah dikurangi cadangan</t>
  </si>
  <si>
    <t>kerugian nilai piutang</t>
  </si>
  <si>
    <t>Beban dibayar dimuka</t>
  </si>
  <si>
    <t>Aset atas kelompok lepasan yang</t>
  </si>
  <si>
    <t>Aset tetap - setelah dikurangi</t>
  </si>
  <si>
    <t>akumulasi penyusutan</t>
  </si>
  <si>
    <t>- Pihak ketiga</t>
  </si>
  <si>
    <t>- Pihak berelasi</t>
  </si>
  <si>
    <t>- Pajak penghasilan badan</t>
  </si>
  <si>
    <t>- Pajak lainnya</t>
  </si>
  <si>
    <t>Pendapatan tangguhan</t>
  </si>
  <si>
    <t>Liabilitas imbalan kerja</t>
  </si>
  <si>
    <t>Provisi</t>
  </si>
  <si>
    <t>Bagian lancar dari</t>
  </si>
  <si>
    <t>Liabilitas terkait kelompok lepasan</t>
  </si>
  <si>
    <t>yang dimiliki untuk dijual</t>
  </si>
  <si>
    <t>Pinjaman jangka panjang</t>
  </si>
  <si>
    <t>Sukuk ijarah</t>
  </si>
  <si>
    <t>Modal saham - modal dasar</t>
  </si>
  <si>
    <t>22.650.000.000 saham biasa,</t>
  </si>
  <si>
    <t>modal ditempatkan dan disetor</t>
  </si>
  <si>
    <t>penuh 10.724.674.776</t>
  </si>
  <si>
    <t>(2020 : 10.706.012.530)</t>
  </si>
  <si>
    <t>saham biasa, dengan nilai</t>
  </si>
  <si>
    <t>nominal Rp 100 per saham</t>
  </si>
  <si>
    <t>Saham treasuri</t>
  </si>
  <si>
    <t>Jumlah ekuitas</t>
  </si>
  <si>
    <t>- Liabilitas sewa</t>
  </si>
  <si>
    <t>- Pinjaman</t>
  </si>
  <si>
    <t>- Sukuk ijarah</t>
  </si>
  <si>
    <t>- Utang obligasi</t>
  </si>
  <si>
    <t>- Telah ditentukan penggunaannya</t>
  </si>
  <si>
    <t>- Belum ditentukan penggunaannya</t>
  </si>
  <si>
    <t xml:space="preserve">JUMLAH ASET </t>
  </si>
  <si>
    <t>Pendapatan</t>
  </si>
  <si>
    <t>Beban</t>
  </si>
  <si>
    <t>Beban penyusutan</t>
  </si>
  <si>
    <t>Beban infrastruktur</t>
  </si>
  <si>
    <t>Beban penjualan dan pemasaran</t>
  </si>
  <si>
    <t>Beban interkoneksi dan</t>
  </si>
  <si>
    <t>beban langsung lainnya</t>
  </si>
  <si>
    <t>Beban gaji dan kesejahteraan</t>
  </si>
  <si>
    <t>karyawan</t>
  </si>
  <si>
    <t>Beban amortisasi</t>
  </si>
  <si>
    <t>Keuntungan selisih kurs - bersih</t>
  </si>
  <si>
    <t>Keuntungan dari penjualan</t>
  </si>
  <si>
    <t>dan sewa-balik menara</t>
  </si>
  <si>
    <t>Lain-lain</t>
  </si>
  <si>
    <t>Penghasilan keuangan</t>
  </si>
  <si>
    <t>Bagian atas laba bersih dari</t>
  </si>
  <si>
    <t>Beban pajak penghasilan</t>
  </si>
  <si>
    <t>Laba periode berjalan</t>
  </si>
  <si>
    <t>Laba komprehensif lainnya</t>
  </si>
  <si>
    <t>yang tidak direklasifikasi</t>
  </si>
  <si>
    <t>ke dalam laba rugi</t>
  </si>
  <si>
    <t>Pengukuran kembali keuntungan</t>
  </si>
  <si>
    <t>dari program pensiun</t>
  </si>
  <si>
    <t>manfaat pasti</t>
  </si>
  <si>
    <t>Beban pajak penghasilan terkait</t>
  </si>
  <si>
    <t>periode berjalan, setelah pajak</t>
  </si>
  <si>
    <t>Jumlah laba komprehensif</t>
  </si>
  <si>
    <t>Laba yang dapat diatribusikan</t>
  </si>
  <si>
    <t>yang dapat diatribusikan</t>
  </si>
  <si>
    <t>dasar dan dilusian</t>
  </si>
  <si>
    <t>Laba sebelum pajak penghasilan</t>
  </si>
  <si>
    <t>ARUS KAS DARI</t>
  </si>
  <si>
    <t>AKTIVITAS OPERASI</t>
  </si>
  <si>
    <t>Penerimaan dari pelanggan</t>
  </si>
  <si>
    <t>dan operator lain</t>
  </si>
  <si>
    <t>Pembayaran kepada</t>
  </si>
  <si>
    <t>pemasok dan beban lain</t>
  </si>
  <si>
    <t>Pembayaran kepada karyawan</t>
  </si>
  <si>
    <t>Kas yang dihasilkan dari operasi</t>
  </si>
  <si>
    <t>Penghasilan keuangan yang diterima</t>
  </si>
  <si>
    <t>Penerimaan bersih pengembalian pajak</t>
  </si>
  <si>
    <t>Pembayaran pajak penghasilan badan</t>
  </si>
  <si>
    <t>dan pajak final</t>
  </si>
  <si>
    <t>Arus kas bersih yang</t>
  </si>
  <si>
    <t>diperoleh dari aktivitas operasi</t>
  </si>
  <si>
    <t>Penerimaan dari aset lain-lain</t>
  </si>
  <si>
    <t>Penerimaan dari penjualan menara</t>
  </si>
  <si>
    <t>aset tertentu</t>
  </si>
  <si>
    <t>Penerimaan dari aset tetap yang dijual</t>
  </si>
  <si>
    <t>dan penggantian klaim asuransi</t>
  </si>
  <si>
    <t>untuk aktivitas investasi</t>
  </si>
  <si>
    <t>AKTIVITAS PENDANAAN</t>
  </si>
  <si>
    <t>Pembayaran bunga pinjaman</t>
  </si>
  <si>
    <t>Pembayaran pokok liabilitas sewa</t>
  </si>
  <si>
    <t>Pembayaran bunga liabilitas sewa</t>
  </si>
  <si>
    <t>Penerimaan dari penjualan dan</t>
  </si>
  <si>
    <t>sewa balik</t>
  </si>
  <si>
    <t>Pembayaran bunga utang obligasi</t>
  </si>
  <si>
    <t>Pembayaran imbal hasil ijarah</t>
  </si>
  <si>
    <t>Pembayaran sukuk ijarah</t>
  </si>
  <si>
    <t>Pembayaran utang obligasi</t>
  </si>
  <si>
    <t>Penerimaan bersih pinjaman</t>
  </si>
  <si>
    <t>Pembelian kembali saham treasuri</t>
  </si>
  <si>
    <t>Pembayaran dividen kas</t>
  </si>
  <si>
    <t>Biaya penerbitan saham</t>
  </si>
  <si>
    <t>Arus kas bersih yang digunakan untuk</t>
  </si>
  <si>
    <t>aktivitas pendanaan</t>
  </si>
  <si>
    <t>Kenaikan bersih</t>
  </si>
  <si>
    <t>kas dan setara kas</t>
  </si>
  <si>
    <t>Kas dan setara kas pada awal periode</t>
  </si>
  <si>
    <t>Kas dan setara kas pada akhir periode</t>
  </si>
  <si>
    <t>PT XL AXIATA Tbk</t>
  </si>
  <si>
    <t>PT INDOSAT INDONESIA Tbk</t>
  </si>
  <si>
    <t>PT TELEKOMUNIKASI INDONESIA Tbk</t>
  </si>
  <si>
    <t>PT SMARTFREN TELECOM Tbk</t>
  </si>
  <si>
    <t>Catalyst</t>
  </si>
  <si>
    <t>Prospek digitalisasi ke depan yang akan berpengaruh kepada saham sektor telekomunikasi</t>
  </si>
  <si>
    <t>Investasi ke Gojek</t>
  </si>
  <si>
    <t>Network Advantage, memiliki coverage luas tersebar di seluruh Indonesia</t>
  </si>
  <si>
    <t>Potensi pendapatan dari MTEL, MDI, dan entitas lainnya</t>
  </si>
  <si>
    <t>Kepemilikan 20,5% saham Moratel Indo --&gt; Perusahan infratruktur telekomunikasi (menara dan fiber optic)</t>
  </si>
  <si>
    <t>TLKM market leader di segmen mobile data dan fixed broadband (jauh di atas peers)</t>
  </si>
  <si>
    <t>ISAT luncurkan 5G di Balikpapan (Next Ibu Kota Negara)</t>
  </si>
  <si>
    <t>ISAT Merger dengan 3 membuat prospek ISAT ke depan semakin baik</t>
  </si>
  <si>
    <t>Masuknya Investor Provident Capital lewat entitasnya Ferrymount Investment Limited dengan mengambil alih 4.97% saham EXCL</t>
  </si>
  <si>
    <t>EXCL merupakan operator terbaik kedua di Indonesia</t>
  </si>
  <si>
    <t>MARKET SHARE</t>
  </si>
  <si>
    <t>EXCL akuisisi saham pengendali PT Link Net Tbk (LINK) sebesar 66.3% dari PT First Media Tbk (KLBV) dan Asia Link Dewa pada Juni 2021</t>
  </si>
  <si>
    <t>EV/EBITDA</t>
  </si>
  <si>
    <t>PE</t>
  </si>
  <si>
    <t>PBV</t>
  </si>
  <si>
    <t>Valuation</t>
  </si>
  <si>
    <t>PER</t>
  </si>
  <si>
    <t>FREN melalui Moratelindo mengakuisisi 65% saham Indo Pratama (perusahaan bergerak di bidang jasa telekomunikasi)</t>
  </si>
  <si>
    <t>Relative Valuation</t>
  </si>
  <si>
    <t>Price to Book Value</t>
  </si>
  <si>
    <t>Growth 2017</t>
  </si>
  <si>
    <t>Growth 2018</t>
  </si>
  <si>
    <t>Growth 2019</t>
  </si>
  <si>
    <t>Growth 2020</t>
  </si>
  <si>
    <t>Average Price to Buy</t>
  </si>
  <si>
    <t>Growth 2021</t>
  </si>
  <si>
    <t>Best Case</t>
  </si>
  <si>
    <t>Average Growth Rate</t>
  </si>
  <si>
    <t>BVPS *forward</t>
  </si>
  <si>
    <t>Max</t>
  </si>
  <si>
    <t>Average</t>
  </si>
  <si>
    <t>Min</t>
  </si>
  <si>
    <t>Best case</t>
  </si>
  <si>
    <t>Worst case</t>
  </si>
  <si>
    <t>Base Case</t>
  </si>
  <si>
    <t>EBITDA 2016</t>
  </si>
  <si>
    <t>EBITDA 2017</t>
  </si>
  <si>
    <t>EBITDA 2018</t>
  </si>
  <si>
    <t>EBITDA 2019</t>
  </si>
  <si>
    <t>EBITDA 2020</t>
  </si>
  <si>
    <t>EBITDA 2021</t>
  </si>
  <si>
    <t>EV/EBITDA 2017</t>
  </si>
  <si>
    <t>EV/EBITDA 2018</t>
  </si>
  <si>
    <t>EV/EBITDA 2019</t>
  </si>
  <si>
    <t>EV/EBITDA 2020</t>
  </si>
  <si>
    <t>EV/EBITDA 2021</t>
  </si>
  <si>
    <t>(Debt Value)</t>
  </si>
  <si>
    <t>Cash</t>
  </si>
  <si>
    <t>Equity Value</t>
  </si>
  <si>
    <t>EV (Enterprise Value)</t>
  </si>
  <si>
    <t>Share Outstanding</t>
  </si>
  <si>
    <t>Intrinsic Value</t>
  </si>
  <si>
    <t>Worst Case</t>
  </si>
  <si>
    <t>Entry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</si>
</sst>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Rp]#,##0"/>
    <numFmt numFmtId="165" formatCode="_(* #,##0.00_);_(* \(#,##0.00\);_(* &quot;-&quot;_);_(@_)"/>
    <numFmt numFmtId="166" formatCode="_(* #,##0_);_(* \(#,##0\);_(* &quot;-&quot;??_);_(@_)"/>
  </numFmts>
  <fonts count="35">
    <font>
      <sz val="10"/>
      <color rgb="FF000000"/>
      <name val="Arial"/>
    </font>
    <font>
      <sz val="10"/>
      <color theme="1"/>
      <name val="Arial"/>
      <family val="2"/>
    </font>
    <font>
      <b/>
      <sz val="14"/>
      <color theme="1"/>
      <name val="Montserrat"/>
    </font>
    <font>
      <sz val="10"/>
      <color theme="1"/>
      <name val="Montserrat"/>
    </font>
    <font>
      <b/>
      <sz val="12"/>
      <color rgb="FFFFFFFF"/>
      <name val="Montserrat"/>
    </font>
    <font>
      <b/>
      <sz val="10"/>
      <color rgb="FFFFFFFF"/>
      <name val="Montserrat"/>
    </font>
    <font>
      <b/>
      <sz val="10"/>
      <color theme="1"/>
      <name val="Montserrat"/>
    </font>
    <font>
      <b/>
      <sz val="10"/>
      <color rgb="FF000000"/>
      <name val="Montserrat"/>
    </font>
    <font>
      <sz val="10"/>
      <color rgb="FF000000"/>
      <name val="Montserrat"/>
    </font>
    <font>
      <b/>
      <sz val="11"/>
      <color theme="1"/>
      <name val="Arial"/>
      <family val="2"/>
    </font>
    <font>
      <sz val="10"/>
      <color rgb="FFFFFFFF"/>
      <name val="Montserrat"/>
    </font>
    <font>
      <sz val="10"/>
      <color theme="1"/>
      <name val="Montserrat"/>
    </font>
    <font>
      <sz val="14"/>
      <color theme="1"/>
      <name val="Montserrat"/>
    </font>
    <font>
      <b/>
      <u/>
      <sz val="11"/>
      <color rgb="FF1155CC"/>
      <name val="Montserrat"/>
    </font>
    <font>
      <b/>
      <u/>
      <sz val="14"/>
      <color rgb="FF1155CC"/>
      <name val="Montserrat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FFFFFF"/>
      <name val="Arial"/>
      <family val="2"/>
    </font>
    <font>
      <b/>
      <sz val="14"/>
      <color rgb="FFFFFFFF"/>
      <name val="Montserrat"/>
    </font>
    <font>
      <b/>
      <sz val="10"/>
      <color theme="0"/>
      <name val="Arial"/>
      <family val="2"/>
    </font>
    <font>
      <sz val="10"/>
      <color rgb="FF333333"/>
      <name val="Arial"/>
      <family val="2"/>
    </font>
    <font>
      <b/>
      <sz val="11"/>
      <color rgb="FFFFFFFF"/>
      <name val="Montserrat"/>
    </font>
    <font>
      <sz val="11"/>
      <color rgb="FF000000"/>
      <name val="Arial"/>
      <family val="2"/>
    </font>
    <font>
      <b/>
      <sz val="10"/>
      <color rgb="FF00B050"/>
      <name val="Montserrat"/>
    </font>
    <font>
      <b/>
      <sz val="24"/>
      <color rgb="FFFFFFFF"/>
      <name val="Montserrat"/>
    </font>
    <font>
      <sz val="10"/>
      <name val="Montserrat"/>
    </font>
    <font>
      <b/>
      <sz val="10"/>
      <color rgb="FF0000FF"/>
      <name val="Montserrat"/>
    </font>
    <font>
      <b/>
      <sz val="10"/>
      <color rgb="FF00B050"/>
      <name val="Arial"/>
      <family val="2"/>
    </font>
    <font>
      <sz val="10"/>
      <color rgb="FF00B050"/>
      <name val="Montserrat"/>
    </font>
    <font>
      <b/>
      <sz val="10"/>
      <name val="Montserrat"/>
    </font>
    <font>
      <sz val="10"/>
      <color theme="3"/>
      <name val="Montserrat"/>
    </font>
    <font>
      <sz val="10"/>
      <color rgb="FF0000FF"/>
      <name val="Montserrat"/>
    </font>
    <font>
      <b/>
      <sz val="10"/>
      <color theme="3"/>
      <name val="Montserrat"/>
    </font>
  </fonts>
  <fills count="11">
    <fill>
      <patternFill patternType="none"/>
    </fill>
    <fill>
      <patternFill patternType="gray125"/>
    </fill>
    <fill>
      <patternFill patternType="solid">
        <fgColor rgb="FF7BFE91"/>
        <bgColor rgb="FF7BFE91"/>
      </patternFill>
    </fill>
    <fill>
      <patternFill patternType="solid">
        <fgColor rgb="FF000000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theme="7"/>
      </patternFill>
    </fill>
    <fill>
      <patternFill patternType="solid">
        <fgColor rgb="FFFCE5CD"/>
        <bgColor rgb="FFFCE5CD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</cellStyleXfs>
  <cellXfs count="174">
    <xf numFmtId="0" fontId="0" fillId="0" borderId="0" xfId="0" applyFont="1" applyAlignment="1"/>
    <xf numFmtId="0" fontId="6" fillId="3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8" fillId="0" borderId="0" xfId="0" applyFont="1"/>
    <xf numFmtId="0" fontId="8" fillId="3" borderId="0" xfId="0" applyFont="1" applyFill="1"/>
    <xf numFmtId="0" fontId="6" fillId="0" borderId="0" xfId="0" applyFont="1" applyAlignment="1"/>
    <xf numFmtId="10" fontId="8" fillId="0" borderId="0" xfId="0" applyNumberFormat="1" applyFont="1" applyAlignment="1"/>
    <xf numFmtId="0" fontId="6" fillId="0" borderId="0" xfId="0" applyFont="1"/>
    <xf numFmtId="0" fontId="9" fillId="0" borderId="0" xfId="0" applyFont="1" applyAlignment="1">
      <alignment horizontal="center"/>
    </xf>
    <xf numFmtId="10" fontId="8" fillId="0" borderId="0" xfId="0" applyNumberFormat="1" applyFont="1"/>
    <xf numFmtId="0" fontId="10" fillId="0" borderId="0" xfId="0" applyFont="1"/>
    <xf numFmtId="0" fontId="11" fillId="0" borderId="0" xfId="0" applyFont="1"/>
    <xf numFmtId="0" fontId="2" fillId="0" borderId="0" xfId="0" applyFont="1"/>
    <xf numFmtId="0" fontId="12" fillId="0" borderId="0" xfId="0" applyFont="1"/>
    <xf numFmtId="0" fontId="13" fillId="0" borderId="0" xfId="0" applyFont="1" applyAlignment="1"/>
    <xf numFmtId="0" fontId="14" fillId="0" borderId="0" xfId="0" applyFont="1" applyAlignment="1"/>
    <xf numFmtId="0" fontId="12" fillId="0" borderId="0" xfId="0" applyFont="1" applyAlignment="1"/>
    <xf numFmtId="0" fontId="1" fillId="3" borderId="0" xfId="0" applyFont="1" applyFill="1"/>
    <xf numFmtId="0" fontId="0" fillId="0" borderId="0" xfId="0" applyFont="1" applyAlignment="1"/>
    <xf numFmtId="0" fontId="7" fillId="0" borderId="0" xfId="0" applyFont="1" applyAlignment="1"/>
    <xf numFmtId="0" fontId="6" fillId="0" borderId="0" xfId="0" applyFont="1" applyFill="1" applyAlignment="1">
      <alignment horizontal="center"/>
    </xf>
    <xf numFmtId="0" fontId="0" fillId="4" borderId="0" xfId="0" applyFont="1" applyFill="1" applyAlignment="1"/>
    <xf numFmtId="0" fontId="6" fillId="4" borderId="0" xfId="0" applyFont="1" applyFill="1" applyAlignment="1">
      <alignment horizontal="center"/>
    </xf>
    <xf numFmtId="0" fontId="6" fillId="4" borderId="0" xfId="0" applyFont="1" applyFill="1" applyAlignment="1"/>
    <xf numFmtId="0" fontId="6" fillId="4" borderId="0" xfId="0" applyFont="1" applyFill="1"/>
    <xf numFmtId="10" fontId="6" fillId="0" borderId="0" xfId="0" applyNumberFormat="1" applyFont="1" applyAlignment="1"/>
    <xf numFmtId="10" fontId="0" fillId="0" borderId="0" xfId="0" applyNumberFormat="1" applyFont="1" applyAlignment="1"/>
    <xf numFmtId="0" fontId="17" fillId="0" borderId="0" xfId="0" applyFont="1" applyAlignment="1"/>
    <xf numFmtId="0" fontId="18" fillId="0" borderId="0" xfId="0" applyFont="1" applyAlignment="1"/>
    <xf numFmtId="0" fontId="0" fillId="0" borderId="0" xfId="0" applyFont="1" applyFill="1" applyAlignment="1"/>
    <xf numFmtId="0" fontId="19" fillId="3" borderId="0" xfId="0" applyFont="1" applyFill="1" applyAlignment="1">
      <alignment horizontal="center"/>
    </xf>
    <xf numFmtId="3" fontId="0" fillId="0" borderId="0" xfId="0" applyNumberFormat="1" applyFont="1" applyAlignment="1"/>
    <xf numFmtId="9" fontId="6" fillId="0" borderId="0" xfId="0" applyNumberFormat="1" applyFont="1" applyAlignment="1"/>
    <xf numFmtId="10" fontId="3" fillId="0" borderId="0" xfId="0" applyNumberFormat="1" applyFont="1" applyAlignment="1"/>
    <xf numFmtId="9" fontId="3" fillId="0" borderId="0" xfId="0" applyNumberFormat="1" applyFont="1" applyAlignment="1"/>
    <xf numFmtId="0" fontId="7" fillId="0" borderId="0" xfId="0" applyFont="1" applyFill="1" applyAlignment="1"/>
    <xf numFmtId="0" fontId="6" fillId="0" borderId="0" xfId="0" applyFont="1" applyFill="1"/>
    <xf numFmtId="0" fontId="6" fillId="0" borderId="0" xfId="0" applyFont="1" applyFill="1" applyAlignment="1"/>
    <xf numFmtId="0" fontId="8" fillId="0" borderId="0" xfId="0" applyFont="1" applyFill="1"/>
    <xf numFmtId="0" fontId="11" fillId="0" borderId="0" xfId="0" applyFont="1" applyFill="1"/>
    <xf numFmtId="0" fontId="17" fillId="5" borderId="0" xfId="0" applyFont="1" applyFill="1" applyAlignment="1"/>
    <xf numFmtId="10" fontId="17" fillId="5" borderId="0" xfId="1" applyNumberFormat="1" applyFont="1" applyFill="1" applyAlignment="1"/>
    <xf numFmtId="0" fontId="5" fillId="3" borderId="0" xfId="0" applyFont="1" applyFill="1" applyAlignment="1"/>
    <xf numFmtId="0" fontId="0" fillId="0" borderId="0" xfId="0" applyFont="1" applyAlignment="1"/>
    <xf numFmtId="0" fontId="21" fillId="4" borderId="0" xfId="0" applyFont="1" applyFill="1" applyAlignment="1">
      <alignment horizontal="center" vertical="center"/>
    </xf>
    <xf numFmtId="10" fontId="0" fillId="0" borderId="0" xfId="1" applyNumberFormat="1" applyFont="1" applyAlignment="1"/>
    <xf numFmtId="0" fontId="0" fillId="0" borderId="0" xfId="0" applyFont="1" applyAlignment="1"/>
    <xf numFmtId="1" fontId="18" fillId="0" borderId="0" xfId="0" applyNumberFormat="1" applyFont="1" applyAlignment="1"/>
    <xf numFmtId="0" fontId="0" fillId="0" borderId="0" xfId="0" applyFont="1" applyAlignment="1"/>
    <xf numFmtId="9" fontId="0" fillId="0" borderId="0" xfId="1" applyFont="1" applyAlignment="1"/>
    <xf numFmtId="10" fontId="17" fillId="5" borderId="0" xfId="0" applyNumberFormat="1" applyFont="1" applyFill="1" applyAlignment="1">
      <alignment horizontal="right"/>
    </xf>
    <xf numFmtId="0" fontId="5" fillId="0" borderId="0" xfId="0" applyFont="1" applyFill="1" applyAlignment="1"/>
    <xf numFmtId="9" fontId="0" fillId="0" borderId="0" xfId="1" applyNumberFormat="1" applyFont="1" applyAlignment="1"/>
    <xf numFmtId="0" fontId="0" fillId="0" borderId="0" xfId="0"/>
    <xf numFmtId="0" fontId="0" fillId="0" borderId="1" xfId="0" applyFont="1" applyBorder="1" applyAlignment="1"/>
    <xf numFmtId="10" fontId="17" fillId="5" borderId="0" xfId="0" applyNumberFormat="1" applyFont="1" applyFill="1" applyAlignment="1"/>
    <xf numFmtId="0" fontId="17" fillId="6" borderId="0" xfId="0" applyFont="1" applyFill="1" applyAlignment="1"/>
    <xf numFmtId="0" fontId="0" fillId="5" borderId="0" xfId="0" applyFont="1" applyFill="1" applyAlignment="1"/>
    <xf numFmtId="10" fontId="17" fillId="6" borderId="0" xfId="1" applyNumberFormat="1" applyFont="1" applyFill="1" applyAlignment="1"/>
    <xf numFmtId="3" fontId="17" fillId="6" borderId="0" xfId="0" applyNumberFormat="1" applyFont="1" applyFill="1" applyAlignment="1"/>
    <xf numFmtId="166" fontId="0" fillId="0" borderId="0" xfId="2" applyNumberFormat="1" applyFont="1" applyAlignment="1"/>
    <xf numFmtId="166" fontId="17" fillId="6" borderId="0" xfId="2" applyNumberFormat="1" applyFont="1" applyFill="1" applyAlignment="1"/>
    <xf numFmtId="0" fontId="0" fillId="0" borderId="0" xfId="0" applyFont="1" applyAlignment="1"/>
    <xf numFmtId="166" fontId="18" fillId="0" borderId="0" xfId="2" applyNumberFormat="1" applyFont="1" applyAlignment="1"/>
    <xf numFmtId="166" fontId="17" fillId="5" borderId="0" xfId="2" applyNumberFormat="1" applyFont="1" applyFill="1" applyAlignment="1"/>
    <xf numFmtId="3" fontId="0" fillId="0" borderId="0" xfId="0" applyNumberFormat="1" applyFont="1" applyFill="1" applyAlignment="1"/>
    <xf numFmtId="0" fontId="0" fillId="0" borderId="0" xfId="0" applyFont="1" applyAlignment="1"/>
    <xf numFmtId="0" fontId="17" fillId="7" borderId="0" xfId="0" applyFont="1" applyFill="1" applyAlignment="1"/>
    <xf numFmtId="3" fontId="0" fillId="7" borderId="0" xfId="0" applyNumberFormat="1" applyFont="1" applyFill="1" applyAlignment="1"/>
    <xf numFmtId="0" fontId="17" fillId="0" borderId="0" xfId="0" applyFont="1" applyAlignment="1">
      <alignment horizontal="right"/>
    </xf>
    <xf numFmtId="15" fontId="6" fillId="2" borderId="0" xfId="0" applyNumberFormat="1" applyFont="1" applyFill="1" applyAlignment="1">
      <alignment horizontal="center"/>
    </xf>
    <xf numFmtId="0" fontId="0" fillId="0" borderId="0" xfId="0" applyFont="1" applyAlignment="1">
      <alignment horizontal="left"/>
    </xf>
    <xf numFmtId="3" fontId="18" fillId="0" borderId="0" xfId="0" applyNumberFormat="1" applyFont="1" applyAlignment="1"/>
    <xf numFmtId="3" fontId="17" fillId="0" borderId="0" xfId="0" applyNumberFormat="1" applyFont="1" applyAlignment="1"/>
    <xf numFmtId="0" fontId="0" fillId="7" borderId="0" xfId="0" applyFont="1" applyFill="1" applyAlignment="1"/>
    <xf numFmtId="0" fontId="18" fillId="0" borderId="0" xfId="0" applyFont="1" applyFill="1" applyAlignment="1"/>
    <xf numFmtId="3" fontId="0" fillId="0" borderId="2" xfId="0" applyNumberFormat="1" applyFont="1" applyBorder="1" applyAlignment="1"/>
    <xf numFmtId="3" fontId="18" fillId="0" borderId="2" xfId="0" applyNumberFormat="1" applyFont="1" applyBorder="1" applyAlignment="1"/>
    <xf numFmtId="3" fontId="0" fillId="0" borderId="0" xfId="0" applyNumberFormat="1" applyFont="1" applyBorder="1" applyAlignment="1"/>
    <xf numFmtId="3" fontId="18" fillId="0" borderId="0" xfId="0" applyNumberFormat="1" applyFont="1" applyBorder="1" applyAlignment="1"/>
    <xf numFmtId="3" fontId="17" fillId="7" borderId="3" xfId="0" applyNumberFormat="1" applyFont="1" applyFill="1" applyBorder="1" applyAlignment="1"/>
    <xf numFmtId="3" fontId="0" fillId="0" borderId="4" xfId="0" applyNumberFormat="1" applyFont="1" applyBorder="1" applyAlignment="1"/>
    <xf numFmtId="3" fontId="17" fillId="6" borderId="3" xfId="0" applyNumberFormat="1" applyFont="1" applyFill="1" applyBorder="1" applyAlignment="1"/>
    <xf numFmtId="3" fontId="17" fillId="0" borderId="2" xfId="0" applyNumberFormat="1" applyFont="1" applyBorder="1" applyAlignment="1"/>
    <xf numFmtId="3" fontId="17" fillId="0" borderId="0" xfId="0" applyNumberFormat="1" applyFont="1" applyBorder="1" applyAlignment="1"/>
    <xf numFmtId="3" fontId="17" fillId="0" borderId="3" xfId="0" applyNumberFormat="1" applyFont="1" applyBorder="1" applyAlignment="1"/>
    <xf numFmtId="0" fontId="0" fillId="0" borderId="2" xfId="0" applyFont="1" applyBorder="1" applyAlignment="1"/>
    <xf numFmtId="3" fontId="17" fillId="0" borderId="4" xfId="0" applyNumberFormat="1" applyFont="1" applyBorder="1" applyAlignment="1"/>
    <xf numFmtId="3" fontId="0" fillId="0" borderId="3" xfId="0" applyNumberFormat="1" applyFont="1" applyBorder="1" applyAlignment="1"/>
    <xf numFmtId="0" fontId="17" fillId="0" borderId="0" xfId="0" applyFont="1" applyFill="1" applyAlignment="1"/>
    <xf numFmtId="3" fontId="17" fillId="0" borderId="0" xfId="0" applyNumberFormat="1" applyFont="1" applyFill="1" applyAlignment="1"/>
    <xf numFmtId="9" fontId="0" fillId="0" borderId="0" xfId="1" applyFont="1" applyFill="1" applyAlignment="1"/>
    <xf numFmtId="0" fontId="0" fillId="0" borderId="0" xfId="0" applyFont="1" applyAlignment="1"/>
    <xf numFmtId="3" fontId="17" fillId="6" borderId="2" xfId="0" applyNumberFormat="1" applyFont="1" applyFill="1" applyBorder="1" applyAlignment="1"/>
    <xf numFmtId="3" fontId="17" fillId="0" borderId="2" xfId="0" applyNumberFormat="1" applyFont="1" applyFill="1" applyBorder="1" applyAlignment="1"/>
    <xf numFmtId="3" fontId="17" fillId="6" borderId="4" xfId="0" applyNumberFormat="1" applyFont="1" applyFill="1" applyBorder="1" applyAlignment="1"/>
    <xf numFmtId="3" fontId="17" fillId="6" borderId="5" xfId="0" applyNumberFormat="1" applyFont="1" applyFill="1" applyBorder="1" applyAlignment="1"/>
    <xf numFmtId="0" fontId="17" fillId="7" borderId="3" xfId="0" applyFont="1" applyFill="1" applyBorder="1" applyAlignment="1"/>
    <xf numFmtId="0" fontId="0" fillId="0" borderId="4" xfId="0" applyFont="1" applyBorder="1" applyAlignment="1"/>
    <xf numFmtId="3" fontId="17" fillId="0" borderId="6" xfId="0" applyNumberFormat="1" applyFont="1" applyBorder="1" applyAlignment="1"/>
    <xf numFmtId="3" fontId="17" fillId="0" borderId="7" xfId="0" applyNumberFormat="1" applyFont="1" applyBorder="1" applyAlignment="1"/>
    <xf numFmtId="3" fontId="17" fillId="0" borderId="4" xfId="0" applyNumberFormat="1" applyFont="1" applyFill="1" applyBorder="1" applyAlignment="1"/>
    <xf numFmtId="3" fontId="17" fillId="0" borderId="0" xfId="0" applyNumberFormat="1" applyFont="1" applyFill="1" applyBorder="1" applyAlignment="1"/>
    <xf numFmtId="0" fontId="0" fillId="0" borderId="0" xfId="0" applyFont="1" applyAlignment="1"/>
    <xf numFmtId="3" fontId="0" fillId="0" borderId="5" xfId="0" applyNumberFormat="1" applyFont="1" applyBorder="1" applyAlignment="1"/>
    <xf numFmtId="3" fontId="17" fillId="6" borderId="0" xfId="0" applyNumberFormat="1" applyFont="1" applyFill="1" applyBorder="1" applyAlignment="1"/>
    <xf numFmtId="0" fontId="17" fillId="0" borderId="2" xfId="0" applyFont="1" applyBorder="1" applyAlignment="1"/>
    <xf numFmtId="4" fontId="17" fillId="0" borderId="2" xfId="0" applyNumberFormat="1" applyFont="1" applyBorder="1" applyAlignment="1"/>
    <xf numFmtId="3" fontId="17" fillId="0" borderId="8" xfId="0" applyNumberFormat="1" applyFont="1" applyBorder="1" applyAlignment="1"/>
    <xf numFmtId="3" fontId="0" fillId="6" borderId="4" xfId="0" applyNumberFormat="1" applyFont="1" applyFill="1" applyBorder="1" applyAlignment="1"/>
    <xf numFmtId="3" fontId="17" fillId="7" borderId="8" xfId="0" applyNumberFormat="1" applyFont="1" applyFill="1" applyBorder="1" applyAlignment="1"/>
    <xf numFmtId="0" fontId="0" fillId="0" borderId="0" xfId="0" applyFont="1" applyBorder="1" applyAlignment="1"/>
    <xf numFmtId="0" fontId="0" fillId="0" borderId="0" xfId="0" applyFont="1" applyAlignment="1"/>
    <xf numFmtId="10" fontId="8" fillId="0" borderId="0" xfId="1" applyNumberFormat="1" applyFont="1"/>
    <xf numFmtId="10" fontId="2" fillId="0" borderId="0" xfId="0" applyNumberFormat="1" applyFont="1"/>
    <xf numFmtId="0" fontId="0" fillId="0" borderId="0" xfId="0" applyFont="1" applyAlignment="1"/>
    <xf numFmtId="2" fontId="0" fillId="0" borderId="0" xfId="0" applyNumberFormat="1" applyFont="1" applyAlignment="1"/>
    <xf numFmtId="2" fontId="8" fillId="0" borderId="0" xfId="0" applyNumberFormat="1" applyFont="1"/>
    <xf numFmtId="0" fontId="3" fillId="0" borderId="0" xfId="0" applyFont="1"/>
    <xf numFmtId="10" fontId="6" fillId="5" borderId="0" xfId="0" applyNumberFormat="1" applyFont="1" applyFill="1" applyAlignment="1"/>
    <xf numFmtId="10" fontId="3" fillId="5" borderId="0" xfId="0" applyNumberFormat="1" applyFont="1" applyFill="1" applyAlignment="1"/>
    <xf numFmtId="0" fontId="3" fillId="0" borderId="0" xfId="0" applyFont="1" applyFill="1"/>
    <xf numFmtId="10" fontId="8" fillId="5" borderId="0" xfId="0" applyNumberFormat="1" applyFont="1" applyFill="1" applyAlignment="1"/>
    <xf numFmtId="10" fontId="8" fillId="5" borderId="0" xfId="1" applyNumberFormat="1" applyFont="1" applyFill="1"/>
    <xf numFmtId="10" fontId="8" fillId="0" borderId="0" xfId="0" applyNumberFormat="1" applyFont="1" applyFill="1" applyAlignment="1"/>
    <xf numFmtId="0" fontId="3" fillId="3" borderId="0" xfId="0" applyFont="1" applyFill="1"/>
    <xf numFmtId="4" fontId="28" fillId="0" borderId="0" xfId="0" applyNumberFormat="1" applyFont="1" applyAlignment="1">
      <alignment horizontal="right"/>
    </xf>
    <xf numFmtId="10" fontId="27" fillId="0" borderId="0" xfId="1" applyNumberFormat="1" applyFont="1" applyAlignment="1">
      <alignment horizontal="right"/>
    </xf>
    <xf numFmtId="164" fontId="8" fillId="9" borderId="0" xfId="0" applyNumberFormat="1" applyFont="1" applyFill="1" applyAlignment="1">
      <alignment horizontal="right"/>
    </xf>
    <xf numFmtId="0" fontId="25" fillId="0" borderId="0" xfId="0" applyFont="1"/>
    <xf numFmtId="0" fontId="29" fillId="0" borderId="0" xfId="0" applyFont="1"/>
    <xf numFmtId="10" fontId="30" fillId="0" borderId="0" xfId="0" applyNumberFormat="1" applyFont="1" applyAlignment="1">
      <alignment horizontal="right"/>
    </xf>
    <xf numFmtId="10" fontId="31" fillId="0" borderId="0" xfId="1" applyNumberFormat="1" applyFont="1" applyAlignment="1">
      <alignment horizontal="right"/>
    </xf>
    <xf numFmtId="10" fontId="32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0" fontId="3" fillId="0" borderId="0" xfId="1" applyNumberFormat="1" applyFont="1" applyAlignment="1">
      <alignment horizontal="right"/>
    </xf>
    <xf numFmtId="0" fontId="0" fillId="5" borderId="0" xfId="0" applyFill="1"/>
    <xf numFmtId="2" fontId="3" fillId="5" borderId="0" xfId="0" applyNumberFormat="1" applyFont="1" applyFill="1"/>
    <xf numFmtId="2" fontId="0" fillId="5" borderId="0" xfId="0" applyNumberFormat="1" applyFill="1"/>
    <xf numFmtId="164" fontId="27" fillId="0" borderId="0" xfId="0" applyNumberFormat="1" applyFont="1" applyAlignment="1">
      <alignment horizontal="right"/>
    </xf>
    <xf numFmtId="10" fontId="33" fillId="0" borderId="0" xfId="0" applyNumberFormat="1" applyFont="1" applyAlignment="1">
      <alignment horizontal="right"/>
    </xf>
    <xf numFmtId="10" fontId="34" fillId="0" borderId="0" xfId="0" applyNumberFormat="1" applyFont="1" applyAlignment="1">
      <alignment horizontal="right"/>
    </xf>
    <xf numFmtId="10" fontId="17" fillId="0" borderId="0" xfId="0" applyNumberFormat="1" applyFont="1"/>
    <xf numFmtId="166" fontId="22" fillId="0" borderId="0" xfId="2" applyNumberFormat="1" applyFont="1" applyFill="1" applyAlignment="1">
      <alignment horizontal="right"/>
    </xf>
    <xf numFmtId="3" fontId="28" fillId="0" borderId="0" xfId="0" applyNumberFormat="1" applyFont="1" applyAlignment="1">
      <alignment horizontal="right"/>
    </xf>
    <xf numFmtId="2" fontId="22" fillId="0" borderId="0" xfId="0" applyNumberFormat="1" applyFont="1" applyFill="1" applyAlignment="1"/>
    <xf numFmtId="164" fontId="27" fillId="0" borderId="0" xfId="0" applyNumberFormat="1" applyFont="1" applyFill="1" applyAlignment="1">
      <alignment horizontal="right"/>
    </xf>
    <xf numFmtId="164" fontId="31" fillId="5" borderId="0" xfId="0" applyNumberFormat="1" applyFont="1" applyFill="1" applyAlignment="1">
      <alignment horizontal="right"/>
    </xf>
    <xf numFmtId="166" fontId="1" fillId="0" borderId="0" xfId="2" applyNumberFormat="1" applyFont="1" applyFill="1" applyBorder="1" applyAlignment="1">
      <alignment horizontal="right"/>
    </xf>
    <xf numFmtId="166" fontId="15" fillId="0" borderId="0" xfId="2" applyNumberFormat="1" applyFont="1" applyFill="1" applyBorder="1" applyAlignment="1">
      <alignment horizontal="right"/>
    </xf>
    <xf numFmtId="165" fontId="1" fillId="0" borderId="0" xfId="0" applyNumberFormat="1" applyFont="1" applyFill="1" applyBorder="1" applyAlignment="1">
      <alignment horizontal="right"/>
    </xf>
    <xf numFmtId="166" fontId="0" fillId="10" borderId="0" xfId="2" applyNumberFormat="1" applyFont="1" applyFill="1"/>
    <xf numFmtId="0" fontId="16" fillId="0" borderId="0" xfId="0" applyFont="1" applyAlignment="1"/>
    <xf numFmtId="10" fontId="25" fillId="0" borderId="0" xfId="0" applyNumberFormat="1" applyFont="1" applyAlignment="1">
      <alignment horizontal="right"/>
    </xf>
    <xf numFmtId="166" fontId="18" fillId="0" borderId="0" xfId="0" applyNumberFormat="1" applyFont="1" applyAlignment="1"/>
    <xf numFmtId="0" fontId="0" fillId="0" borderId="0" xfId="0" applyFont="1" applyAlignment="1"/>
    <xf numFmtId="0" fontId="0" fillId="0" borderId="0" xfId="0"/>
    <xf numFmtId="14" fontId="17" fillId="0" borderId="0" xfId="0" applyNumberFormat="1" applyFont="1"/>
    <xf numFmtId="0" fontId="18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17" fillId="7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7" fillId="2" borderId="0" xfId="0" applyFont="1" applyFill="1" applyAlignment="1">
      <alignment horizontal="left"/>
    </xf>
    <xf numFmtId="0" fontId="7" fillId="0" borderId="0" xfId="0" applyFont="1" applyAlignment="1"/>
    <xf numFmtId="0" fontId="0" fillId="0" borderId="0" xfId="0" applyFont="1" applyAlignment="1"/>
    <xf numFmtId="0" fontId="4" fillId="3" borderId="0" xfId="0" applyFont="1" applyFill="1" applyAlignment="1">
      <alignment horizontal="center" vertical="center" wrapText="1"/>
    </xf>
    <xf numFmtId="0" fontId="7" fillId="2" borderId="0" xfId="0" applyFont="1" applyFill="1" applyAlignment="1"/>
    <xf numFmtId="0" fontId="20" fillId="3" borderId="0" xfId="0" applyFont="1" applyFill="1" applyAlignment="1">
      <alignment horizontal="left" vertical="center"/>
    </xf>
    <xf numFmtId="0" fontId="23" fillId="3" borderId="0" xfId="0" applyFont="1" applyFill="1" applyAlignment="1">
      <alignment horizontal="center"/>
    </xf>
    <xf numFmtId="0" fontId="24" fillId="0" borderId="0" xfId="0" applyFont="1" applyAlignment="1"/>
    <xf numFmtId="0" fontId="4" fillId="8" borderId="0" xfId="0" applyFont="1" applyFill="1"/>
    <xf numFmtId="0" fontId="0" fillId="0" borderId="0" xfId="0"/>
    <xf numFmtId="0" fontId="26" fillId="3" borderId="0" xfId="0" applyFont="1" applyFill="1" applyAlignment="1">
      <alignment horizontal="left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'Financial Ratio'!$B$17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'Financial Ratio'!$B$18</c:f>
              <c:numCache>
                <c:formatCode>General</c:formatCode>
                <c:ptCount val="1"/>
                <c:pt idx="0">
                  <c:v>4668495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01-4DC5-9407-CA11CEA74F68}"/>
            </c:ext>
          </c:extLst>
        </c:ser>
        <c:ser>
          <c:idx val="1"/>
          <c:order val="1"/>
          <c:tx>
            <c:strRef>
              <c:f>'Financial Ratio'!$C$17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'Financial Ratio'!$C$18</c:f>
              <c:numCache>
                <c:formatCode>General</c:formatCode>
                <c:ptCount val="1"/>
                <c:pt idx="0">
                  <c:v>5490311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01-4DC5-9407-CA11CEA74F68}"/>
            </c:ext>
          </c:extLst>
        </c:ser>
        <c:ser>
          <c:idx val="2"/>
          <c:order val="2"/>
          <c:tx>
            <c:strRef>
              <c:f>'Financial Ratio'!$D$17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'Financial Ratio'!$D$18</c:f>
              <c:numCache>
                <c:formatCode>General</c:formatCode>
                <c:ptCount val="1"/>
                <c:pt idx="0">
                  <c:v>6987804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01-4DC5-9407-CA11CEA74F68}"/>
            </c:ext>
          </c:extLst>
        </c:ser>
        <c:ser>
          <c:idx val="3"/>
          <c:order val="3"/>
          <c:tx>
            <c:strRef>
              <c:f>'Financial Ratio'!$E$17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'Financial Ratio'!$E$18</c:f>
              <c:numCache>
                <c:formatCode>_(* #,##0_);_(* \(#,##0\);_(* "-"??_);_(@_)</c:formatCode>
                <c:ptCount val="1"/>
                <c:pt idx="0">
                  <c:v>9407882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01-4DC5-9407-CA11CEA74F68}"/>
            </c:ext>
          </c:extLst>
        </c:ser>
        <c:ser>
          <c:idx val="4"/>
          <c:order val="4"/>
          <c:tx>
            <c:strRef>
              <c:f>'Financial Ratio'!$F$17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'Financial Ratio'!$F$18</c:f>
              <c:numCache>
                <c:formatCode>0</c:formatCode>
                <c:ptCount val="1"/>
                <c:pt idx="0">
                  <c:v>10189329.333333334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93-4A41-8079-89DCCB564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8376368"/>
        <c:axId val="2108366800"/>
      </c:barChart>
      <c:catAx>
        <c:axId val="210837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366800"/>
        <c:crosses val="autoZero"/>
        <c:auto val="1"/>
        <c:lblAlgn val="ctr"/>
        <c:lblOffset val="100"/>
        <c:noMultiLvlLbl val="0"/>
      </c:catAx>
      <c:valAx>
        <c:axId val="210836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37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Operating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'Financial Ratio'!$I$17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'Financial Ratio'!$I$24</c:f>
              <c:numCache>
                <c:formatCode>0.00%</c:formatCode>
                <c:ptCount val="1"/>
                <c:pt idx="0">
                  <c:v>0.29701645461218495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B6-4BB2-AEF2-25BE788B56B4}"/>
            </c:ext>
          </c:extLst>
        </c:ser>
        <c:ser>
          <c:idx val="1"/>
          <c:order val="1"/>
          <c:tx>
            <c:strRef>
              <c:f>'Financial Ratio'!$J$17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'Financial Ratio'!$J$24</c:f>
              <c:numCache>
                <c:formatCode>0.00%</c:formatCode>
                <c:ptCount val="1"/>
                <c:pt idx="0">
                  <c:v>0.31271622149933243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B6-4BB2-AEF2-25BE788B56B4}"/>
            </c:ext>
          </c:extLst>
        </c:ser>
        <c:ser>
          <c:idx val="2"/>
          <c:order val="2"/>
          <c:tx>
            <c:strRef>
              <c:f>'Financial Ratio'!$K$17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'Financial Ratio'!$K$24</c:f>
              <c:numCache>
                <c:formatCode>0.00%</c:formatCode>
                <c:ptCount val="1"/>
                <c:pt idx="0">
                  <c:v>0.31880670076651374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B6-4BB2-AEF2-25BE788B56B4}"/>
            </c:ext>
          </c:extLst>
        </c:ser>
        <c:ser>
          <c:idx val="3"/>
          <c:order val="3"/>
          <c:tx>
            <c:strRef>
              <c:f>'Financial Ratio'!$L$17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'Financial Ratio'!$L$24</c:f>
              <c:numCache>
                <c:formatCode>0.00%</c:formatCode>
                <c:ptCount val="1"/>
                <c:pt idx="0">
                  <c:v>0.34232339711249216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E-4E9A-80E8-FEE7B77BA2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8531279"/>
        <c:axId val="1428530447"/>
      </c:barChart>
      <c:catAx>
        <c:axId val="1428531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530447"/>
        <c:crosses val="autoZero"/>
        <c:auto val="1"/>
        <c:lblAlgn val="ctr"/>
        <c:lblOffset val="100"/>
        <c:noMultiLvlLbl val="0"/>
      </c:catAx>
      <c:valAx>
        <c:axId val="142853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53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'Financial Ratio'!$I$17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'Financial Ratio'!$I$25</c:f>
              <c:numCache>
                <c:formatCode>0.00%</c:formatCode>
                <c:ptCount val="1"/>
                <c:pt idx="0">
                  <c:v>0.13787619280645952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8-48A2-9E1D-44B355CFF076}"/>
            </c:ext>
          </c:extLst>
        </c:ser>
        <c:ser>
          <c:idx val="1"/>
          <c:order val="1"/>
          <c:tx>
            <c:strRef>
              <c:f>'Financial Ratio'!$J$17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'Financial Ratio'!$J$25</c:f>
              <c:numCache>
                <c:formatCode>0.00%</c:formatCode>
                <c:ptCount val="1"/>
                <c:pt idx="0">
                  <c:v>0.13766624621036092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8-48A2-9E1D-44B355CFF076}"/>
            </c:ext>
          </c:extLst>
        </c:ser>
        <c:ser>
          <c:idx val="2"/>
          <c:order val="2"/>
          <c:tx>
            <c:strRef>
              <c:f>'Financial Ratio'!$K$17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'Financial Ratio'!$K$25</c:f>
              <c:numCache>
                <c:formatCode>0.00%</c:formatCode>
                <c:ptCount val="1"/>
                <c:pt idx="0">
                  <c:v>0.15245269745423634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98-48A2-9E1D-44B355CFF076}"/>
            </c:ext>
          </c:extLst>
        </c:ser>
        <c:ser>
          <c:idx val="3"/>
          <c:order val="3"/>
          <c:tx>
            <c:strRef>
              <c:f>'Financial Ratio'!$L$17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'Financial Ratio'!$L$25</c:f>
              <c:numCache>
                <c:formatCode>0.00%</c:formatCode>
                <c:ptCount val="1"/>
                <c:pt idx="0">
                  <c:v>0.17796554228001851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17-4A3D-B909-C780FD8936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04089903"/>
        <c:axId val="1204084911"/>
      </c:barChart>
      <c:catAx>
        <c:axId val="1204089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084911"/>
        <c:crosses val="autoZero"/>
        <c:auto val="1"/>
        <c:lblAlgn val="ctr"/>
        <c:lblOffset val="100"/>
        <c:noMultiLvlLbl val="0"/>
      </c:catAx>
      <c:valAx>
        <c:axId val="120408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08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 On 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'Financial Ratio'!$I$17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'Financial Ratio'!$I$26</c:f>
              <c:numCache>
                <c:formatCode>0.00%</c:formatCode>
                <c:ptCount val="1"/>
                <c:pt idx="0">
                  <c:v>0.19449268171669562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E-4B37-84BF-A2647A3EF493}"/>
            </c:ext>
          </c:extLst>
        </c:ser>
        <c:ser>
          <c:idx val="1"/>
          <c:order val="1"/>
          <c:tx>
            <c:strRef>
              <c:f>'Financial Ratio'!$J$17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'Financial Ratio'!$J$26</c:f>
              <c:numCache>
                <c:formatCode>0.00%</c:formatCode>
                <c:ptCount val="1"/>
                <c:pt idx="0">
                  <c:v>0.187452918311387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4E-4B37-84BF-A2647A3EF493}"/>
            </c:ext>
          </c:extLst>
        </c:ser>
        <c:ser>
          <c:idx val="2"/>
          <c:order val="2"/>
          <c:tx>
            <c:strRef>
              <c:f>'Financial Ratio'!$K$17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'Financial Ratio'!$K$26</c:f>
              <c:numCache>
                <c:formatCode>0.00%</c:formatCode>
                <c:ptCount val="1"/>
                <c:pt idx="0">
                  <c:v>0.20291240356198856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4E-4B37-84BF-A2647A3EF493}"/>
            </c:ext>
          </c:extLst>
        </c:ser>
        <c:ser>
          <c:idx val="3"/>
          <c:order val="3"/>
          <c:tx>
            <c:strRef>
              <c:f>'Financial Ratio'!$L$17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'Financial Ratio'!$L$26</c:f>
              <c:numCache>
                <c:formatCode>0.00%</c:formatCode>
                <c:ptCount val="1"/>
                <c:pt idx="0">
                  <c:v>0.24028520499108735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C1-46F4-B878-9FC7EE904D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8532527"/>
        <c:axId val="1428532943"/>
      </c:barChart>
      <c:catAx>
        <c:axId val="1428532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532943"/>
        <c:crosses val="autoZero"/>
        <c:auto val="1"/>
        <c:lblAlgn val="ctr"/>
        <c:lblOffset val="100"/>
        <c:noMultiLvlLbl val="0"/>
      </c:catAx>
      <c:valAx>
        <c:axId val="142853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53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'Financial Ratio'!$O$17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'Financial Ratio'!$O$22</c:f>
              <c:numCache>
                <c:formatCode>0.00%</c:formatCode>
                <c:ptCount val="1"/>
                <c:pt idx="0">
                  <c:v>0.37577888976735907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A-47EA-B4CB-B733D9E08A99}"/>
            </c:ext>
          </c:extLst>
        </c:ser>
        <c:ser>
          <c:idx val="1"/>
          <c:order val="1"/>
          <c:tx>
            <c:strRef>
              <c:f>'Financial Ratio'!$P$17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'Financial Ratio'!$P$22</c:f>
              <c:numCache>
                <c:formatCode>0.00%</c:formatCode>
                <c:ptCount val="1"/>
                <c:pt idx="0">
                  <c:v>0.56236375615469714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DA-47EA-B4CB-B733D9E08A99}"/>
            </c:ext>
          </c:extLst>
        </c:ser>
        <c:ser>
          <c:idx val="2"/>
          <c:order val="2"/>
          <c:tx>
            <c:strRef>
              <c:f>'Financial Ratio'!$Q$17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'Financial Ratio'!$Q$22</c:f>
              <c:numCache>
                <c:formatCode>0.00%</c:formatCode>
                <c:ptCount val="1"/>
                <c:pt idx="0">
                  <c:v>0.42346681940678682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DA-47EA-B4CB-B733D9E08A99}"/>
            </c:ext>
          </c:extLst>
        </c:ser>
        <c:ser>
          <c:idx val="3"/>
          <c:order val="3"/>
          <c:tx>
            <c:strRef>
              <c:f>'Financial Ratio'!$R$17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'Financial Ratio'!$R$22</c:f>
              <c:numCache>
                <c:formatCode>0.00%</c:formatCode>
                <c:ptCount val="1"/>
                <c:pt idx="0">
                  <c:v>0.65574474991627041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B6-4424-AA00-AF017D6300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04082415"/>
        <c:axId val="1204082831"/>
      </c:barChart>
      <c:catAx>
        <c:axId val="1204082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082831"/>
        <c:crosses val="autoZero"/>
        <c:auto val="1"/>
        <c:lblAlgn val="ctr"/>
        <c:lblOffset val="100"/>
        <c:noMultiLvlLbl val="0"/>
      </c:catAx>
      <c:valAx>
        <c:axId val="120408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08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Debt to Equity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'Financial Ratio'!$O$17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'Financial Ratio'!$O$23</c:f>
              <c:numCache>
                <c:formatCode>0.00%</c:formatCode>
                <c:ptCount val="1"/>
                <c:pt idx="0">
                  <c:v>2.1832193435822682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0F-40C5-B3CC-88EFCDAAFE81}"/>
            </c:ext>
          </c:extLst>
        </c:ser>
        <c:ser>
          <c:idx val="1"/>
          <c:order val="1"/>
          <c:tx>
            <c:strRef>
              <c:f>'Financial Ratio'!$P$17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'Financial Ratio'!$P$23</c:f>
              <c:numCache>
                <c:formatCode>0.00%</c:formatCode>
                <c:ptCount val="1"/>
                <c:pt idx="0">
                  <c:v>2.3664064348237521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F-40C5-B3CC-88EFCDAAFE81}"/>
            </c:ext>
          </c:extLst>
        </c:ser>
        <c:ser>
          <c:idx val="2"/>
          <c:order val="2"/>
          <c:tx>
            <c:strRef>
              <c:f>'Financial Ratio'!$Q$17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'Financial Ratio'!$Q$23</c:f>
              <c:numCache>
                <c:formatCode>0.00%</c:formatCode>
                <c:ptCount val="1"/>
                <c:pt idx="0">
                  <c:v>2.3436552113048146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F-40C5-B3CC-88EFCDAAFE81}"/>
            </c:ext>
          </c:extLst>
        </c:ser>
        <c:ser>
          <c:idx val="3"/>
          <c:order val="3"/>
          <c:tx>
            <c:strRef>
              <c:f>'Financial Ratio'!$R$17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'Financial Ratio'!$R$23</c:f>
              <c:numCache>
                <c:formatCode>0.00%</c:formatCode>
                <c:ptCount val="1"/>
                <c:pt idx="0">
                  <c:v>1.727231858714972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C2-44D1-90D5-4FB9593072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32353167"/>
        <c:axId val="1432355663"/>
      </c:barChart>
      <c:catAx>
        <c:axId val="1432353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355663"/>
        <c:crosses val="autoZero"/>
        <c:auto val="1"/>
        <c:lblAlgn val="ctr"/>
        <c:lblOffset val="100"/>
        <c:noMultiLvlLbl val="0"/>
      </c:catAx>
      <c:valAx>
        <c:axId val="143235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35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Operating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'Financial Ratio'!$O$17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'Financial Ratio'!$O$24</c:f>
              <c:numCache>
                <c:formatCode>0.00%</c:formatCode>
                <c:ptCount val="1"/>
                <c:pt idx="0">
                  <c:v>-0.1151078082716471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5-454F-8DF1-DFC7DDB3B1DF}"/>
            </c:ext>
          </c:extLst>
        </c:ser>
        <c:ser>
          <c:idx val="1"/>
          <c:order val="1"/>
          <c:tx>
            <c:strRef>
              <c:f>'Financial Ratio'!$P$17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'Financial Ratio'!$P$24</c:f>
              <c:numCache>
                <c:formatCode>0.00%</c:formatCode>
                <c:ptCount val="1"/>
                <c:pt idx="0">
                  <c:v>6.077109197105255E-2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C5-454F-8DF1-DFC7DDB3B1DF}"/>
            </c:ext>
          </c:extLst>
        </c:ser>
        <c:ser>
          <c:idx val="2"/>
          <c:order val="2"/>
          <c:tx>
            <c:strRef>
              <c:f>'Financial Ratio'!$Q$17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'Financial Ratio'!$Q$24</c:f>
              <c:numCache>
                <c:formatCode>0.00%</c:formatCode>
                <c:ptCount val="1"/>
                <c:pt idx="0">
                  <c:v>-2.1469178473519392E-2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C5-454F-8DF1-DFC7DDB3B1DF}"/>
            </c:ext>
          </c:extLst>
        </c:ser>
        <c:ser>
          <c:idx val="3"/>
          <c:order val="3"/>
          <c:tx>
            <c:strRef>
              <c:f>'Financial Ratio'!$R$17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'Financial Ratio'!$R$24</c:f>
              <c:numCache>
                <c:formatCode>0.00%</c:formatCode>
                <c:ptCount val="1"/>
                <c:pt idx="0">
                  <c:v>0.25686167230547835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DE-4D8F-B090-0FC15DA001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04081999"/>
        <c:axId val="1204088239"/>
      </c:barChart>
      <c:catAx>
        <c:axId val="1204081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088239"/>
        <c:crosses val="autoZero"/>
        <c:auto val="1"/>
        <c:lblAlgn val="ctr"/>
        <c:lblOffset val="100"/>
        <c:noMultiLvlLbl val="0"/>
      </c:catAx>
      <c:valAx>
        <c:axId val="120408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08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'Financial Ratio'!$O$17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'Financial Ratio'!$O$25</c:f>
              <c:numCache>
                <c:formatCode>0.00%</c:formatCode>
                <c:ptCount val="1"/>
                <c:pt idx="0">
                  <c:v>-0.10388460000801225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E-48E5-8079-82A3255B2AF0}"/>
            </c:ext>
          </c:extLst>
        </c:ser>
        <c:ser>
          <c:idx val="1"/>
          <c:order val="1"/>
          <c:tx>
            <c:strRef>
              <c:f>'Financial Ratio'!$P$17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'Financial Ratio'!$P$25</c:f>
              <c:numCache>
                <c:formatCode>0.00%</c:formatCode>
                <c:ptCount val="1"/>
                <c:pt idx="0">
                  <c:v>6.0074242080980618E-2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E-48E5-8079-82A3255B2AF0}"/>
            </c:ext>
          </c:extLst>
        </c:ser>
        <c:ser>
          <c:idx val="2"/>
          <c:order val="2"/>
          <c:tx>
            <c:strRef>
              <c:f>'Financial Ratio'!$Q$17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'Financial Ratio'!$Q$25</c:f>
              <c:numCache>
                <c:formatCode>0.00%</c:formatCode>
                <c:ptCount val="1"/>
                <c:pt idx="0">
                  <c:v>-2.5665247458242797E-2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4E-48E5-8079-82A3255B2AF0}"/>
            </c:ext>
          </c:extLst>
        </c:ser>
        <c:ser>
          <c:idx val="3"/>
          <c:order val="3"/>
          <c:tx>
            <c:strRef>
              <c:f>'Financial Ratio'!$R$17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'Financial Ratio'!$R$25</c:f>
              <c:numCache>
                <c:formatCode>0.00%</c:formatCode>
                <c:ptCount val="1"/>
                <c:pt idx="0">
                  <c:v>0.25158123406480148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81-459E-B147-1ACC167B07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8534191"/>
        <c:axId val="1428535439"/>
      </c:barChart>
      <c:catAx>
        <c:axId val="1428534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535439"/>
        <c:crosses val="autoZero"/>
        <c:auto val="1"/>
        <c:lblAlgn val="ctr"/>
        <c:lblOffset val="100"/>
        <c:noMultiLvlLbl val="0"/>
      </c:catAx>
      <c:valAx>
        <c:axId val="142853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53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 On 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'Financial Ratio'!$O$17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'Financial Ratio'!$O$26</c:f>
              <c:numCache>
                <c:formatCode>0.00%</c:formatCode>
                <c:ptCount val="1"/>
                <c:pt idx="0">
                  <c:v>-0.21512624188928259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7-4641-B0D1-30581AEBB230}"/>
            </c:ext>
          </c:extLst>
        </c:ser>
        <c:ser>
          <c:idx val="1"/>
          <c:order val="1"/>
          <c:tx>
            <c:strRef>
              <c:f>'Financial Ratio'!$P$17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'Financial Ratio'!$P$26</c:f>
              <c:numCache>
                <c:formatCode>0.00%</c:formatCode>
                <c:ptCount val="1"/>
                <c:pt idx="0">
                  <c:v>0.12331664737131257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07-4641-B0D1-30581AEBB230}"/>
            </c:ext>
          </c:extLst>
        </c:ser>
        <c:ser>
          <c:idx val="2"/>
          <c:order val="2"/>
          <c:tx>
            <c:strRef>
              <c:f>'Financial Ratio'!$Q$17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'Financial Ratio'!$Q$26</c:f>
              <c:numCache>
                <c:formatCode>0.00%</c:formatCode>
                <c:ptCount val="1"/>
                <c:pt idx="0">
                  <c:v>-6.0378255912438936E-2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07-4641-B0D1-30581AEBB230}"/>
            </c:ext>
          </c:extLst>
        </c:ser>
        <c:ser>
          <c:idx val="3"/>
          <c:order val="3"/>
          <c:tx>
            <c:strRef>
              <c:f>'Financial Ratio'!$R$17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'Financial Ratio'!$R$26</c:f>
              <c:numCache>
                <c:formatCode>0.00%</c:formatCode>
                <c:ptCount val="1"/>
                <c:pt idx="0">
                  <c:v>0.43594849449346451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F-45F7-A8FE-1BC4A482DB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32352751"/>
        <c:axId val="1359424799"/>
      </c:barChart>
      <c:catAx>
        <c:axId val="1432352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424799"/>
        <c:crosses val="autoZero"/>
        <c:auto val="1"/>
        <c:lblAlgn val="ctr"/>
        <c:lblOffset val="100"/>
        <c:noMultiLvlLbl val="0"/>
      </c:catAx>
      <c:valAx>
        <c:axId val="135942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35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'Financial Ratio'!$U$17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'Financial Ratio'!$U$22</c:f>
              <c:numCache>
                <c:formatCode>0.00%</c:formatCode>
                <c:ptCount val="1"/>
                <c:pt idx="0">
                  <c:v>0.44864425720386336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F-42CE-8F35-80F8FDDFB750}"/>
            </c:ext>
          </c:extLst>
        </c:ser>
        <c:ser>
          <c:idx val="1"/>
          <c:order val="1"/>
          <c:tx>
            <c:strRef>
              <c:f>'Financial Ratio'!$V$17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'Financial Ratio'!$V$22</c:f>
              <c:numCache>
                <c:formatCode>0.00%</c:formatCode>
                <c:ptCount val="1"/>
                <c:pt idx="0">
                  <c:v>0.33559169900797853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3F-42CE-8F35-80F8FDDFB750}"/>
            </c:ext>
          </c:extLst>
        </c:ser>
        <c:ser>
          <c:idx val="2"/>
          <c:order val="2"/>
          <c:tx>
            <c:strRef>
              <c:f>'Financial Ratio'!$W$17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'Financial Ratio'!$W$22</c:f>
              <c:numCache>
                <c:formatCode>0.00%</c:formatCode>
                <c:ptCount val="1"/>
                <c:pt idx="0">
                  <c:v>0.40150143506192332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3F-42CE-8F35-80F8FDDFB750}"/>
            </c:ext>
          </c:extLst>
        </c:ser>
        <c:ser>
          <c:idx val="3"/>
          <c:order val="3"/>
          <c:tx>
            <c:strRef>
              <c:f>'Financial Ratio'!$X$17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'Financial Ratio'!$X$22</c:f>
              <c:numCache>
                <c:formatCode>0.00%</c:formatCode>
                <c:ptCount val="1"/>
                <c:pt idx="0">
                  <c:v>0.35132905993244046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AF-42B2-90CF-565AE70A66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8533775"/>
        <c:axId val="1428530863"/>
      </c:barChart>
      <c:catAx>
        <c:axId val="1428533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530863"/>
        <c:crosses val="autoZero"/>
        <c:auto val="1"/>
        <c:lblAlgn val="ctr"/>
        <c:lblOffset val="100"/>
        <c:noMultiLvlLbl val="0"/>
      </c:catAx>
      <c:valAx>
        <c:axId val="142853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53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Debt to Equity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'Financial Ratio'!$U$17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'Financial Ratio'!$U$23</c:f>
              <c:numCache>
                <c:formatCode>0.00%</c:formatCode>
                <c:ptCount val="1"/>
                <c:pt idx="0">
                  <c:v>1.257740540883552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D1-40D1-AA8A-B9972CED5602}"/>
            </c:ext>
          </c:extLst>
        </c:ser>
        <c:ser>
          <c:idx val="1"/>
          <c:order val="1"/>
          <c:tx>
            <c:strRef>
              <c:f>'Financial Ratio'!$V$17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'Financial Ratio'!$V$23</c:f>
              <c:numCache>
                <c:formatCode>0.00%</c:formatCode>
                <c:ptCount val="1"/>
                <c:pt idx="0">
                  <c:v>1.4082855810955841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D1-40D1-AA8A-B9972CED5602}"/>
            </c:ext>
          </c:extLst>
        </c:ser>
        <c:ser>
          <c:idx val="2"/>
          <c:order val="2"/>
          <c:tx>
            <c:strRef>
              <c:f>'Financial Ratio'!$W$17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'Financial Ratio'!$W$23</c:f>
              <c:numCache>
                <c:formatCode>0.00%</c:formatCode>
                <c:ptCount val="1"/>
                <c:pt idx="0">
                  <c:v>1.7571759352880643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D1-40D1-AA8A-B9972CED5602}"/>
            </c:ext>
          </c:extLst>
        </c:ser>
        <c:ser>
          <c:idx val="3"/>
          <c:order val="3"/>
          <c:tx>
            <c:strRef>
              <c:f>'Financial Ratio'!$X$17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'Financial Ratio'!$X$23</c:f>
              <c:numCache>
                <c:formatCode>0.00%</c:formatCode>
                <c:ptCount val="1"/>
                <c:pt idx="0">
                  <c:v>1.745962078952825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20-43E5-8655-6B0DAD1462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33525695"/>
        <c:axId val="1433514463"/>
      </c:barChart>
      <c:catAx>
        <c:axId val="14335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514463"/>
        <c:crosses val="autoZero"/>
        <c:auto val="1"/>
        <c:lblAlgn val="ctr"/>
        <c:lblOffset val="100"/>
        <c:noMultiLvlLbl val="0"/>
      </c:catAx>
      <c:valAx>
        <c:axId val="143351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5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'Financial Ratio'!$B$17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'Financial Ratio'!$B$19</c:f>
              <c:numCache>
                <c:formatCode>General</c:formatCode>
                <c:ptCount val="1"/>
                <c:pt idx="0">
                  <c:v>-3022596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4A-4E99-AC89-E78F3DED03ED}"/>
            </c:ext>
          </c:extLst>
        </c:ser>
        <c:ser>
          <c:idx val="1"/>
          <c:order val="1"/>
          <c:tx>
            <c:strRef>
              <c:f>'Financial Ratio'!$C$17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'Financial Ratio'!$C$19</c:f>
              <c:numCache>
                <c:formatCode>General</c:formatCode>
                <c:ptCount val="1"/>
                <c:pt idx="0">
                  <c:v>-3552619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4A-4E99-AC89-E78F3DED03ED}"/>
            </c:ext>
          </c:extLst>
        </c:ser>
        <c:ser>
          <c:idx val="2"/>
          <c:order val="2"/>
          <c:tx>
            <c:strRef>
              <c:f>'Financial Ratio'!$D$17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'Financial Ratio'!$D$19</c:f>
              <c:numCache>
                <c:formatCode>General</c:formatCode>
                <c:ptCount val="1"/>
                <c:pt idx="0">
                  <c:v>-2187719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4A-4E99-AC89-E78F3DED03ED}"/>
            </c:ext>
          </c:extLst>
        </c:ser>
        <c:ser>
          <c:idx val="3"/>
          <c:order val="3"/>
          <c:tx>
            <c:strRef>
              <c:f>'Financial Ratio'!$E$17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'Financial Ratio'!$E$19</c:f>
              <c:numCache>
                <c:formatCode>General</c:formatCode>
                <c:ptCount val="1"/>
                <c:pt idx="0">
                  <c:v>-1523591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4A-4E99-AC89-E78F3DED03ED}"/>
            </c:ext>
          </c:extLst>
        </c:ser>
        <c:ser>
          <c:idx val="4"/>
          <c:order val="4"/>
          <c:tx>
            <c:strRef>
              <c:f>'Financial Ratio'!$F$17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'Financial Ratio'!$F$19</c:f>
              <c:numCache>
                <c:formatCode>0</c:formatCode>
                <c:ptCount val="1"/>
                <c:pt idx="0">
                  <c:v>-588962.66666666663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C0-46DE-9B8E-12A451B74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8375120"/>
        <c:axId val="2108375536"/>
      </c:barChart>
      <c:catAx>
        <c:axId val="21083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375536"/>
        <c:crosses val="autoZero"/>
        <c:auto val="1"/>
        <c:lblAlgn val="ctr"/>
        <c:lblOffset val="100"/>
        <c:noMultiLvlLbl val="0"/>
      </c:catAx>
      <c:valAx>
        <c:axId val="210837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37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Operating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'Financial Ratio'!$U$17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'Financial Ratio'!$U$24</c:f>
              <c:numCache>
                <c:formatCode>0.00%</c:formatCode>
                <c:ptCount val="1"/>
                <c:pt idx="0">
                  <c:v>-0.19165247093005514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7C-4CC9-9A40-61D7B58A3EB4}"/>
            </c:ext>
          </c:extLst>
        </c:ser>
        <c:ser>
          <c:idx val="1"/>
          <c:order val="1"/>
          <c:tx>
            <c:strRef>
              <c:f>'Financial Ratio'!$V$17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'Financial Ratio'!$V$24</c:f>
              <c:numCache>
                <c:formatCode>0.00%</c:formatCode>
                <c:ptCount val="1"/>
                <c:pt idx="0">
                  <c:v>4.5523174098625899E-2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7C-4CC9-9A40-61D7B58A3EB4}"/>
            </c:ext>
          </c:extLst>
        </c:ser>
        <c:ser>
          <c:idx val="2"/>
          <c:order val="2"/>
          <c:tx>
            <c:strRef>
              <c:f>'Financial Ratio'!$W$17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'Financial Ratio'!$W$24</c:f>
              <c:numCache>
                <c:formatCode>0.00%</c:formatCode>
                <c:ptCount val="1"/>
                <c:pt idx="0">
                  <c:v>5.6215335443236302E-3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7C-4CC9-9A40-61D7B58A3EB4}"/>
            </c:ext>
          </c:extLst>
        </c:ser>
        <c:ser>
          <c:idx val="3"/>
          <c:order val="3"/>
          <c:tx>
            <c:strRef>
              <c:f>'Financial Ratio'!$X$17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'Financial Ratio'!$X$24</c:f>
              <c:numCache>
                <c:formatCode>0.00%</c:formatCode>
                <c:ptCount val="1"/>
                <c:pt idx="0">
                  <c:v>6.3438422039623563E-2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40-46B6-81A1-1C2C3D884A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8527951"/>
        <c:axId val="1428535023"/>
      </c:barChart>
      <c:catAx>
        <c:axId val="1428527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535023"/>
        <c:crosses val="autoZero"/>
        <c:auto val="1"/>
        <c:lblAlgn val="ctr"/>
        <c:lblOffset val="100"/>
        <c:noMultiLvlLbl val="0"/>
      </c:catAx>
      <c:valAx>
        <c:axId val="142853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52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'Financial Ratio'!$U$17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'Financial Ratio'!$U$25</c:f>
              <c:numCache>
                <c:formatCode>0.00%</c:formatCode>
                <c:ptCount val="1"/>
                <c:pt idx="0">
                  <c:v>-0.1437254030417966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CF-4792-A337-9203B276C9F8}"/>
            </c:ext>
          </c:extLst>
        </c:ser>
        <c:ser>
          <c:idx val="1"/>
          <c:order val="1"/>
          <c:tx>
            <c:strRef>
              <c:f>'Financial Ratio'!$V$17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'Financial Ratio'!$V$25</c:f>
              <c:numCache>
                <c:formatCode>0.00%</c:formatCode>
                <c:ptCount val="1"/>
                <c:pt idx="0">
                  <c:v>2.8352745283939267E-2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CF-4792-A337-9203B276C9F8}"/>
            </c:ext>
          </c:extLst>
        </c:ser>
        <c:ser>
          <c:idx val="2"/>
          <c:order val="2"/>
          <c:tx>
            <c:strRef>
              <c:f>'Financial Ratio'!$W$17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'Financial Ratio'!$W$25</c:f>
              <c:numCache>
                <c:formatCode>0.00%</c:formatCode>
                <c:ptCount val="1"/>
                <c:pt idx="0">
                  <c:v>1.4287232985230743E-2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CF-4792-A337-9203B276C9F8}"/>
            </c:ext>
          </c:extLst>
        </c:ser>
        <c:ser>
          <c:idx val="3"/>
          <c:order val="3"/>
          <c:tx>
            <c:strRef>
              <c:f>'Financial Ratio'!$X$17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'Financial Ratio'!$X$25</c:f>
              <c:numCache>
                <c:formatCode>0.00%</c:formatCode>
                <c:ptCount val="1"/>
                <c:pt idx="0">
                  <c:v>5.1332782463282052E-2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71-4493-96E6-3731F0C153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33523199"/>
        <c:axId val="1433515295"/>
      </c:barChart>
      <c:catAx>
        <c:axId val="1433523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515295"/>
        <c:crosses val="autoZero"/>
        <c:auto val="1"/>
        <c:lblAlgn val="ctr"/>
        <c:lblOffset val="100"/>
        <c:noMultiLvlLbl val="0"/>
      </c:catAx>
      <c:valAx>
        <c:axId val="143351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52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 On 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'Financial Ratio'!$U$17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'Financial Ratio'!$U$26</c:f>
              <c:numCache>
                <c:formatCode>0.00%</c:formatCode>
                <c:ptCount val="1"/>
                <c:pt idx="0">
                  <c:v>-0.17973463370255122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C0-4982-9726-ED84CC09FA5F}"/>
            </c:ext>
          </c:extLst>
        </c:ser>
        <c:ser>
          <c:idx val="1"/>
          <c:order val="1"/>
          <c:tx>
            <c:strRef>
              <c:f>'Financial Ratio'!$V$17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'Financial Ratio'!$V$26</c:f>
              <c:numCache>
                <c:formatCode>0.00%</c:formatCode>
                <c:ptCount val="1"/>
                <c:pt idx="0">
                  <c:v>3.7264944410004705E-2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C0-4982-9726-ED84CC09FA5F}"/>
            </c:ext>
          </c:extLst>
        </c:ser>
        <c:ser>
          <c:idx val="2"/>
          <c:order val="2"/>
          <c:tx>
            <c:strRef>
              <c:f>'Financial Ratio'!$W$17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'Financial Ratio'!$W$26</c:f>
              <c:numCache>
                <c:formatCode>0.00%</c:formatCode>
                <c:ptCount val="1"/>
                <c:pt idx="0">
                  <c:v>1.9417405718216395E-2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C0-4982-9726-ED84CC09FA5F}"/>
            </c:ext>
          </c:extLst>
        </c:ser>
        <c:ser>
          <c:idx val="3"/>
          <c:order val="3"/>
          <c:tx>
            <c:strRef>
              <c:f>'Financial Ratio'!$X$17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'Financial Ratio'!$X$26</c:f>
              <c:numCache>
                <c:formatCode>0.00%</c:formatCode>
                <c:ptCount val="1"/>
                <c:pt idx="0">
                  <c:v>6.8369412460714374E-2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2B-400E-A74E-1CD9971B65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33516127"/>
        <c:axId val="1433518623"/>
      </c:barChart>
      <c:catAx>
        <c:axId val="1433516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518623"/>
        <c:crosses val="autoZero"/>
        <c:auto val="1"/>
        <c:lblAlgn val="ctr"/>
        <c:lblOffset val="100"/>
        <c:noMultiLvlLbl val="0"/>
      </c:catAx>
      <c:valAx>
        <c:axId val="143351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51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'Financial Ratio'!$H$17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'Financial Ratio'!$H$18</c:f>
              <c:numCache>
                <c:formatCode>General</c:formatCode>
                <c:ptCount val="1"/>
                <c:pt idx="0">
                  <c:v>128256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F7-449B-A7B8-BBF7978E1406}"/>
            </c:ext>
          </c:extLst>
        </c:ser>
        <c:ser>
          <c:idx val="1"/>
          <c:order val="1"/>
          <c:tx>
            <c:strRef>
              <c:f>'Financial Ratio'!$I$17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'Financial Ratio'!$I$18</c:f>
              <c:numCache>
                <c:formatCode>General</c:formatCode>
                <c:ptCount val="1"/>
                <c:pt idx="0">
                  <c:v>130784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F7-449B-A7B8-BBF7978E1406}"/>
            </c:ext>
          </c:extLst>
        </c:ser>
        <c:ser>
          <c:idx val="2"/>
          <c:order val="2"/>
          <c:tx>
            <c:strRef>
              <c:f>'Financial Ratio'!$J$17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'Financial Ratio'!$J$18</c:f>
              <c:numCache>
                <c:formatCode>General</c:formatCode>
                <c:ptCount val="1"/>
                <c:pt idx="0">
                  <c:v>135567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F7-449B-A7B8-BBF7978E1406}"/>
            </c:ext>
          </c:extLst>
        </c:ser>
        <c:ser>
          <c:idx val="3"/>
          <c:order val="3"/>
          <c:tx>
            <c:strRef>
              <c:f>'Financial Ratio'!$K$17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'Financial Ratio'!$K$18</c:f>
              <c:numCache>
                <c:formatCode>General</c:formatCode>
                <c:ptCount val="1"/>
                <c:pt idx="0">
                  <c:v>136462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F7-449B-A7B8-BBF7978E1406}"/>
            </c:ext>
          </c:extLst>
        </c:ser>
        <c:ser>
          <c:idx val="4"/>
          <c:order val="4"/>
          <c:tx>
            <c:strRef>
              <c:f>'Financial Ratio'!$L$17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'Financial Ratio'!$L$18</c:f>
              <c:numCache>
                <c:formatCode>#,##0</c:formatCode>
                <c:ptCount val="1"/>
                <c:pt idx="0">
                  <c:v>141390.66666666666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4E-4954-BE72-CE071E976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058944"/>
        <c:axId val="119052288"/>
      </c:barChart>
      <c:catAx>
        <c:axId val="119058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2288"/>
        <c:crosses val="autoZero"/>
        <c:auto val="1"/>
        <c:lblAlgn val="ctr"/>
        <c:lblOffset val="100"/>
        <c:noMultiLvlLbl val="0"/>
      </c:catAx>
      <c:valAx>
        <c:axId val="11905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'Financial Ratio'!$H$17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'Financial Ratio'!$H$19</c:f>
              <c:numCache>
                <c:formatCode>General</c:formatCode>
                <c:ptCount val="1"/>
                <c:pt idx="0">
                  <c:v>22145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36-478D-9770-75B430713F9B}"/>
            </c:ext>
          </c:extLst>
        </c:ser>
        <c:ser>
          <c:idx val="1"/>
          <c:order val="1"/>
          <c:tx>
            <c:strRef>
              <c:f>'Financial Ratio'!$I$17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'Financial Ratio'!$I$19</c:f>
              <c:numCache>
                <c:formatCode>General</c:formatCode>
                <c:ptCount val="1"/>
                <c:pt idx="0">
                  <c:v>18032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36-478D-9770-75B430713F9B}"/>
            </c:ext>
          </c:extLst>
        </c:ser>
        <c:ser>
          <c:idx val="2"/>
          <c:order val="2"/>
          <c:tx>
            <c:strRef>
              <c:f>'Financial Ratio'!$J$17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'Financial Ratio'!$J$19</c:f>
              <c:numCache>
                <c:formatCode>General</c:formatCode>
                <c:ptCount val="1"/>
                <c:pt idx="0">
                  <c:v>18663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36-478D-9770-75B430713F9B}"/>
            </c:ext>
          </c:extLst>
        </c:ser>
        <c:ser>
          <c:idx val="3"/>
          <c:order val="3"/>
          <c:tx>
            <c:strRef>
              <c:f>'Financial Ratio'!$K$17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'Financial Ratio'!$K$19</c:f>
              <c:numCache>
                <c:formatCode>General</c:formatCode>
                <c:ptCount val="1"/>
                <c:pt idx="0">
                  <c:v>20804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36-478D-9770-75B430713F9B}"/>
            </c:ext>
          </c:extLst>
        </c:ser>
        <c:ser>
          <c:idx val="4"/>
          <c:order val="4"/>
          <c:tx>
            <c:strRef>
              <c:f>'Financial Ratio'!$L$17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'Financial Ratio'!$L$19</c:f>
              <c:numCache>
                <c:formatCode>#,##0</c:formatCode>
                <c:ptCount val="1"/>
                <c:pt idx="0">
                  <c:v>25162.666666666668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D7-4A75-8710-748ED6A048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9047296"/>
        <c:axId val="119053120"/>
      </c:barChart>
      <c:catAx>
        <c:axId val="119047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3120"/>
        <c:crosses val="autoZero"/>
        <c:auto val="1"/>
        <c:lblAlgn val="ctr"/>
        <c:lblOffset val="100"/>
        <c:noMultiLvlLbl val="0"/>
      </c:catAx>
      <c:valAx>
        <c:axId val="1190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'Financial Ratio'!$N$17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'Financial Ratio'!$N$18</c:f>
              <c:numCache>
                <c:formatCode>#,##0</c:formatCode>
                <c:ptCount val="1"/>
                <c:pt idx="0">
                  <c:v>29926098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4-43C2-9729-5781F7989318}"/>
            </c:ext>
          </c:extLst>
        </c:ser>
        <c:ser>
          <c:idx val="1"/>
          <c:order val="1"/>
          <c:tx>
            <c:strRef>
              <c:f>'Financial Ratio'!$O$17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'Financial Ratio'!$O$18</c:f>
              <c:numCache>
                <c:formatCode>#,##0</c:formatCode>
                <c:ptCount val="1"/>
                <c:pt idx="0">
                  <c:v>23139551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4-43C2-9729-5781F7989318}"/>
            </c:ext>
          </c:extLst>
        </c:ser>
        <c:ser>
          <c:idx val="2"/>
          <c:order val="2"/>
          <c:tx>
            <c:strRef>
              <c:f>'Financial Ratio'!$P$17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'Financial Ratio'!$P$18</c:f>
              <c:numCache>
                <c:formatCode>#,##0</c:formatCode>
                <c:ptCount val="1"/>
                <c:pt idx="0">
                  <c:v>26117533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64-43C2-9729-5781F7989318}"/>
            </c:ext>
          </c:extLst>
        </c:ser>
        <c:ser>
          <c:idx val="3"/>
          <c:order val="3"/>
          <c:tx>
            <c:strRef>
              <c:f>'Financial Ratio'!$Q$17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'Financial Ratio'!$Q$18</c:f>
              <c:numCache>
                <c:formatCode>#,##0</c:formatCode>
                <c:ptCount val="1"/>
                <c:pt idx="0">
                  <c:v>27925661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64-43C2-9729-5781F7989318}"/>
            </c:ext>
          </c:extLst>
        </c:ser>
        <c:ser>
          <c:idx val="4"/>
          <c:order val="4"/>
          <c:tx>
            <c:strRef>
              <c:f>'Financial Ratio'!$R$17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'Financial Ratio'!$R$18</c:f>
              <c:numCache>
                <c:formatCode>#,##0</c:formatCode>
                <c:ptCount val="1"/>
                <c:pt idx="0">
                  <c:v>30740125.333333332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3-420D-A690-4A7BB89E7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054784"/>
        <c:axId val="119058112"/>
      </c:barChart>
      <c:catAx>
        <c:axId val="119054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112"/>
        <c:crosses val="autoZero"/>
        <c:auto val="1"/>
        <c:lblAlgn val="ctr"/>
        <c:lblOffset val="100"/>
        <c:noMultiLvlLbl val="0"/>
      </c:catAx>
      <c:valAx>
        <c:axId val="11905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'Financial Ratio'!$N$17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'Financial Ratio'!$N$19</c:f>
              <c:numCache>
                <c:formatCode>#,##0</c:formatCode>
                <c:ptCount val="1"/>
                <c:pt idx="0">
                  <c:v>1135783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CC-46C5-AA25-509D885B6874}"/>
            </c:ext>
          </c:extLst>
        </c:ser>
        <c:ser>
          <c:idx val="1"/>
          <c:order val="1"/>
          <c:tx>
            <c:strRef>
              <c:f>'Financial Ratio'!$O$17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'Financial Ratio'!$O$19</c:f>
              <c:numCache>
                <c:formatCode>#,##0</c:formatCode>
                <c:ptCount val="1"/>
                <c:pt idx="0">
                  <c:v>-2403843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CC-46C5-AA25-509D885B6874}"/>
            </c:ext>
          </c:extLst>
        </c:ser>
        <c:ser>
          <c:idx val="2"/>
          <c:order val="2"/>
          <c:tx>
            <c:strRef>
              <c:f>'Financial Ratio'!$P$17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'Financial Ratio'!$P$19</c:f>
              <c:numCache>
                <c:formatCode>#,##0</c:formatCode>
                <c:ptCount val="1"/>
                <c:pt idx="0">
                  <c:v>1568991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CC-46C5-AA25-509D885B6874}"/>
            </c:ext>
          </c:extLst>
        </c:ser>
        <c:ser>
          <c:idx val="3"/>
          <c:order val="3"/>
          <c:tx>
            <c:strRef>
              <c:f>'Financial Ratio'!$Q$17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'Financial Ratio'!$Q$19</c:f>
              <c:numCache>
                <c:formatCode>#,##0</c:formatCode>
                <c:ptCount val="1"/>
                <c:pt idx="0">
                  <c:v>-716719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CC-46C5-AA25-509D885B6874}"/>
            </c:ext>
          </c:extLst>
        </c:ser>
        <c:ser>
          <c:idx val="4"/>
          <c:order val="4"/>
          <c:tx>
            <c:strRef>
              <c:f>'Financial Ratio'!$R$17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'Financial Ratio'!$R$19</c:f>
              <c:numCache>
                <c:formatCode>#,##0</c:formatCode>
                <c:ptCount val="1"/>
                <c:pt idx="0">
                  <c:v>7733638.666666667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B-414D-AF0C-6EC9B781E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057280"/>
        <c:axId val="119061440"/>
      </c:barChart>
      <c:catAx>
        <c:axId val="119057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61440"/>
        <c:crosses val="autoZero"/>
        <c:auto val="1"/>
        <c:lblAlgn val="ctr"/>
        <c:lblOffset val="100"/>
        <c:noMultiLvlLbl val="0"/>
      </c:catAx>
      <c:valAx>
        <c:axId val="1190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'Financial Ratio'!$T$17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'Financial Ratio'!$T$18</c:f>
              <c:numCache>
                <c:formatCode>#,##0</c:formatCode>
                <c:ptCount val="1"/>
                <c:pt idx="0">
                  <c:v>22875662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4-4590-BFE2-E2B91362CE86}"/>
            </c:ext>
          </c:extLst>
        </c:ser>
        <c:ser>
          <c:idx val="1"/>
          <c:order val="1"/>
          <c:tx>
            <c:strRef>
              <c:f>'Financial Ratio'!$U$17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'Financial Ratio'!$U$18</c:f>
              <c:numCache>
                <c:formatCode>#,##0</c:formatCode>
                <c:ptCount val="1"/>
                <c:pt idx="0">
                  <c:v>22938812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A4-4590-BFE2-E2B91362CE86}"/>
            </c:ext>
          </c:extLst>
        </c:ser>
        <c:ser>
          <c:idx val="2"/>
          <c:order val="2"/>
          <c:tx>
            <c:strRef>
              <c:f>'Financial Ratio'!$V$17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'Financial Ratio'!$V$18</c:f>
              <c:numCache>
                <c:formatCode>#,##0</c:formatCode>
                <c:ptCount val="1"/>
                <c:pt idx="0">
                  <c:v>25132628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A4-4590-BFE2-E2B91362CE86}"/>
            </c:ext>
          </c:extLst>
        </c:ser>
        <c:ser>
          <c:idx val="3"/>
          <c:order val="3"/>
          <c:tx>
            <c:strRef>
              <c:f>'Financial Ratio'!$W$17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'Financial Ratio'!$W$18</c:f>
              <c:numCache>
                <c:formatCode>#,##0</c:formatCode>
                <c:ptCount val="1"/>
                <c:pt idx="0">
                  <c:v>26009095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A4-4590-BFE2-E2B91362CE86}"/>
            </c:ext>
          </c:extLst>
        </c:ser>
        <c:ser>
          <c:idx val="4"/>
          <c:order val="4"/>
          <c:tx>
            <c:strRef>
              <c:f>'Financial Ratio'!$X$17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'Financial Ratio'!$X$18</c:f>
              <c:numCache>
                <c:formatCode>#,##0</c:formatCode>
                <c:ptCount val="1"/>
                <c:pt idx="0">
                  <c:v>26400257.333333332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D4-48B5-B9B4-9CA8A0CE5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55152"/>
        <c:axId val="58267216"/>
      </c:barChart>
      <c:catAx>
        <c:axId val="58255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67216"/>
        <c:crosses val="autoZero"/>
        <c:auto val="1"/>
        <c:lblAlgn val="ctr"/>
        <c:lblOffset val="100"/>
        <c:noMultiLvlLbl val="0"/>
      </c:catAx>
      <c:valAx>
        <c:axId val="5826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'Financial Ratio'!$T$17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'Financial Ratio'!$T$19</c:f>
              <c:numCache>
                <c:formatCode>#,##0</c:formatCode>
                <c:ptCount val="1"/>
                <c:pt idx="0">
                  <c:v>375244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B-4497-A414-79F38753479C}"/>
            </c:ext>
          </c:extLst>
        </c:ser>
        <c:ser>
          <c:idx val="1"/>
          <c:order val="1"/>
          <c:tx>
            <c:strRef>
              <c:f>'Financial Ratio'!$U$17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'Financial Ratio'!$U$19</c:f>
              <c:numCache>
                <c:formatCode>#,##0</c:formatCode>
                <c:ptCount val="1"/>
                <c:pt idx="0">
                  <c:v>-3296890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2B-4497-A414-79F38753479C}"/>
            </c:ext>
          </c:extLst>
        </c:ser>
        <c:ser>
          <c:idx val="2"/>
          <c:order val="2"/>
          <c:tx>
            <c:strRef>
              <c:f>'Financial Ratio'!$V$17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'Financial Ratio'!$V$19</c:f>
              <c:numCache>
                <c:formatCode>#,##0</c:formatCode>
                <c:ptCount val="1"/>
                <c:pt idx="0">
                  <c:v>712579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2B-4497-A414-79F38753479C}"/>
            </c:ext>
          </c:extLst>
        </c:ser>
        <c:ser>
          <c:idx val="3"/>
          <c:order val="3"/>
          <c:tx>
            <c:strRef>
              <c:f>'Financial Ratio'!$W$17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'Financial Ratio'!$W$19</c:f>
              <c:numCache>
                <c:formatCode>#,##0</c:formatCode>
                <c:ptCount val="1"/>
                <c:pt idx="0">
                  <c:v>371598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2B-4497-A414-79F38753479C}"/>
            </c:ext>
          </c:extLst>
        </c:ser>
        <c:ser>
          <c:idx val="4"/>
          <c:order val="4"/>
          <c:tx>
            <c:strRef>
              <c:f>'Financial Ratio'!$X$17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'Financial Ratio'!$X$19</c:f>
              <c:numCache>
                <c:formatCode>#,##0</c:formatCode>
                <c:ptCount val="1"/>
                <c:pt idx="0">
                  <c:v>1355198.6666666667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1F-4D03-BDF1-2D57C0C27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05024"/>
        <c:axId val="125702944"/>
      </c:barChart>
      <c:catAx>
        <c:axId val="125705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02944"/>
        <c:crosses val="autoZero"/>
        <c:auto val="1"/>
        <c:lblAlgn val="ctr"/>
        <c:lblOffset val="100"/>
        <c:noMultiLvlLbl val="0"/>
      </c:catAx>
      <c:valAx>
        <c:axId val="12570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0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</a:t>
            </a:r>
            <a:r>
              <a:rPr lang="en-US" baseline="0"/>
              <a:t> Ratio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'Ratio Comparison'!$D$2</c:f>
              <c:strCache>
                <c:ptCount val="1"/>
                <c:pt idx="0">
                  <c:v>FREN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'Ratio Comparison'!$D$3:$D$4</c15:sqref>
                  </c15:fullRef>
                </c:ext>
              </c:extLst>
              <c:f>'Ratio Comparison'!$D$4</c:f>
              <c:numCache>
                <c:formatCode>0.00%</c:formatCode>
                <c:ptCount val="1"/>
                <c:pt idx="0">
                  <c:v>0.32512072727201347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EC-4F82-A66F-B1EACCD7B3D1}"/>
            </c:ext>
          </c:extLst>
        </c:ser>
        <c:ser>
          <c:idx val="1"/>
          <c:order val="1"/>
          <c:tx>
            <c:strRef>
              <c:f>'Ratio Comparison'!$E$2</c:f>
              <c:strCache>
                <c:ptCount val="1"/>
                <c:pt idx="0">
                  <c:v>TLKM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'Ratio Comparison'!$E$3:$E$4</c15:sqref>
                  </c15:fullRef>
                </c:ext>
              </c:extLst>
              <c:f>'Ratio Comparison'!$E$4</c:f>
              <c:numCache>
                <c:formatCode>0.00%</c:formatCode>
                <c:ptCount val="1"/>
                <c:pt idx="0">
                  <c:v>0.93530187414885113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EC-4F82-A66F-B1EACCD7B3D1}"/>
            </c:ext>
          </c:extLst>
        </c:ser>
        <c:ser>
          <c:idx val="2"/>
          <c:order val="2"/>
          <c:tx>
            <c:strRef>
              <c:f>'Ratio Comparison'!$F$2</c:f>
              <c:strCache>
                <c:ptCount val="1"/>
                <c:pt idx="0">
                  <c:v>ISAT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'Ratio Comparison'!$F$3:$F$4</c15:sqref>
                  </c15:fullRef>
                </c:ext>
              </c:extLst>
              <c:f>'Ratio Comparison'!$F$4</c:f>
              <c:numCache>
                <c:formatCode>0.00%</c:formatCode>
                <c:ptCount val="1"/>
                <c:pt idx="0">
                  <c:v>0.37577888976735907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EC-4F82-A66F-B1EACCD7B3D1}"/>
            </c:ext>
          </c:extLst>
        </c:ser>
        <c:ser>
          <c:idx val="3"/>
          <c:order val="3"/>
          <c:tx>
            <c:strRef>
              <c:f>'Ratio Comparison'!$G$2</c:f>
              <c:strCache>
                <c:ptCount val="1"/>
                <c:pt idx="0">
                  <c:v>EXCL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'Ratio Comparison'!$G$3:$G$4</c15:sqref>
                  </c15:fullRef>
                </c:ext>
              </c:extLst>
              <c:f>'Ratio Comparison'!$G$4</c:f>
              <c:numCache>
                <c:formatCode>0.00%</c:formatCode>
                <c:ptCount val="1"/>
                <c:pt idx="0">
                  <c:v>0.44864425720386336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EC-4F82-A66F-B1EACCD7B3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84699152"/>
        <c:axId val="1884699568"/>
      </c:barChart>
      <c:catAx>
        <c:axId val="188469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699568"/>
        <c:crosses val="autoZero"/>
        <c:auto val="1"/>
        <c:lblAlgn val="ctr"/>
        <c:lblOffset val="100"/>
        <c:noMultiLvlLbl val="0"/>
      </c:catAx>
      <c:valAx>
        <c:axId val="188469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69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</a:t>
            </a:r>
            <a:r>
              <a:rPr lang="en-US" baseline="0"/>
              <a:t>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'Financial Ratio'!$C$17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'Financial Ratio'!$C$22</c:f>
              <c:numCache>
                <c:formatCode>0.00%</c:formatCode>
                <c:ptCount val="1"/>
                <c:pt idx="0">
                  <c:v>0.32512072727201347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1A-49F8-B374-66D3520F60F1}"/>
            </c:ext>
          </c:extLst>
        </c:ser>
        <c:ser>
          <c:idx val="1"/>
          <c:order val="1"/>
          <c:tx>
            <c:strRef>
              <c:f>'Financial Ratio'!$D$17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'Financial Ratio'!$D$22</c:f>
              <c:numCache>
                <c:formatCode>0.00%</c:formatCode>
                <c:ptCount val="1"/>
                <c:pt idx="0">
                  <c:v>0.28996969902953235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1A-49F8-B374-66D3520F60F1}"/>
            </c:ext>
          </c:extLst>
        </c:ser>
        <c:ser>
          <c:idx val="2"/>
          <c:order val="2"/>
          <c:tx>
            <c:strRef>
              <c:f>'Financial Ratio'!$E$17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'Financial Ratio'!$E$22</c:f>
              <c:numCache>
                <c:formatCode>0.00%</c:formatCode>
                <c:ptCount val="1"/>
                <c:pt idx="0">
                  <c:v>0.31436601882523724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1A-49F8-B374-66D3520F60F1}"/>
            </c:ext>
          </c:extLst>
        </c:ser>
        <c:ser>
          <c:idx val="3"/>
          <c:order val="3"/>
          <c:tx>
            <c:strRef>
              <c:f>'Financial Ratio'!$F$17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'Financial Ratio'!$F$22</c:f>
              <c:numCache>
                <c:formatCode>0.00%</c:formatCode>
                <c:ptCount val="1"/>
                <c:pt idx="0">
                  <c:v>0.22318972114665589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5-4A24-ADC0-CDAB1132EC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84696240"/>
        <c:axId val="1884697072"/>
      </c:barChart>
      <c:catAx>
        <c:axId val="1884696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697072"/>
        <c:crosses val="autoZero"/>
        <c:auto val="1"/>
        <c:lblAlgn val="ctr"/>
        <c:lblOffset val="100"/>
        <c:noMultiLvlLbl val="0"/>
      </c:catAx>
      <c:valAx>
        <c:axId val="188469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69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'Ratio Comparison'!$D$2</c:f>
              <c:strCache>
                <c:ptCount val="1"/>
                <c:pt idx="0">
                  <c:v>FREN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'Ratio Comparison'!$D$7</c:f>
              <c:numCache>
                <c:formatCode>0.00%</c:formatCode>
                <c:ptCount val="1"/>
                <c:pt idx="0">
                  <c:v>0.61872424345831323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2E-4920-94AA-4E41C861FACF}"/>
            </c:ext>
          </c:extLst>
        </c:ser>
        <c:ser>
          <c:idx val="1"/>
          <c:order val="1"/>
          <c:tx>
            <c:strRef>
              <c:f>'Ratio Comparison'!$E$2</c:f>
              <c:strCache>
                <c:ptCount val="1"/>
                <c:pt idx="0">
                  <c:v>TLKM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'Ratio Comparison'!$E$7</c:f>
              <c:numCache>
                <c:formatCode>0.00%</c:formatCode>
                <c:ptCount val="1"/>
                <c:pt idx="0">
                  <c:v>0.42453593347211288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2E-4920-94AA-4E41C861FACF}"/>
            </c:ext>
          </c:extLst>
        </c:ser>
        <c:ser>
          <c:idx val="2"/>
          <c:order val="2"/>
          <c:tx>
            <c:strRef>
              <c:f>'Ratio Comparison'!$F$2</c:f>
              <c:strCache>
                <c:ptCount val="1"/>
                <c:pt idx="0">
                  <c:v>ISAT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'Ratio Comparison'!$F$7</c:f>
              <c:numCache>
                <c:formatCode>0.00%</c:formatCode>
                <c:ptCount val="1"/>
                <c:pt idx="0">
                  <c:v>2.1832193435822682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2E-4920-94AA-4E41C861FACF}"/>
            </c:ext>
          </c:extLst>
        </c:ser>
        <c:ser>
          <c:idx val="3"/>
          <c:order val="3"/>
          <c:tx>
            <c:strRef>
              <c:f>'Ratio Comparison'!$G$2</c:f>
              <c:strCache>
                <c:ptCount val="1"/>
                <c:pt idx="0">
                  <c:v>EXCL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'Ratio Comparison'!$G$7</c:f>
              <c:numCache>
                <c:formatCode>0.00%</c:formatCode>
                <c:ptCount val="1"/>
                <c:pt idx="0">
                  <c:v>1.257740540883552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2E-4920-94AA-4E41C861FA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8127664"/>
        <c:axId val="2038128080"/>
      </c:barChart>
      <c:catAx>
        <c:axId val="203812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128080"/>
        <c:crosses val="autoZero"/>
        <c:auto val="1"/>
        <c:lblAlgn val="ctr"/>
        <c:lblOffset val="100"/>
        <c:noMultiLvlLbl val="0"/>
      </c:catAx>
      <c:valAx>
        <c:axId val="203812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12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'Ratio Comparison'!$D$2</c:f>
              <c:strCache>
                <c:ptCount val="1"/>
                <c:pt idx="0">
                  <c:v>FREN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'Ratio Comparison'!$D$11</c:f>
              <c:numCache>
                <c:formatCode>0.00%</c:formatCode>
                <c:ptCount val="1"/>
                <c:pt idx="0">
                  <c:v>-0.48203717421472114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05-4F7C-95FA-D9A4CFDA6792}"/>
            </c:ext>
          </c:extLst>
        </c:ser>
        <c:ser>
          <c:idx val="1"/>
          <c:order val="1"/>
          <c:tx>
            <c:strRef>
              <c:f>'Ratio Comparison'!$E$2</c:f>
              <c:strCache>
                <c:ptCount val="1"/>
                <c:pt idx="0">
                  <c:v>TLKM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'Ratio Comparison'!$E$11</c:f>
              <c:numCache>
                <c:formatCode>0.00%</c:formatCode>
                <c:ptCount val="1"/>
                <c:pt idx="0">
                  <c:v>0.29701645461218495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05-4F7C-95FA-D9A4CFDA6792}"/>
            </c:ext>
          </c:extLst>
        </c:ser>
        <c:ser>
          <c:idx val="2"/>
          <c:order val="2"/>
          <c:tx>
            <c:strRef>
              <c:f>'Ratio Comparison'!$F$2</c:f>
              <c:strCache>
                <c:ptCount val="1"/>
                <c:pt idx="0">
                  <c:v>ISAT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'Ratio Comparison'!$F$11</c:f>
              <c:numCache>
                <c:formatCode>0.00%</c:formatCode>
                <c:ptCount val="1"/>
                <c:pt idx="0">
                  <c:v>-0.1151078082716471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05-4F7C-95FA-D9A4CFDA6792}"/>
            </c:ext>
          </c:extLst>
        </c:ser>
        <c:ser>
          <c:idx val="3"/>
          <c:order val="3"/>
          <c:tx>
            <c:strRef>
              <c:f>'Ratio Comparison'!$G$2</c:f>
              <c:strCache>
                <c:ptCount val="1"/>
                <c:pt idx="0">
                  <c:v>EXCL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'Ratio Comparison'!$G$11</c:f>
              <c:numCache>
                <c:formatCode>0.00%</c:formatCode>
                <c:ptCount val="1"/>
                <c:pt idx="0">
                  <c:v>-0.19165247093005514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05-4F7C-95FA-D9A4CFDA67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8979760"/>
        <c:axId val="88982256"/>
      </c:barChart>
      <c:catAx>
        <c:axId val="88979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82256"/>
        <c:crosses val="autoZero"/>
        <c:auto val="1"/>
        <c:lblAlgn val="ctr"/>
        <c:lblOffset val="100"/>
        <c:noMultiLvlLbl val="0"/>
      </c:catAx>
      <c:valAx>
        <c:axId val="8898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7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'Ratio Comparison'!$D$2</c:f>
              <c:strCache>
                <c:ptCount val="1"/>
                <c:pt idx="0">
                  <c:v>FREN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'Ratio Comparison'!$D$12</c:f>
              <c:numCache>
                <c:formatCode>0.00%</c:formatCode>
                <c:ptCount val="1"/>
                <c:pt idx="0">
                  <c:v>-0.64707063042512525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F3-45FF-B90C-2AB5498037F6}"/>
            </c:ext>
          </c:extLst>
        </c:ser>
        <c:ser>
          <c:idx val="1"/>
          <c:order val="1"/>
          <c:tx>
            <c:strRef>
              <c:f>'Ratio Comparison'!$E$2</c:f>
              <c:strCache>
                <c:ptCount val="1"/>
                <c:pt idx="0">
                  <c:v>TLKM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'Ratio Comparison'!$E$12</c:f>
              <c:numCache>
                <c:formatCode>0.00%</c:formatCode>
                <c:ptCount val="1"/>
                <c:pt idx="0">
                  <c:v>0.13787619280645952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F3-45FF-B90C-2AB5498037F6}"/>
            </c:ext>
          </c:extLst>
        </c:ser>
        <c:ser>
          <c:idx val="2"/>
          <c:order val="2"/>
          <c:tx>
            <c:strRef>
              <c:f>'Ratio Comparison'!$F$2</c:f>
              <c:strCache>
                <c:ptCount val="1"/>
                <c:pt idx="0">
                  <c:v>ISAT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'Ratio Comparison'!$F$12</c:f>
              <c:numCache>
                <c:formatCode>0.00%</c:formatCode>
                <c:ptCount val="1"/>
                <c:pt idx="0">
                  <c:v>-0.10388460000801225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F3-45FF-B90C-2AB5498037F6}"/>
            </c:ext>
          </c:extLst>
        </c:ser>
        <c:ser>
          <c:idx val="3"/>
          <c:order val="3"/>
          <c:tx>
            <c:strRef>
              <c:f>'Ratio Comparison'!$G$2</c:f>
              <c:strCache>
                <c:ptCount val="1"/>
                <c:pt idx="0">
                  <c:v>EXCL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'Ratio Comparison'!$G$12</c:f>
              <c:numCache>
                <c:formatCode>0.00%</c:formatCode>
                <c:ptCount val="1"/>
                <c:pt idx="0">
                  <c:v>-0.1437254030417966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F3-45FF-B90C-2AB5498037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2198656"/>
        <c:axId val="92206976"/>
      </c:barChart>
      <c:catAx>
        <c:axId val="92198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06976"/>
        <c:crosses val="autoZero"/>
        <c:auto val="1"/>
        <c:lblAlgn val="ctr"/>
        <c:lblOffset val="100"/>
        <c:noMultiLvlLbl val="0"/>
      </c:catAx>
      <c:valAx>
        <c:axId val="9220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9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'Ratio Comparison'!$D$2</c:f>
              <c:strCache>
                <c:ptCount val="1"/>
                <c:pt idx="0">
                  <c:v>FREN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'Ratio Comparison'!$D$13</c:f>
              <c:numCache>
                <c:formatCode>0.00%</c:formatCode>
                <c:ptCount val="1"/>
                <c:pt idx="0">
                  <c:v>-0.2847129380285045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7B-4AEB-97A8-18A649D13D04}"/>
            </c:ext>
          </c:extLst>
        </c:ser>
        <c:ser>
          <c:idx val="1"/>
          <c:order val="1"/>
          <c:tx>
            <c:strRef>
              <c:f>'Ratio Comparison'!$E$2</c:f>
              <c:strCache>
                <c:ptCount val="1"/>
                <c:pt idx="0">
                  <c:v>TLKM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'Ratio Comparison'!$E$13</c:f>
              <c:numCache>
                <c:formatCode>0.00%</c:formatCode>
                <c:ptCount val="1"/>
                <c:pt idx="0">
                  <c:v>0.19449268171669562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7B-4AEB-97A8-18A649D13D04}"/>
            </c:ext>
          </c:extLst>
        </c:ser>
        <c:ser>
          <c:idx val="2"/>
          <c:order val="2"/>
          <c:tx>
            <c:strRef>
              <c:f>'Ratio Comparison'!$F$2</c:f>
              <c:strCache>
                <c:ptCount val="1"/>
                <c:pt idx="0">
                  <c:v>ISAT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'Ratio Comparison'!$F$13</c:f>
              <c:numCache>
                <c:formatCode>0.00%</c:formatCode>
                <c:ptCount val="1"/>
                <c:pt idx="0">
                  <c:v>-0.21512624188928259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7B-4AEB-97A8-18A649D13D04}"/>
            </c:ext>
          </c:extLst>
        </c:ser>
        <c:ser>
          <c:idx val="3"/>
          <c:order val="3"/>
          <c:tx>
            <c:strRef>
              <c:f>'Ratio Comparison'!$G$2</c:f>
              <c:strCache>
                <c:ptCount val="1"/>
                <c:pt idx="0">
                  <c:v>EXCL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'Ratio Comparison'!$G$13</c:f>
              <c:numCache>
                <c:formatCode>0.00%</c:formatCode>
                <c:ptCount val="1"/>
                <c:pt idx="0">
                  <c:v>-0.17973463370255122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7B-4AEB-97A8-18A649D13D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8983504"/>
        <c:axId val="88973104"/>
      </c:barChart>
      <c:catAx>
        <c:axId val="88983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73104"/>
        <c:crosses val="autoZero"/>
        <c:auto val="1"/>
        <c:lblAlgn val="ctr"/>
        <c:lblOffset val="100"/>
        <c:noMultiLvlLbl val="0"/>
      </c:catAx>
      <c:valAx>
        <c:axId val="8897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8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</a:t>
            </a:r>
            <a:r>
              <a:rPr lang="en-US" baseline="0"/>
              <a:t> Ratio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'Ratio Comparison'!$J$2</c:f>
              <c:strCache>
                <c:ptCount val="1"/>
                <c:pt idx="0">
                  <c:v>FREN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'Ratio Comparison'!$J$4</c:f>
              <c:numCache>
                <c:formatCode>0.00%</c:formatCode>
                <c:ptCount val="1"/>
                <c:pt idx="0">
                  <c:v>0.28996969902953235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8-4B52-9007-6327AB5087CE}"/>
            </c:ext>
          </c:extLst>
        </c:ser>
        <c:ser>
          <c:idx val="1"/>
          <c:order val="1"/>
          <c:tx>
            <c:strRef>
              <c:f>'Ratio Comparison'!$K$2</c:f>
              <c:strCache>
                <c:ptCount val="1"/>
                <c:pt idx="0">
                  <c:v>TLKM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'Ratio Comparison'!$K$4</c:f>
              <c:numCache>
                <c:formatCode>0.00%</c:formatCode>
                <c:ptCount val="1"/>
                <c:pt idx="0">
                  <c:v>0.71479723826003527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98-4B52-9007-6327AB5087CE}"/>
            </c:ext>
          </c:extLst>
        </c:ser>
        <c:ser>
          <c:idx val="2"/>
          <c:order val="2"/>
          <c:tx>
            <c:strRef>
              <c:f>'Ratio Comparison'!$L$2</c:f>
              <c:strCache>
                <c:ptCount val="1"/>
                <c:pt idx="0">
                  <c:v>ISAT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'Ratio Comparison'!$L$4</c:f>
              <c:numCache>
                <c:formatCode>0.00%</c:formatCode>
                <c:ptCount val="1"/>
                <c:pt idx="0">
                  <c:v>0.56236375615469714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98-4B52-9007-6327AB5087CE}"/>
            </c:ext>
          </c:extLst>
        </c:ser>
        <c:ser>
          <c:idx val="3"/>
          <c:order val="3"/>
          <c:tx>
            <c:strRef>
              <c:f>'Ratio Comparison'!$M$2</c:f>
              <c:strCache>
                <c:ptCount val="1"/>
                <c:pt idx="0">
                  <c:v>EXCL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'Ratio Comparison'!$M$4</c:f>
              <c:numCache>
                <c:formatCode>0.00%</c:formatCode>
                <c:ptCount val="1"/>
                <c:pt idx="0">
                  <c:v>0.33559169900797853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98-4B52-9007-6327AB5087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8969360"/>
        <c:axId val="88972272"/>
      </c:barChart>
      <c:catAx>
        <c:axId val="88969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72272"/>
        <c:crosses val="autoZero"/>
        <c:auto val="1"/>
        <c:lblAlgn val="ctr"/>
        <c:lblOffset val="100"/>
        <c:noMultiLvlLbl val="0"/>
      </c:catAx>
      <c:valAx>
        <c:axId val="8897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6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'Ratio Comparison'!$P$2</c:f>
              <c:strCache>
                <c:ptCount val="1"/>
                <c:pt idx="0">
                  <c:v>FREN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'Ratio Comparison'!$P$4</c:f>
              <c:numCache>
                <c:formatCode>0.00%</c:formatCode>
                <c:ptCount val="1"/>
                <c:pt idx="0">
                  <c:v>0.31436601882523724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5-4947-8614-E6CEA2C893D9}"/>
            </c:ext>
          </c:extLst>
        </c:ser>
        <c:ser>
          <c:idx val="1"/>
          <c:order val="1"/>
          <c:tx>
            <c:strRef>
              <c:f>'Ratio Comparison'!$Q$2</c:f>
              <c:strCache>
                <c:ptCount val="1"/>
                <c:pt idx="0">
                  <c:v>TLKM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'Ratio Comparison'!$Q$4</c:f>
              <c:numCache>
                <c:formatCode>0.00%</c:formatCode>
                <c:ptCount val="1"/>
                <c:pt idx="0">
                  <c:v>0.67304936824280315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E5-4947-8614-E6CEA2C893D9}"/>
            </c:ext>
          </c:extLst>
        </c:ser>
        <c:ser>
          <c:idx val="2"/>
          <c:order val="2"/>
          <c:tx>
            <c:strRef>
              <c:f>'Ratio Comparison'!$R$2</c:f>
              <c:strCache>
                <c:ptCount val="1"/>
                <c:pt idx="0">
                  <c:v>ISAT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'Ratio Comparison'!$R$4</c:f>
              <c:numCache>
                <c:formatCode>0.00%</c:formatCode>
                <c:ptCount val="1"/>
                <c:pt idx="0">
                  <c:v>0.42346681940678682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E5-4947-8614-E6CEA2C893D9}"/>
            </c:ext>
          </c:extLst>
        </c:ser>
        <c:ser>
          <c:idx val="3"/>
          <c:order val="3"/>
          <c:tx>
            <c:strRef>
              <c:f>'Ratio Comparison'!$S$2</c:f>
              <c:strCache>
                <c:ptCount val="1"/>
                <c:pt idx="0">
                  <c:v>EXCL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'Ratio Comparison'!$S$4</c:f>
              <c:numCache>
                <c:formatCode>0.00%</c:formatCode>
                <c:ptCount val="1"/>
                <c:pt idx="0">
                  <c:v>0.40150143506192332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E5-4947-8614-E6CEA2C893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45086416"/>
        <c:axId val="2045080176"/>
      </c:barChart>
      <c:catAx>
        <c:axId val="2045086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080176"/>
        <c:crosses val="autoZero"/>
        <c:auto val="1"/>
        <c:lblAlgn val="ctr"/>
        <c:lblOffset val="100"/>
        <c:noMultiLvlLbl val="0"/>
      </c:catAx>
      <c:valAx>
        <c:axId val="204508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08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'Ratio Comparison'!$J$2</c:f>
              <c:strCache>
                <c:ptCount val="1"/>
                <c:pt idx="0">
                  <c:v>FREN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'Ratio Comparison'!$J$7</c:f>
              <c:numCache>
                <c:formatCode>0.00%</c:formatCode>
                <c:ptCount val="1"/>
                <c:pt idx="0">
                  <c:v>0.66426077813883966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BB-4CFD-B245-C9B756E8BE27}"/>
            </c:ext>
          </c:extLst>
        </c:ser>
        <c:ser>
          <c:idx val="1"/>
          <c:order val="1"/>
          <c:tx>
            <c:strRef>
              <c:f>'Ratio Comparison'!$K$2</c:f>
              <c:strCache>
                <c:ptCount val="1"/>
                <c:pt idx="0">
                  <c:v>TLKM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'Ratio Comparison'!$K$7</c:f>
              <c:numCache>
                <c:formatCode>0.00%</c:formatCode>
                <c:ptCount val="1"/>
                <c:pt idx="0">
                  <c:v>0.52313656954028187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BB-4CFD-B245-C9B756E8BE27}"/>
            </c:ext>
          </c:extLst>
        </c:ser>
        <c:ser>
          <c:idx val="2"/>
          <c:order val="2"/>
          <c:tx>
            <c:strRef>
              <c:f>'Ratio Comparison'!$L$2</c:f>
              <c:strCache>
                <c:ptCount val="1"/>
                <c:pt idx="0">
                  <c:v>ISAT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'Ratio Comparison'!$L$7</c:f>
              <c:numCache>
                <c:formatCode>0.00%</c:formatCode>
                <c:ptCount val="1"/>
                <c:pt idx="0">
                  <c:v>2.3664064348237521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BB-4CFD-B245-C9B756E8BE27}"/>
            </c:ext>
          </c:extLst>
        </c:ser>
        <c:ser>
          <c:idx val="3"/>
          <c:order val="3"/>
          <c:tx>
            <c:strRef>
              <c:f>'Ratio Comparison'!$M$2</c:f>
              <c:strCache>
                <c:ptCount val="1"/>
                <c:pt idx="0">
                  <c:v>EXCL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'Ratio Comparison'!$M$7</c:f>
              <c:numCache>
                <c:formatCode>0.00%</c:formatCode>
                <c:ptCount val="1"/>
                <c:pt idx="0">
                  <c:v>1.4082855810955841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BB-4CFD-B245-C9B756E8BE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08887808"/>
        <c:axId val="2108880736"/>
      </c:barChart>
      <c:catAx>
        <c:axId val="2108887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880736"/>
        <c:crosses val="autoZero"/>
        <c:auto val="1"/>
        <c:lblAlgn val="ctr"/>
        <c:lblOffset val="100"/>
        <c:noMultiLvlLbl val="0"/>
      </c:catAx>
      <c:valAx>
        <c:axId val="210888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88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'Ratio Comparison'!$J$2</c:f>
              <c:strCache>
                <c:ptCount val="1"/>
                <c:pt idx="0">
                  <c:v>FREN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'Ratio Comparison'!$P$7</c:f>
              <c:numCache>
                <c:formatCode>0.00%</c:formatCode>
                <c:ptCount val="1"/>
                <c:pt idx="0">
                  <c:v>1.5693761741979226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69-4E52-82B4-4FACD8A8D624}"/>
            </c:ext>
          </c:extLst>
        </c:ser>
        <c:ser>
          <c:idx val="1"/>
          <c:order val="1"/>
          <c:tx>
            <c:strRef>
              <c:f>'Ratio Comparison'!$K$2</c:f>
              <c:strCache>
                <c:ptCount val="1"/>
                <c:pt idx="0">
                  <c:v>TLKM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'Ratio Comparison'!$Q$7</c:f>
              <c:numCache>
                <c:formatCode>0.00%</c:formatCode>
                <c:ptCount val="1"/>
                <c:pt idx="0">
                  <c:v>0.63848547211953921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69-4E52-82B4-4FACD8A8D624}"/>
            </c:ext>
          </c:extLst>
        </c:ser>
        <c:ser>
          <c:idx val="2"/>
          <c:order val="2"/>
          <c:tx>
            <c:strRef>
              <c:f>'Ratio Comparison'!$L$2</c:f>
              <c:strCache>
                <c:ptCount val="1"/>
                <c:pt idx="0">
                  <c:v>ISAT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'Ratio Comparison'!$R$7</c:f>
              <c:numCache>
                <c:formatCode>0.00%</c:formatCode>
                <c:ptCount val="1"/>
                <c:pt idx="0">
                  <c:v>2.3436552113048146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69-4E52-82B4-4FACD8A8D624}"/>
            </c:ext>
          </c:extLst>
        </c:ser>
        <c:ser>
          <c:idx val="3"/>
          <c:order val="3"/>
          <c:tx>
            <c:strRef>
              <c:f>'Ratio Comparison'!$M$2</c:f>
              <c:strCache>
                <c:ptCount val="1"/>
                <c:pt idx="0">
                  <c:v>EXCL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'Ratio Comparison'!$S$7</c:f>
              <c:numCache>
                <c:formatCode>0.00%</c:formatCode>
                <c:ptCount val="1"/>
                <c:pt idx="0">
                  <c:v>1.7571759352880643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69-4E52-82B4-4FACD8A8D6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84707472"/>
        <c:axId val="1884702896"/>
      </c:barChart>
      <c:catAx>
        <c:axId val="188470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702896"/>
        <c:crosses val="autoZero"/>
        <c:auto val="1"/>
        <c:lblAlgn val="ctr"/>
        <c:lblOffset val="100"/>
        <c:noMultiLvlLbl val="0"/>
      </c:catAx>
      <c:valAx>
        <c:axId val="188470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70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'Ratio Comparison'!$P$2</c:f>
              <c:strCache>
                <c:ptCount val="1"/>
                <c:pt idx="0">
                  <c:v>FREN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'Ratio Comparison'!$P$11</c:f>
              <c:numCache>
                <c:formatCode>0.00%</c:formatCode>
                <c:ptCount val="1"/>
                <c:pt idx="0">
                  <c:v>-8.3406126905078107E-2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5E-4825-B58D-84324AE9B55E}"/>
            </c:ext>
          </c:extLst>
        </c:ser>
        <c:ser>
          <c:idx val="1"/>
          <c:order val="1"/>
          <c:tx>
            <c:strRef>
              <c:f>'Ratio Comparison'!$Q$2</c:f>
              <c:strCache>
                <c:ptCount val="1"/>
                <c:pt idx="0">
                  <c:v>TLKM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'Ratio Comparison'!$Q$11</c:f>
              <c:numCache>
                <c:formatCode>0.00%</c:formatCode>
                <c:ptCount val="1"/>
                <c:pt idx="0">
                  <c:v>0.31880670076651374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5E-4825-B58D-84324AE9B55E}"/>
            </c:ext>
          </c:extLst>
        </c:ser>
        <c:ser>
          <c:idx val="2"/>
          <c:order val="2"/>
          <c:tx>
            <c:strRef>
              <c:f>'Ratio Comparison'!$R$2</c:f>
              <c:strCache>
                <c:ptCount val="1"/>
                <c:pt idx="0">
                  <c:v>ISAT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'Ratio Comparison'!$R$11</c:f>
              <c:numCache>
                <c:formatCode>0.00%</c:formatCode>
                <c:ptCount val="1"/>
                <c:pt idx="0">
                  <c:v>-2.1469178473519392E-2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5E-4825-B58D-84324AE9B55E}"/>
            </c:ext>
          </c:extLst>
        </c:ser>
        <c:ser>
          <c:idx val="3"/>
          <c:order val="3"/>
          <c:tx>
            <c:strRef>
              <c:f>'Ratio Comparison'!$S$2</c:f>
              <c:strCache>
                <c:ptCount val="1"/>
                <c:pt idx="0">
                  <c:v>EXCL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'Ratio Comparison'!$S$11</c:f>
              <c:numCache>
                <c:formatCode>0.00%</c:formatCode>
                <c:ptCount val="1"/>
                <c:pt idx="0">
                  <c:v>5.6215335443236302E-3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5E-4825-B58D-84324AE9B5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84695824"/>
        <c:axId val="1884699568"/>
      </c:barChart>
      <c:catAx>
        <c:axId val="1884695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699568"/>
        <c:crosses val="autoZero"/>
        <c:auto val="1"/>
        <c:lblAlgn val="ctr"/>
        <c:lblOffset val="100"/>
        <c:noMultiLvlLbl val="0"/>
      </c:catAx>
      <c:valAx>
        <c:axId val="188469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69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'Ratio Comparison'!$J$2</c:f>
              <c:strCache>
                <c:ptCount val="1"/>
                <c:pt idx="0">
                  <c:v>FREN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'Ratio Comparison'!$J$11</c:f>
              <c:numCache>
                <c:formatCode>0.00%</c:formatCode>
                <c:ptCount val="1"/>
                <c:pt idx="0">
                  <c:v>-0.32947232063177501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6-4671-9F60-84F5A338C4B2}"/>
            </c:ext>
          </c:extLst>
        </c:ser>
        <c:ser>
          <c:idx val="1"/>
          <c:order val="1"/>
          <c:tx>
            <c:strRef>
              <c:f>'Ratio Comparison'!$K$2</c:f>
              <c:strCache>
                <c:ptCount val="1"/>
                <c:pt idx="0">
                  <c:v>TLKM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'Ratio Comparison'!$K$11</c:f>
              <c:numCache>
                <c:formatCode>0.00%</c:formatCode>
                <c:ptCount val="1"/>
                <c:pt idx="0">
                  <c:v>0.31271622149933243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A6-4671-9F60-84F5A338C4B2}"/>
            </c:ext>
          </c:extLst>
        </c:ser>
        <c:ser>
          <c:idx val="2"/>
          <c:order val="2"/>
          <c:tx>
            <c:strRef>
              <c:f>'Ratio Comparison'!$L$2</c:f>
              <c:strCache>
                <c:ptCount val="1"/>
                <c:pt idx="0">
                  <c:v>ISAT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'Ratio Comparison'!$L$11</c:f>
              <c:numCache>
                <c:formatCode>0.00%</c:formatCode>
                <c:ptCount val="1"/>
                <c:pt idx="0">
                  <c:v>6.077109197105255E-2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A6-4671-9F60-84F5A338C4B2}"/>
            </c:ext>
          </c:extLst>
        </c:ser>
        <c:ser>
          <c:idx val="3"/>
          <c:order val="3"/>
          <c:tx>
            <c:strRef>
              <c:f>'Ratio Comparison'!$M$2</c:f>
              <c:strCache>
                <c:ptCount val="1"/>
                <c:pt idx="0">
                  <c:v>EXCL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'Ratio Comparison'!$M$11</c:f>
              <c:numCache>
                <c:formatCode>0.00%</c:formatCode>
                <c:ptCount val="1"/>
                <c:pt idx="0">
                  <c:v>4.5523174098625899E-2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A6-4671-9F60-84F5A338C4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8127248"/>
        <c:axId val="2038128912"/>
      </c:barChart>
      <c:catAx>
        <c:axId val="2038127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128912"/>
        <c:crosses val="autoZero"/>
        <c:auto val="1"/>
        <c:lblAlgn val="ctr"/>
        <c:lblOffset val="100"/>
        <c:noMultiLvlLbl val="0"/>
      </c:catAx>
      <c:valAx>
        <c:axId val="203812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12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Debt to Equity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'Financial Ratio'!$C$17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'Financial Ratio'!$C$23</c:f>
              <c:numCache>
                <c:formatCode>0.00%</c:formatCode>
                <c:ptCount val="1"/>
                <c:pt idx="0">
                  <c:v>0.61872424345831323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8C-4F19-B107-2043E3FA1D47}"/>
            </c:ext>
          </c:extLst>
        </c:ser>
        <c:ser>
          <c:idx val="1"/>
          <c:order val="1"/>
          <c:tx>
            <c:strRef>
              <c:f>'Financial Ratio'!$D$17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'Financial Ratio'!$D$23</c:f>
              <c:numCache>
                <c:formatCode>0.00%</c:formatCode>
                <c:ptCount val="1"/>
                <c:pt idx="0">
                  <c:v>0.66426077813883966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8C-4F19-B107-2043E3FA1D47}"/>
            </c:ext>
          </c:extLst>
        </c:ser>
        <c:ser>
          <c:idx val="2"/>
          <c:order val="2"/>
          <c:tx>
            <c:strRef>
              <c:f>'Financial Ratio'!$E$17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'Financial Ratio'!$E$23</c:f>
              <c:numCache>
                <c:formatCode>0.00%</c:formatCode>
                <c:ptCount val="1"/>
                <c:pt idx="0">
                  <c:v>1.5693761741979226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8C-4F19-B107-2043E3FA1D47}"/>
            </c:ext>
          </c:extLst>
        </c:ser>
        <c:ser>
          <c:idx val="3"/>
          <c:order val="3"/>
          <c:tx>
            <c:strRef>
              <c:f>'Financial Ratio'!$F$17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'Financial Ratio'!$F$23</c:f>
              <c:numCache>
                <c:formatCode>0.00%</c:formatCode>
                <c:ptCount val="1"/>
                <c:pt idx="0">
                  <c:v>1.7471802541359034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23-4AD6-B1E5-4349D038C9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08879488"/>
        <c:axId val="2108892384"/>
      </c:barChart>
      <c:catAx>
        <c:axId val="2108879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892384"/>
        <c:crosses val="autoZero"/>
        <c:auto val="1"/>
        <c:lblAlgn val="ctr"/>
        <c:lblOffset val="100"/>
        <c:noMultiLvlLbl val="0"/>
      </c:catAx>
      <c:valAx>
        <c:axId val="210889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87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'Ratio Comparison'!$J$2</c:f>
              <c:strCache>
                <c:ptCount val="1"/>
                <c:pt idx="0">
                  <c:v>FREN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'Ratio Comparison'!$J$12</c:f>
              <c:numCache>
                <c:formatCode>0.00%</c:formatCode>
                <c:ptCount val="1"/>
                <c:pt idx="0">
                  <c:v>-0.31307675487177372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42-4088-B17A-583F55D84EAC}"/>
            </c:ext>
          </c:extLst>
        </c:ser>
        <c:ser>
          <c:idx val="1"/>
          <c:order val="1"/>
          <c:tx>
            <c:strRef>
              <c:f>'Ratio Comparison'!$K$2</c:f>
              <c:strCache>
                <c:ptCount val="1"/>
                <c:pt idx="0">
                  <c:v>TLKM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'Ratio Comparison'!$K$12</c:f>
              <c:numCache>
                <c:formatCode>0.00%</c:formatCode>
                <c:ptCount val="1"/>
                <c:pt idx="0">
                  <c:v>0.13766624621036092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42-4088-B17A-583F55D84EAC}"/>
            </c:ext>
          </c:extLst>
        </c:ser>
        <c:ser>
          <c:idx val="2"/>
          <c:order val="2"/>
          <c:tx>
            <c:strRef>
              <c:f>'Ratio Comparison'!$L$2</c:f>
              <c:strCache>
                <c:ptCount val="1"/>
                <c:pt idx="0">
                  <c:v>ISAT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'Ratio Comparison'!$L$12</c:f>
              <c:numCache>
                <c:formatCode>0.00%</c:formatCode>
                <c:ptCount val="1"/>
                <c:pt idx="0">
                  <c:v>6.0074242080980618E-2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42-4088-B17A-583F55D84EAC}"/>
            </c:ext>
          </c:extLst>
        </c:ser>
        <c:ser>
          <c:idx val="3"/>
          <c:order val="3"/>
          <c:tx>
            <c:strRef>
              <c:f>'Ratio Comparison'!$M$2</c:f>
              <c:strCache>
                <c:ptCount val="1"/>
                <c:pt idx="0">
                  <c:v>EXCL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'Ratio Comparison'!$M$12</c:f>
              <c:numCache>
                <c:formatCode>0.00%</c:formatCode>
                <c:ptCount val="1"/>
                <c:pt idx="0">
                  <c:v>2.8352745283939267E-2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42-4088-B17A-583F55D84E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45081840"/>
        <c:axId val="2045082672"/>
      </c:barChart>
      <c:catAx>
        <c:axId val="2045081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082672"/>
        <c:crosses val="autoZero"/>
        <c:auto val="1"/>
        <c:lblAlgn val="ctr"/>
        <c:lblOffset val="100"/>
        <c:noMultiLvlLbl val="0"/>
      </c:catAx>
      <c:valAx>
        <c:axId val="204508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08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'Ratio Comparison'!$P$2</c:f>
              <c:strCache>
                <c:ptCount val="1"/>
                <c:pt idx="0">
                  <c:v>FREN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'Ratio Comparison'!$P$12</c:f>
              <c:numCache>
                <c:formatCode>0.00%</c:formatCode>
                <c:ptCount val="1"/>
                <c:pt idx="0">
                  <c:v>-0.16194835351888981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36-46C0-ACAC-2AB37E9389F0}"/>
            </c:ext>
          </c:extLst>
        </c:ser>
        <c:ser>
          <c:idx val="1"/>
          <c:order val="1"/>
          <c:tx>
            <c:strRef>
              <c:f>'Ratio Comparison'!$Q$2</c:f>
              <c:strCache>
                <c:ptCount val="1"/>
                <c:pt idx="0">
                  <c:v>TLKM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'Ratio Comparison'!$Q$12</c:f>
              <c:numCache>
                <c:formatCode>0.00%</c:formatCode>
                <c:ptCount val="1"/>
                <c:pt idx="0">
                  <c:v>0.15245269745423634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36-46C0-ACAC-2AB37E9389F0}"/>
            </c:ext>
          </c:extLst>
        </c:ser>
        <c:ser>
          <c:idx val="2"/>
          <c:order val="2"/>
          <c:tx>
            <c:strRef>
              <c:f>'Ratio Comparison'!$R$2</c:f>
              <c:strCache>
                <c:ptCount val="1"/>
                <c:pt idx="0">
                  <c:v>ISAT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'Ratio Comparison'!$R$12</c:f>
              <c:numCache>
                <c:formatCode>0.00%</c:formatCode>
                <c:ptCount val="1"/>
                <c:pt idx="0">
                  <c:v>-2.5665247458242797E-2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36-46C0-ACAC-2AB37E9389F0}"/>
            </c:ext>
          </c:extLst>
        </c:ser>
        <c:ser>
          <c:idx val="3"/>
          <c:order val="3"/>
          <c:tx>
            <c:strRef>
              <c:f>'Ratio Comparison'!$S$2</c:f>
              <c:strCache>
                <c:ptCount val="1"/>
                <c:pt idx="0">
                  <c:v>EXCL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'Ratio Comparison'!$S$12</c:f>
              <c:numCache>
                <c:formatCode>0.00%</c:formatCode>
                <c:ptCount val="1"/>
                <c:pt idx="0">
                  <c:v>1.4287232985230743E-2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36-46C0-ACAC-2AB37E9389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8129328"/>
        <c:axId val="2038123088"/>
      </c:barChart>
      <c:catAx>
        <c:axId val="2038129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123088"/>
        <c:crosses val="autoZero"/>
        <c:auto val="1"/>
        <c:lblAlgn val="ctr"/>
        <c:lblOffset val="100"/>
        <c:noMultiLvlLbl val="0"/>
      </c:catAx>
      <c:valAx>
        <c:axId val="203812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12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'Ratio Comparison'!$P$2</c:f>
              <c:strCache>
                <c:ptCount val="1"/>
                <c:pt idx="0">
                  <c:v>FREN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'Ratio Comparison'!$P$13</c:f>
              <c:numCache>
                <c:formatCode>0.00%</c:formatCode>
                <c:ptCount val="1"/>
                <c:pt idx="0">
                  <c:v>-0.12320918643287081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D-46A1-A2C7-83590557FE6E}"/>
            </c:ext>
          </c:extLst>
        </c:ser>
        <c:ser>
          <c:idx val="1"/>
          <c:order val="1"/>
          <c:tx>
            <c:strRef>
              <c:f>'Ratio Comparison'!$Q$2</c:f>
              <c:strCache>
                <c:ptCount val="1"/>
                <c:pt idx="0">
                  <c:v>TLKM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'Ratio Comparison'!$Q$13</c:f>
              <c:numCache>
                <c:formatCode>0.00%</c:formatCode>
                <c:ptCount val="1"/>
                <c:pt idx="0">
                  <c:v>0.20291240356198856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AD-46A1-A2C7-83590557FE6E}"/>
            </c:ext>
          </c:extLst>
        </c:ser>
        <c:ser>
          <c:idx val="2"/>
          <c:order val="2"/>
          <c:tx>
            <c:strRef>
              <c:f>'Ratio Comparison'!$R$2</c:f>
              <c:strCache>
                <c:ptCount val="1"/>
                <c:pt idx="0">
                  <c:v>ISAT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'Ratio Comparison'!$R$13</c:f>
              <c:numCache>
                <c:formatCode>0.00%</c:formatCode>
                <c:ptCount val="1"/>
                <c:pt idx="0">
                  <c:v>-6.0378255912438936E-2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AD-46A1-A2C7-83590557FE6E}"/>
            </c:ext>
          </c:extLst>
        </c:ser>
        <c:ser>
          <c:idx val="3"/>
          <c:order val="3"/>
          <c:tx>
            <c:strRef>
              <c:f>'Ratio Comparison'!$S$2</c:f>
              <c:strCache>
                <c:ptCount val="1"/>
                <c:pt idx="0">
                  <c:v>EXCL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'Ratio Comparison'!$S$13</c:f>
              <c:numCache>
                <c:formatCode>0.00%</c:formatCode>
                <c:ptCount val="1"/>
                <c:pt idx="0">
                  <c:v>1.9417405718216395E-2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AD-46A1-A2C7-83590557FE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8973104"/>
        <c:axId val="88973936"/>
      </c:barChart>
      <c:catAx>
        <c:axId val="88973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73936"/>
        <c:crosses val="autoZero"/>
        <c:auto val="1"/>
        <c:lblAlgn val="ctr"/>
        <c:lblOffset val="100"/>
        <c:noMultiLvlLbl val="0"/>
      </c:catAx>
      <c:valAx>
        <c:axId val="8897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7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'Ratio Comparison'!$J$2</c:f>
              <c:strCache>
                <c:ptCount val="1"/>
                <c:pt idx="0">
                  <c:v>FREN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'Ratio Comparison'!$J$13</c:f>
              <c:numCache>
                <c:formatCode>0.00%</c:formatCode>
                <c:ptCount val="1"/>
                <c:pt idx="0">
                  <c:v>-0.1715396429400057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9A-43E9-80D3-0AEBB0255471}"/>
            </c:ext>
          </c:extLst>
        </c:ser>
        <c:ser>
          <c:idx val="1"/>
          <c:order val="1"/>
          <c:tx>
            <c:strRef>
              <c:f>'Ratio Comparison'!$K$2</c:f>
              <c:strCache>
                <c:ptCount val="1"/>
                <c:pt idx="0">
                  <c:v>TLKM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'Ratio Comparison'!$K$13</c:f>
              <c:numCache>
                <c:formatCode>0.00%</c:formatCode>
                <c:ptCount val="1"/>
                <c:pt idx="0">
                  <c:v>0.187452918311387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9A-43E9-80D3-0AEBB0255471}"/>
            </c:ext>
          </c:extLst>
        </c:ser>
        <c:ser>
          <c:idx val="2"/>
          <c:order val="2"/>
          <c:tx>
            <c:strRef>
              <c:f>'Ratio Comparison'!$L$2</c:f>
              <c:strCache>
                <c:ptCount val="1"/>
                <c:pt idx="0">
                  <c:v>ISAT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'Ratio Comparison'!$L$13</c:f>
              <c:numCache>
                <c:formatCode>0.00%</c:formatCode>
                <c:ptCount val="1"/>
                <c:pt idx="0">
                  <c:v>0.12331664737131257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9A-43E9-80D3-0AEBB0255471}"/>
            </c:ext>
          </c:extLst>
        </c:ser>
        <c:ser>
          <c:idx val="3"/>
          <c:order val="3"/>
          <c:tx>
            <c:strRef>
              <c:f>'Ratio Comparison'!$M$2</c:f>
              <c:strCache>
                <c:ptCount val="1"/>
                <c:pt idx="0">
                  <c:v>EXCL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'Ratio Comparison'!$M$13</c:f>
              <c:numCache>
                <c:formatCode>0.00%</c:formatCode>
                <c:ptCount val="1"/>
                <c:pt idx="0">
                  <c:v>3.7264944410004705E-2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9A-43E9-80D3-0AEBB02554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08884480"/>
        <c:axId val="2108886976"/>
      </c:barChart>
      <c:catAx>
        <c:axId val="2108884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886976"/>
        <c:crosses val="autoZero"/>
        <c:auto val="1"/>
        <c:lblAlgn val="ctr"/>
        <c:lblOffset val="100"/>
        <c:noMultiLvlLbl val="0"/>
      </c:catAx>
      <c:valAx>
        <c:axId val="210888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88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</a:t>
            </a:r>
            <a:r>
              <a:rPr lang="en-US" baseline="0"/>
              <a:t> Ratio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'Ratio Comparison'!$V$2</c:f>
              <c:strCache>
                <c:ptCount val="1"/>
                <c:pt idx="0">
                  <c:v>FREN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'Ratio Comparison'!$V$4</c:f>
              <c:numCache>
                <c:formatCode>0.00%</c:formatCode>
                <c:ptCount val="1"/>
                <c:pt idx="0">
                  <c:v>0.22318972114665589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65-4F30-B2DE-1B005AB60F2D}"/>
            </c:ext>
          </c:extLst>
        </c:ser>
        <c:ser>
          <c:idx val="1"/>
          <c:order val="1"/>
          <c:tx>
            <c:strRef>
              <c:f>'Ratio Comparison'!$W$2</c:f>
              <c:strCache>
                <c:ptCount val="1"/>
                <c:pt idx="0">
                  <c:v>TLKM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'Ratio Comparison'!$W$4</c:f>
              <c:numCache>
                <c:formatCode>0.00%</c:formatCode>
                <c:ptCount val="1"/>
                <c:pt idx="0">
                  <c:v>0.59774452586774318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65-4F30-B2DE-1B005AB60F2D}"/>
            </c:ext>
          </c:extLst>
        </c:ser>
        <c:ser>
          <c:idx val="2"/>
          <c:order val="2"/>
          <c:tx>
            <c:strRef>
              <c:f>'Ratio Comparison'!$X$2</c:f>
              <c:strCache>
                <c:ptCount val="1"/>
                <c:pt idx="0">
                  <c:v>ISAT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'Ratio Comparison'!$X$4</c:f>
              <c:numCache>
                <c:formatCode>0.00%</c:formatCode>
                <c:ptCount val="1"/>
                <c:pt idx="0">
                  <c:v>0.65574474991627041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65-4F30-B2DE-1B005AB60F2D}"/>
            </c:ext>
          </c:extLst>
        </c:ser>
        <c:ser>
          <c:idx val="3"/>
          <c:order val="3"/>
          <c:tx>
            <c:strRef>
              <c:f>'Ratio Comparison'!$Y$2</c:f>
              <c:strCache>
                <c:ptCount val="1"/>
                <c:pt idx="0">
                  <c:v>EXCL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'Ratio Comparison'!$Y$4</c:f>
              <c:numCache>
                <c:formatCode>0.00%</c:formatCode>
                <c:ptCount val="1"/>
                <c:pt idx="0">
                  <c:v>0.35132905993244046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65-4F30-B2DE-1B005AB60F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61964015"/>
        <c:axId val="1261973999"/>
      </c:barChart>
      <c:catAx>
        <c:axId val="1261964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973999"/>
        <c:crosses val="autoZero"/>
        <c:auto val="1"/>
        <c:lblAlgn val="ctr"/>
        <c:lblOffset val="100"/>
        <c:noMultiLvlLbl val="0"/>
      </c:catAx>
      <c:valAx>
        <c:axId val="126197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96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'Ratio Comparison'!$V$2</c:f>
              <c:strCache>
                <c:ptCount val="1"/>
                <c:pt idx="0">
                  <c:v>FREN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'Ratio Comparison'!$V$7</c:f>
              <c:numCache>
                <c:formatCode>0.00%</c:formatCode>
                <c:ptCount val="1"/>
                <c:pt idx="0">
                  <c:v>1.7471802541359034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BA-43AE-94B2-F4E2EF9AEDA2}"/>
            </c:ext>
          </c:extLst>
        </c:ser>
        <c:ser>
          <c:idx val="1"/>
          <c:order val="1"/>
          <c:tx>
            <c:strRef>
              <c:f>'Ratio Comparison'!$W$2</c:f>
              <c:strCache>
                <c:ptCount val="1"/>
                <c:pt idx="0">
                  <c:v>TLKM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'Ratio Comparison'!$W$7</c:f>
              <c:numCache>
                <c:formatCode>0.00%</c:formatCode>
                <c:ptCount val="1"/>
                <c:pt idx="0">
                  <c:v>0.654144385026738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BA-43AE-94B2-F4E2EF9AEDA2}"/>
            </c:ext>
          </c:extLst>
        </c:ser>
        <c:ser>
          <c:idx val="2"/>
          <c:order val="2"/>
          <c:tx>
            <c:strRef>
              <c:f>'Ratio Comparison'!$X$2</c:f>
              <c:strCache>
                <c:ptCount val="1"/>
                <c:pt idx="0">
                  <c:v>ISAT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'Ratio Comparison'!$X$7</c:f>
              <c:numCache>
                <c:formatCode>0.00%</c:formatCode>
                <c:ptCount val="1"/>
                <c:pt idx="0">
                  <c:v>1.727231858714972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BA-43AE-94B2-F4E2EF9AEDA2}"/>
            </c:ext>
          </c:extLst>
        </c:ser>
        <c:ser>
          <c:idx val="3"/>
          <c:order val="3"/>
          <c:tx>
            <c:strRef>
              <c:f>'Ratio Comparison'!$Y$2</c:f>
              <c:strCache>
                <c:ptCount val="1"/>
                <c:pt idx="0">
                  <c:v>EXCL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'Ratio Comparison'!$Y$7</c:f>
              <c:numCache>
                <c:formatCode>0.00%</c:formatCode>
                <c:ptCount val="1"/>
                <c:pt idx="0">
                  <c:v>1.745962078952825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BA-43AE-94B2-F4E2EF9AED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61941967"/>
        <c:axId val="1261929903"/>
      </c:barChart>
      <c:catAx>
        <c:axId val="1261941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929903"/>
        <c:crosses val="autoZero"/>
        <c:auto val="1"/>
        <c:lblAlgn val="ctr"/>
        <c:lblOffset val="100"/>
        <c:noMultiLvlLbl val="0"/>
      </c:catAx>
      <c:valAx>
        <c:axId val="126192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94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OPM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'Ratio Comparison'!$V$2</c:f>
              <c:strCache>
                <c:ptCount val="1"/>
                <c:pt idx="0">
                  <c:v>FREN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'Ratio Comparison'!$V$11</c:f>
              <c:numCache>
                <c:formatCode>0.00%</c:formatCode>
                <c:ptCount val="1"/>
                <c:pt idx="0">
                  <c:v>6.6998194320149558E-4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04-41E4-8A34-02D64867E094}"/>
            </c:ext>
          </c:extLst>
        </c:ser>
        <c:ser>
          <c:idx val="1"/>
          <c:order val="1"/>
          <c:tx>
            <c:strRef>
              <c:f>'Ratio Comparison'!$W$2</c:f>
              <c:strCache>
                <c:ptCount val="1"/>
                <c:pt idx="0">
                  <c:v>TLKM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'Ratio Comparison'!$W$11</c:f>
              <c:numCache>
                <c:formatCode>0.00%</c:formatCode>
                <c:ptCount val="1"/>
                <c:pt idx="0">
                  <c:v>0.34232339711249216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04-41E4-8A34-02D64867E094}"/>
            </c:ext>
          </c:extLst>
        </c:ser>
        <c:ser>
          <c:idx val="2"/>
          <c:order val="2"/>
          <c:tx>
            <c:strRef>
              <c:f>'Ratio Comparison'!$X$2</c:f>
              <c:strCache>
                <c:ptCount val="1"/>
                <c:pt idx="0">
                  <c:v>ISAT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'Ratio Comparison'!$X$11</c:f>
              <c:numCache>
                <c:formatCode>0.00%</c:formatCode>
                <c:ptCount val="1"/>
                <c:pt idx="0">
                  <c:v>0.25686167230547835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04-41E4-8A34-02D64867E094}"/>
            </c:ext>
          </c:extLst>
        </c:ser>
        <c:ser>
          <c:idx val="3"/>
          <c:order val="3"/>
          <c:tx>
            <c:strRef>
              <c:f>'Ratio Comparison'!$Y$2</c:f>
              <c:strCache>
                <c:ptCount val="1"/>
                <c:pt idx="0">
                  <c:v>EXCL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'Ratio Comparison'!$Y$11</c:f>
              <c:numCache>
                <c:formatCode>0.00%</c:formatCode>
                <c:ptCount val="1"/>
                <c:pt idx="0">
                  <c:v>6.3438422039623563E-2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04-41E4-8A34-02D64867E0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8261727"/>
        <c:axId val="1258271295"/>
      </c:barChart>
      <c:catAx>
        <c:axId val="125826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271295"/>
        <c:crosses val="autoZero"/>
        <c:auto val="1"/>
        <c:lblAlgn val="ctr"/>
        <c:lblOffset val="100"/>
        <c:noMultiLvlLbl val="0"/>
      </c:catAx>
      <c:valAx>
        <c:axId val="125827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26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'Ratio Comparison'!$V$2</c:f>
              <c:strCache>
                <c:ptCount val="1"/>
                <c:pt idx="0">
                  <c:v>FREN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'Ratio Comparison'!$V$12</c:f>
              <c:numCache>
                <c:formatCode>0.00%</c:formatCode>
                <c:ptCount val="1"/>
                <c:pt idx="0">
                  <c:v>-5.780190701461934E-2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EB-4DEA-B3DD-61F5720DC2F3}"/>
            </c:ext>
          </c:extLst>
        </c:ser>
        <c:ser>
          <c:idx val="1"/>
          <c:order val="1"/>
          <c:tx>
            <c:strRef>
              <c:f>'Ratio Comparison'!$W$2</c:f>
              <c:strCache>
                <c:ptCount val="1"/>
                <c:pt idx="0">
                  <c:v>TLKM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'Ratio Comparison'!$W$12</c:f>
              <c:numCache>
                <c:formatCode>0.00%</c:formatCode>
                <c:ptCount val="1"/>
                <c:pt idx="0">
                  <c:v>0.17796554228001851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EB-4DEA-B3DD-61F5720DC2F3}"/>
            </c:ext>
          </c:extLst>
        </c:ser>
        <c:ser>
          <c:idx val="2"/>
          <c:order val="2"/>
          <c:tx>
            <c:strRef>
              <c:f>'Ratio Comparison'!$X$2</c:f>
              <c:strCache>
                <c:ptCount val="1"/>
                <c:pt idx="0">
                  <c:v>ISAT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'Ratio Comparison'!$X$12</c:f>
              <c:numCache>
                <c:formatCode>0.00%</c:formatCode>
                <c:ptCount val="1"/>
                <c:pt idx="0">
                  <c:v>0.25158123406480148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EB-4DEA-B3DD-61F5720DC2F3}"/>
            </c:ext>
          </c:extLst>
        </c:ser>
        <c:ser>
          <c:idx val="3"/>
          <c:order val="3"/>
          <c:tx>
            <c:strRef>
              <c:f>'Ratio Comparison'!$Y$2</c:f>
              <c:strCache>
                <c:ptCount val="1"/>
                <c:pt idx="0">
                  <c:v>EXCL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'Ratio Comparison'!$Y$12</c:f>
              <c:numCache>
                <c:formatCode>0.00%</c:formatCode>
                <c:ptCount val="1"/>
                <c:pt idx="0">
                  <c:v>5.1332782463282052E-2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EB-4DEA-B3DD-61F5720DC2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03744671"/>
        <c:axId val="1203745087"/>
      </c:barChart>
      <c:catAx>
        <c:axId val="1203744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745087"/>
        <c:crosses val="autoZero"/>
        <c:auto val="1"/>
        <c:lblAlgn val="ctr"/>
        <c:lblOffset val="100"/>
        <c:noMultiLvlLbl val="0"/>
      </c:catAx>
      <c:valAx>
        <c:axId val="120374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74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'Ratio Comparison'!$V$2</c:f>
              <c:strCache>
                <c:ptCount val="1"/>
                <c:pt idx="0">
                  <c:v>FREN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'Ratio Comparison'!$V$13</c:f>
              <c:numCache>
                <c:formatCode>0.00%</c:formatCode>
                <c:ptCount val="1"/>
                <c:pt idx="0">
                  <c:v>-4.6671539093272735E-2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0-4F00-A37E-497E545B1711}"/>
            </c:ext>
          </c:extLst>
        </c:ser>
        <c:ser>
          <c:idx val="1"/>
          <c:order val="1"/>
          <c:tx>
            <c:strRef>
              <c:f>'Ratio Comparison'!$W$2</c:f>
              <c:strCache>
                <c:ptCount val="1"/>
                <c:pt idx="0">
                  <c:v>TLKM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'Ratio Comparison'!$W$13</c:f>
              <c:numCache>
                <c:formatCode>0.00%</c:formatCode>
                <c:ptCount val="1"/>
                <c:pt idx="0">
                  <c:v>0.24028520499108735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90-4F00-A37E-497E545B1711}"/>
            </c:ext>
          </c:extLst>
        </c:ser>
        <c:ser>
          <c:idx val="2"/>
          <c:order val="2"/>
          <c:tx>
            <c:strRef>
              <c:f>'Ratio Comparison'!$X$2</c:f>
              <c:strCache>
                <c:ptCount val="1"/>
                <c:pt idx="0">
                  <c:v>ISAT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'Ratio Comparison'!$X$13</c:f>
              <c:numCache>
                <c:formatCode>0.00%</c:formatCode>
                <c:ptCount val="1"/>
                <c:pt idx="0">
                  <c:v>0.43594849449346451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90-4F00-A37E-497E545B1711}"/>
            </c:ext>
          </c:extLst>
        </c:ser>
        <c:ser>
          <c:idx val="3"/>
          <c:order val="3"/>
          <c:tx>
            <c:strRef>
              <c:f>'Ratio Comparison'!$Y$2</c:f>
              <c:strCache>
                <c:ptCount val="1"/>
                <c:pt idx="0">
                  <c:v>EXCL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'Ratio Comparison'!$Y$13</c:f>
              <c:numCache>
                <c:formatCode>0.00%</c:formatCode>
                <c:ptCount val="1"/>
                <c:pt idx="0">
                  <c:v>6.8369412460714374E-2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90-4F00-A37E-497E545B17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8322047"/>
        <c:axId val="1258320799"/>
      </c:barChart>
      <c:catAx>
        <c:axId val="1258322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320799"/>
        <c:crosses val="autoZero"/>
        <c:auto val="1"/>
        <c:lblAlgn val="ctr"/>
        <c:lblOffset val="100"/>
        <c:noMultiLvlLbl val="0"/>
      </c:catAx>
      <c:valAx>
        <c:axId val="125832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32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523381452318462"/>
          <c:y val="0.28083041703120443"/>
          <c:w val="0.34953258967629047"/>
          <c:h val="0.5825543161271508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CE9-47DE-9BE0-79F726A4FB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CE9-47DE-9BE0-79F726A4FB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CE9-47DE-9BE0-79F726A4FB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CE9-47DE-9BE0-79F726A4FB47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'Ratio Comparison'!$D$22:$G$22</c:f>
              <c:strCache>
                <c:ptCount val="4"/>
                <c:pt idx="0">
                  <c:v>FREN</c:v>
                </c:pt>
                <c:pt idx="1">
                  <c:v>TLKM</c:v>
                </c:pt>
                <c:pt idx="2">
                  <c:v>ISAT</c:v>
                </c:pt>
                <c:pt idx="3">
                  <c:v>EXCL</c:v>
                </c:pt>
              </c:strCache>
            </c:strRef>
          </c:cat>
          <c:val>
            <c:numRef>
              <c:f>'Ratio Comparison'!$D$23:$G$23</c:f>
              <c:numCache>
                <c:formatCode>0.00%</c:formatCode>
                <c:ptCount val="4"/>
                <c:pt idx="0">
                  <c:v>7.3999999999999996E-2</c:v>
                </c:pt>
                <c:pt idx="1">
                  <c:v>0.48699999999999999</c:v>
                </c:pt>
                <c:pt idx="2">
                  <c:v>0.27600000000000002</c:v>
                </c:pt>
                <c:pt idx="3">
                  <c:v>0.16300000000000001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A-4937-8D82-35FD26A4FF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829993535875886"/>
          <c:y val="0.88263715946373855"/>
          <c:w val="0.4404471233305407"/>
          <c:h val="8.6013340199779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Operating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'Financial Ratio'!$C$17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'Financial Ratio'!$C$24</c:f>
              <c:numCache>
                <c:formatCode>0.00%</c:formatCode>
                <c:ptCount val="1"/>
                <c:pt idx="0">
                  <c:v>-0.48203717421472114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B3-4DD8-91E0-316CF94EDED7}"/>
            </c:ext>
          </c:extLst>
        </c:ser>
        <c:ser>
          <c:idx val="1"/>
          <c:order val="1"/>
          <c:tx>
            <c:strRef>
              <c:f>'Financial Ratio'!$D$17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'Financial Ratio'!$D$24</c:f>
              <c:numCache>
                <c:formatCode>0.00%</c:formatCode>
                <c:ptCount val="1"/>
                <c:pt idx="0">
                  <c:v>-0.32947232063177501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B3-4DD8-91E0-316CF94EDED7}"/>
            </c:ext>
          </c:extLst>
        </c:ser>
        <c:ser>
          <c:idx val="2"/>
          <c:order val="2"/>
          <c:tx>
            <c:strRef>
              <c:f>'Financial Ratio'!$E$17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'Financial Ratio'!$E$24</c:f>
              <c:numCache>
                <c:formatCode>0.00%</c:formatCode>
                <c:ptCount val="1"/>
                <c:pt idx="0">
                  <c:v>-8.3406126905078107E-2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B3-4DD8-91E0-316CF94EDED7}"/>
            </c:ext>
          </c:extLst>
        </c:ser>
        <c:ser>
          <c:idx val="3"/>
          <c:order val="3"/>
          <c:tx>
            <c:strRef>
              <c:f>'Financial Ratio'!$F$17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'Financial Ratio'!$F$24</c:f>
              <c:numCache>
                <c:formatCode>0.00%</c:formatCode>
                <c:ptCount val="1"/>
                <c:pt idx="0">
                  <c:v>6.6998194320149558E-4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B2-41C2-B2A8-7A80287F14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08372624"/>
        <c:axId val="2108358064"/>
      </c:barChart>
      <c:catAx>
        <c:axId val="2108372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358064"/>
        <c:crosses val="autoZero"/>
        <c:auto val="1"/>
        <c:lblAlgn val="ctr"/>
        <c:lblOffset val="100"/>
        <c:noMultiLvlLbl val="0"/>
      </c:catAx>
      <c:valAx>
        <c:axId val="210835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37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'Financial Ratio'!$C$17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'Financial Ratio'!$C$25</c:f>
              <c:numCache>
                <c:formatCode>0.00%</c:formatCode>
                <c:ptCount val="1"/>
                <c:pt idx="0">
                  <c:v>-0.64707063042512525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3-4663-9E9C-15C56B5AEFED}"/>
            </c:ext>
          </c:extLst>
        </c:ser>
        <c:ser>
          <c:idx val="1"/>
          <c:order val="1"/>
          <c:tx>
            <c:strRef>
              <c:f>'Financial Ratio'!$D$17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'Financial Ratio'!$D$25</c:f>
              <c:numCache>
                <c:formatCode>0.00%</c:formatCode>
                <c:ptCount val="1"/>
                <c:pt idx="0">
                  <c:v>-0.31307675487177372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3-4663-9E9C-15C56B5AEFED}"/>
            </c:ext>
          </c:extLst>
        </c:ser>
        <c:ser>
          <c:idx val="2"/>
          <c:order val="2"/>
          <c:tx>
            <c:strRef>
              <c:f>'Financial Ratio'!$E$17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'Financial Ratio'!$E$25</c:f>
              <c:numCache>
                <c:formatCode>0.00%</c:formatCode>
                <c:ptCount val="1"/>
                <c:pt idx="0">
                  <c:v>-0.16194835351888981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3-4663-9E9C-15C56B5AEFED}"/>
            </c:ext>
          </c:extLst>
        </c:ser>
        <c:ser>
          <c:idx val="3"/>
          <c:order val="3"/>
          <c:tx>
            <c:strRef>
              <c:f>'Financial Ratio'!$F$17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'Financial Ratio'!$F$25</c:f>
              <c:numCache>
                <c:formatCode>0.00%</c:formatCode>
                <c:ptCount val="1"/>
                <c:pt idx="0">
                  <c:v>-5.780190701461934E-2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0D-41A9-9D54-4BC43ECBC3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84701232"/>
        <c:axId val="1884704144"/>
      </c:barChart>
      <c:catAx>
        <c:axId val="1884701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704144"/>
        <c:crosses val="autoZero"/>
        <c:auto val="1"/>
        <c:lblAlgn val="ctr"/>
        <c:lblOffset val="100"/>
        <c:noMultiLvlLbl val="0"/>
      </c:catAx>
      <c:valAx>
        <c:axId val="188470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70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 On 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'Financial Ratio'!$C$17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'Financial Ratio'!$C$26</c:f>
              <c:numCache>
                <c:formatCode>0.00%</c:formatCode>
                <c:ptCount val="1"/>
                <c:pt idx="0">
                  <c:v>-0.2847129380285045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C-46D5-AB37-5B937B51A491}"/>
            </c:ext>
          </c:extLst>
        </c:ser>
        <c:ser>
          <c:idx val="1"/>
          <c:order val="1"/>
          <c:tx>
            <c:strRef>
              <c:f>'Financial Ratio'!$D$17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'Financial Ratio'!$D$26</c:f>
              <c:numCache>
                <c:formatCode>0.00%</c:formatCode>
                <c:ptCount val="1"/>
                <c:pt idx="0">
                  <c:v>-0.1715396429400057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C-46D5-AB37-5B937B51A491}"/>
            </c:ext>
          </c:extLst>
        </c:ser>
        <c:ser>
          <c:idx val="2"/>
          <c:order val="2"/>
          <c:tx>
            <c:strRef>
              <c:f>'Financial Ratio'!$E$17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'Financial Ratio'!$E$26</c:f>
              <c:numCache>
                <c:formatCode>0.00%</c:formatCode>
                <c:ptCount val="1"/>
                <c:pt idx="0">
                  <c:v>-0.12320918643287081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7C-46D5-AB37-5B937B51A491}"/>
            </c:ext>
          </c:extLst>
        </c:ser>
        <c:ser>
          <c:idx val="3"/>
          <c:order val="3"/>
          <c:tx>
            <c:strRef>
              <c:f>'Financial Ratio'!$F$17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'Financial Ratio'!$F$26</c:f>
              <c:numCache>
                <c:formatCode>0.00%</c:formatCode>
                <c:ptCount val="1"/>
                <c:pt idx="0">
                  <c:v>-4.6671539093272735E-2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D7-44C7-A1D4-245D5B03CC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08364720"/>
        <c:axId val="2108358896"/>
      </c:barChart>
      <c:catAx>
        <c:axId val="2108364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358896"/>
        <c:crosses val="autoZero"/>
        <c:auto val="1"/>
        <c:lblAlgn val="ctr"/>
        <c:lblOffset val="100"/>
        <c:noMultiLvlLbl val="0"/>
      </c:catAx>
      <c:valAx>
        <c:axId val="210835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36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'Financial Ratio'!$I$17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'Financial Ratio'!$I$22</c:f>
              <c:numCache>
                <c:formatCode>0.00%</c:formatCode>
                <c:ptCount val="1"/>
                <c:pt idx="0">
                  <c:v>0.93530187414885113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5-4C29-BD27-A4E83AAE01A4}"/>
            </c:ext>
          </c:extLst>
        </c:ser>
        <c:ser>
          <c:idx val="1"/>
          <c:order val="1"/>
          <c:tx>
            <c:strRef>
              <c:f>'Financial Ratio'!$J$17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'Financial Ratio'!$J$22</c:f>
              <c:numCache>
                <c:formatCode>0.00%</c:formatCode>
                <c:ptCount val="1"/>
                <c:pt idx="0">
                  <c:v>0.71479723826003527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65-4C29-BD27-A4E83AAE01A4}"/>
            </c:ext>
          </c:extLst>
        </c:ser>
        <c:ser>
          <c:idx val="2"/>
          <c:order val="2"/>
          <c:tx>
            <c:strRef>
              <c:f>'Financial Ratio'!$K$17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'Financial Ratio'!$K$22</c:f>
              <c:numCache>
                <c:formatCode>0.00%</c:formatCode>
                <c:ptCount val="1"/>
                <c:pt idx="0">
                  <c:v>0.67304936824280315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65-4C29-BD27-A4E83AAE01A4}"/>
            </c:ext>
          </c:extLst>
        </c:ser>
        <c:ser>
          <c:idx val="3"/>
          <c:order val="3"/>
          <c:tx>
            <c:strRef>
              <c:f>'Financial Ratio'!$L$17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'Financial Ratio'!$L$22</c:f>
              <c:numCache>
                <c:formatCode>0.00%</c:formatCode>
                <c:ptCount val="1"/>
                <c:pt idx="0">
                  <c:v>0.59774452586774318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1B-4418-8198-144DC34D8C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32358991"/>
        <c:axId val="1432361903"/>
      </c:barChart>
      <c:catAx>
        <c:axId val="1432358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361903"/>
        <c:crosses val="autoZero"/>
        <c:auto val="1"/>
        <c:lblAlgn val="ctr"/>
        <c:lblOffset val="100"/>
        <c:noMultiLvlLbl val="0"/>
      </c:catAx>
      <c:valAx>
        <c:axId val="143236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35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Debt to Equity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'Financial Ratio'!$I$17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'Financial Ratio'!$I$23</c:f>
              <c:numCache>
                <c:formatCode>0.00%</c:formatCode>
                <c:ptCount val="1"/>
                <c:pt idx="0">
                  <c:v>0.42453593347211288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C7-405F-9989-52875C4757E4}"/>
            </c:ext>
          </c:extLst>
        </c:ser>
        <c:ser>
          <c:idx val="1"/>
          <c:order val="1"/>
          <c:tx>
            <c:strRef>
              <c:f>'Financial Ratio'!$J$17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'Financial Ratio'!$J$23</c:f>
              <c:numCache>
                <c:formatCode>0.00%</c:formatCode>
                <c:ptCount val="1"/>
                <c:pt idx="0">
                  <c:v>0.52313656954028187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C7-405F-9989-52875C4757E4}"/>
            </c:ext>
          </c:extLst>
        </c:ser>
        <c:ser>
          <c:idx val="2"/>
          <c:order val="2"/>
          <c:tx>
            <c:strRef>
              <c:f>'Financial Ratio'!$K$17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'Financial Ratio'!$K$23</c:f>
              <c:numCache>
                <c:formatCode>0.00%</c:formatCode>
                <c:ptCount val="1"/>
                <c:pt idx="0">
                  <c:v>0.63848547211953921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C7-405F-9989-52875C4757E4}"/>
            </c:ext>
          </c:extLst>
        </c:ser>
        <c:ser>
          <c:idx val="3"/>
          <c:order val="3"/>
          <c:tx>
            <c:strRef>
              <c:f>'Financial Ratio'!$L$17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'Financial Ratio'!$L$23</c:f>
              <c:numCache>
                <c:formatCode>0.00%</c:formatCode>
                <c:ptCount val="1"/>
                <c:pt idx="0">
                  <c:v>0.654144385026738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71-456D-BB88-6F44CC4486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04093231"/>
        <c:axId val="1204079919"/>
      </c:barChart>
      <c:catAx>
        <c:axId val="1204093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079919"/>
        <c:crosses val="autoZero"/>
        <c:auto val="1"/>
        <c:lblAlgn val="ctr"/>
        <c:lblOffset val="100"/>
        <c:noMultiLvlLbl val="0"/>
      </c:catAx>
      <c:valAx>
        <c:axId val="120407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09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13" Type="http://schemas.openxmlformats.org/officeDocument/2006/relationships/chart" Target="../charts/chart41.xml"/><Relationship Id="rId18" Type="http://schemas.openxmlformats.org/officeDocument/2006/relationships/chart" Target="../charts/chart46.xml"/><Relationship Id="rId3" Type="http://schemas.openxmlformats.org/officeDocument/2006/relationships/chart" Target="../charts/chart31.xml"/><Relationship Id="rId21" Type="http://schemas.openxmlformats.org/officeDocument/2006/relationships/chart" Target="../charts/chart49.xml"/><Relationship Id="rId7" Type="http://schemas.openxmlformats.org/officeDocument/2006/relationships/chart" Target="../charts/chart35.xml"/><Relationship Id="rId12" Type="http://schemas.openxmlformats.org/officeDocument/2006/relationships/chart" Target="../charts/chart40.xml"/><Relationship Id="rId17" Type="http://schemas.openxmlformats.org/officeDocument/2006/relationships/chart" Target="../charts/chart45.xml"/><Relationship Id="rId2" Type="http://schemas.openxmlformats.org/officeDocument/2006/relationships/chart" Target="../charts/chart30.xml"/><Relationship Id="rId16" Type="http://schemas.openxmlformats.org/officeDocument/2006/relationships/chart" Target="../charts/chart44.xml"/><Relationship Id="rId20" Type="http://schemas.openxmlformats.org/officeDocument/2006/relationships/chart" Target="../charts/chart48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5" Type="http://schemas.openxmlformats.org/officeDocument/2006/relationships/chart" Target="../charts/chart33.xml"/><Relationship Id="rId15" Type="http://schemas.openxmlformats.org/officeDocument/2006/relationships/chart" Target="../charts/chart43.xml"/><Relationship Id="rId10" Type="http://schemas.openxmlformats.org/officeDocument/2006/relationships/chart" Target="../charts/chart38.xml"/><Relationship Id="rId19" Type="http://schemas.openxmlformats.org/officeDocument/2006/relationships/chart" Target="../charts/chart47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Relationship Id="rId14" Type="http://schemas.openxmlformats.org/officeDocument/2006/relationships/chart" Target="../charts/chart4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257174</xdr:colOff>
      <xdr:row>30</xdr:row>
      <xdr:rowOff>133350</xdr:rowOff>
    </xdr:from>
    <xdr:to>
      <xdr:col>4</xdr:col>
      <xdr:colOff>895350</xdr:colOff>
      <xdr:row>44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257174</xdr:colOff>
      <xdr:row>45</xdr:row>
      <xdr:rowOff>152399</xdr:rowOff>
    </xdr:from>
    <xdr:to>
      <xdr:col>4</xdr:col>
      <xdr:colOff>885825</xdr:colOff>
      <xdr:row>59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266700</xdr:colOff>
      <xdr:row>60</xdr:row>
      <xdr:rowOff>28575</xdr:rowOff>
    </xdr:from>
    <xdr:to>
      <xdr:col>4</xdr:col>
      <xdr:colOff>866775</xdr:colOff>
      <xdr:row>72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238124</xdr:colOff>
      <xdr:row>73</xdr:row>
      <xdr:rowOff>19050</xdr:rowOff>
    </xdr:from>
    <xdr:to>
      <xdr:col>4</xdr:col>
      <xdr:colOff>828674</xdr:colOff>
      <xdr:row>86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238125</xdr:colOff>
      <xdr:row>87</xdr:row>
      <xdr:rowOff>9525</xdr:rowOff>
    </xdr:from>
    <xdr:to>
      <xdr:col>4</xdr:col>
      <xdr:colOff>809625</xdr:colOff>
      <xdr:row>98</xdr:row>
      <xdr:rowOff>123825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238124</xdr:colOff>
      <xdr:row>100</xdr:row>
      <xdr:rowOff>9524</xdr:rowOff>
    </xdr:from>
    <xdr:to>
      <xdr:col>4</xdr:col>
      <xdr:colOff>771524</xdr:colOff>
      <xdr:row>111</xdr:row>
      <xdr:rowOff>161924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219075</xdr:colOff>
      <xdr:row>113</xdr:row>
      <xdr:rowOff>9525</xdr:rowOff>
    </xdr:from>
    <xdr:to>
      <xdr:col>4</xdr:col>
      <xdr:colOff>762000</xdr:colOff>
      <xdr:row>127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76200</xdr:colOff>
      <xdr:row>60</xdr:row>
      <xdr:rowOff>19050</xdr:rowOff>
    </xdr:from>
    <xdr:to>
      <xdr:col>10</xdr:col>
      <xdr:colOff>819150</xdr:colOff>
      <xdr:row>72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66674</xdr:colOff>
      <xdr:row>72</xdr:row>
      <xdr:rowOff>161924</xdr:rowOff>
    </xdr:from>
    <xdr:to>
      <xdr:col>10</xdr:col>
      <xdr:colOff>828674</xdr:colOff>
      <xdr:row>86</xdr:row>
      <xdr:rowOff>19049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66675</xdr:colOff>
      <xdr:row>87</xdr:row>
      <xdr:rowOff>9525</xdr:rowOff>
    </xdr:from>
    <xdr:to>
      <xdr:col>10</xdr:col>
      <xdr:colOff>800100</xdr:colOff>
      <xdr:row>99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76200</xdr:colOff>
      <xdr:row>100</xdr:row>
      <xdr:rowOff>0</xdr:rowOff>
    </xdr:from>
    <xdr:to>
      <xdr:col>10</xdr:col>
      <xdr:colOff>781049</xdr:colOff>
      <xdr:row>112</xdr:row>
      <xdr:rowOff>19050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66675</xdr:colOff>
      <xdr:row>113</xdr:row>
      <xdr:rowOff>0</xdr:rowOff>
    </xdr:from>
    <xdr:to>
      <xdr:col>10</xdr:col>
      <xdr:colOff>781050</xdr:colOff>
      <xdr:row>127</xdr:row>
      <xdr:rowOff>9525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57150</xdr:colOff>
      <xdr:row>59</xdr:row>
      <xdr:rowOff>161924</xdr:rowOff>
    </xdr:from>
    <xdr:to>
      <xdr:col>16</xdr:col>
      <xdr:colOff>847725</xdr:colOff>
      <xdr:row>71</xdr:row>
      <xdr:rowOff>152400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66674</xdr:colOff>
      <xdr:row>72</xdr:row>
      <xdr:rowOff>161924</xdr:rowOff>
    </xdr:from>
    <xdr:to>
      <xdr:col>16</xdr:col>
      <xdr:colOff>847724</xdr:colOff>
      <xdr:row>86</xdr:row>
      <xdr:rowOff>19049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66675</xdr:colOff>
      <xdr:row>87</xdr:row>
      <xdr:rowOff>0</xdr:rowOff>
    </xdr:from>
    <xdr:to>
      <xdr:col>16</xdr:col>
      <xdr:colOff>838200</xdr:colOff>
      <xdr:row>99</xdr:row>
      <xdr:rowOff>9525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76200</xdr:colOff>
      <xdr:row>100</xdr:row>
      <xdr:rowOff>0</xdr:rowOff>
    </xdr:from>
    <xdr:to>
      <xdr:col>16</xdr:col>
      <xdr:colOff>838200</xdr:colOff>
      <xdr:row>112</xdr:row>
      <xdr:rowOff>38100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95250</xdr:colOff>
      <xdr:row>113</xdr:row>
      <xdr:rowOff>0</xdr:rowOff>
    </xdr:from>
    <xdr:to>
      <xdr:col>16</xdr:col>
      <xdr:colOff>828675</xdr:colOff>
      <xdr:row>127</xdr:row>
      <xdr:rowOff>28575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19</xdr:col>
      <xdr:colOff>57150</xdr:colOff>
      <xdr:row>59</xdr:row>
      <xdr:rowOff>161924</xdr:rowOff>
    </xdr:from>
    <xdr:to>
      <xdr:col>22</xdr:col>
      <xdr:colOff>923925</xdr:colOff>
      <xdr:row>72</xdr:row>
      <xdr:rowOff>19050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19</xdr:col>
      <xdr:colOff>66675</xdr:colOff>
      <xdr:row>73</xdr:row>
      <xdr:rowOff>1</xdr:rowOff>
    </xdr:from>
    <xdr:to>
      <xdr:col>22</xdr:col>
      <xdr:colOff>923925</xdr:colOff>
      <xdr:row>85</xdr:row>
      <xdr:rowOff>152401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19</xdr:col>
      <xdr:colOff>85725</xdr:colOff>
      <xdr:row>87</xdr:row>
      <xdr:rowOff>0</xdr:rowOff>
    </xdr:from>
    <xdr:to>
      <xdr:col>22</xdr:col>
      <xdr:colOff>904875</xdr:colOff>
      <xdr:row>99</xdr:row>
      <xdr:rowOff>38100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19</xdr:col>
      <xdr:colOff>133350</xdr:colOff>
      <xdr:row>100</xdr:row>
      <xdr:rowOff>1</xdr:rowOff>
    </xdr:from>
    <xdr:to>
      <xdr:col>22</xdr:col>
      <xdr:colOff>914400</xdr:colOff>
      <xdr:row>112</xdr:row>
      <xdr:rowOff>9525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19</xdr:col>
      <xdr:colOff>133350</xdr:colOff>
      <xdr:row>113</xdr:row>
      <xdr:rowOff>0</xdr:rowOff>
    </xdr:from>
    <xdr:to>
      <xdr:col>22</xdr:col>
      <xdr:colOff>895350</xdr:colOff>
      <xdr:row>127</xdr:row>
      <xdr:rowOff>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95251</xdr:colOff>
      <xdr:row>30</xdr:row>
      <xdr:rowOff>85725</xdr:rowOff>
    </xdr:from>
    <xdr:to>
      <xdr:col>10</xdr:col>
      <xdr:colOff>885826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85725</xdr:colOff>
      <xdr:row>45</xdr:row>
      <xdr:rowOff>133350</xdr:rowOff>
    </xdr:from>
    <xdr:to>
      <xdr:col>10</xdr:col>
      <xdr:colOff>876300</xdr:colOff>
      <xdr:row>59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13</xdr:col>
      <xdr:colOff>47625</xdr:colOff>
      <xdr:row>30</xdr:row>
      <xdr:rowOff>66676</xdr:rowOff>
    </xdr:from>
    <xdr:to>
      <xdr:col>16</xdr:col>
      <xdr:colOff>904876</xdr:colOff>
      <xdr:row>45</xdr:row>
      <xdr:rowOff>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13</xdr:col>
      <xdr:colOff>47625</xdr:colOff>
      <xdr:row>46</xdr:row>
      <xdr:rowOff>0</xdr:rowOff>
    </xdr:from>
    <xdr:to>
      <xdr:col>16</xdr:col>
      <xdr:colOff>885825</xdr:colOff>
      <xdr:row>59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19</xdr:col>
      <xdr:colOff>66674</xdr:colOff>
      <xdr:row>30</xdr:row>
      <xdr:rowOff>66675</xdr:rowOff>
    </xdr:from>
    <xdr:to>
      <xdr:col>22</xdr:col>
      <xdr:colOff>933449</xdr:colOff>
      <xdr:row>44</xdr:row>
      <xdr:rowOff>152400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19</xdr:col>
      <xdr:colOff>104775</xdr:colOff>
      <xdr:row>46</xdr:row>
      <xdr:rowOff>0</xdr:rowOff>
    </xdr:from>
    <xdr:to>
      <xdr:col>22</xdr:col>
      <xdr:colOff>914400</xdr:colOff>
      <xdr:row>58</xdr:row>
      <xdr:rowOff>133350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499672</xdr:colOff>
      <xdr:row>4</xdr:row>
      <xdr:rowOff>78074</xdr:rowOff>
    </xdr:from>
    <xdr:to>
      <xdr:col>26</xdr:col>
      <xdr:colOff>4247213</xdr:colOff>
      <xdr:row>21</xdr:row>
      <xdr:rowOff>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687916</xdr:colOff>
      <xdr:row>24</xdr:row>
      <xdr:rowOff>74082</xdr:rowOff>
    </xdr:from>
    <xdr:to>
      <xdr:col>26</xdr:col>
      <xdr:colOff>4222749</xdr:colOff>
      <xdr:row>38</xdr:row>
      <xdr:rowOff>105832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539750</xdr:colOff>
      <xdr:row>41</xdr:row>
      <xdr:rowOff>74084</xdr:rowOff>
    </xdr:from>
    <xdr:to>
      <xdr:col>26</xdr:col>
      <xdr:colOff>4318000</xdr:colOff>
      <xdr:row>55</xdr:row>
      <xdr:rowOff>31751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486833</xdr:colOff>
      <xdr:row>57</xdr:row>
      <xdr:rowOff>21166</xdr:rowOff>
    </xdr:from>
    <xdr:to>
      <xdr:col>26</xdr:col>
      <xdr:colOff>4370916</xdr:colOff>
      <xdr:row>71</xdr:row>
      <xdr:rowOff>126999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190500</xdr:colOff>
      <xdr:row>73</xdr:row>
      <xdr:rowOff>52916</xdr:rowOff>
    </xdr:from>
    <xdr:to>
      <xdr:col>26</xdr:col>
      <xdr:colOff>4624917</xdr:colOff>
      <xdr:row>89</xdr:row>
      <xdr:rowOff>148166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27</xdr:col>
      <xdr:colOff>4572000</xdr:colOff>
      <xdr:row>21</xdr:row>
      <xdr:rowOff>97366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0</xdr:colOff>
      <xdr:row>4</xdr:row>
      <xdr:rowOff>0</xdr:rowOff>
    </xdr:from>
    <xdr:to>
      <xdr:col>28</xdr:col>
      <xdr:colOff>4572000</xdr:colOff>
      <xdr:row>21</xdr:row>
      <xdr:rowOff>97366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349250</xdr:colOff>
      <xdr:row>24</xdr:row>
      <xdr:rowOff>21166</xdr:rowOff>
    </xdr:from>
    <xdr:to>
      <xdr:col>27</xdr:col>
      <xdr:colOff>4603750</xdr:colOff>
      <xdr:row>38</xdr:row>
      <xdr:rowOff>84666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105835</xdr:colOff>
      <xdr:row>24</xdr:row>
      <xdr:rowOff>10585</xdr:rowOff>
    </xdr:from>
    <xdr:to>
      <xdr:col>28</xdr:col>
      <xdr:colOff>4434417</xdr:colOff>
      <xdr:row>38</xdr:row>
      <xdr:rowOff>95250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148167</xdr:colOff>
      <xdr:row>41</xdr:row>
      <xdr:rowOff>21167</xdr:rowOff>
    </xdr:from>
    <xdr:to>
      <xdr:col>28</xdr:col>
      <xdr:colOff>4455584</xdr:colOff>
      <xdr:row>55</xdr:row>
      <xdr:rowOff>127000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222250</xdr:colOff>
      <xdr:row>41</xdr:row>
      <xdr:rowOff>10583</xdr:rowOff>
    </xdr:from>
    <xdr:to>
      <xdr:col>27</xdr:col>
      <xdr:colOff>4529666</xdr:colOff>
      <xdr:row>55</xdr:row>
      <xdr:rowOff>105833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285750</xdr:colOff>
      <xdr:row>57</xdr:row>
      <xdr:rowOff>31750</xdr:rowOff>
    </xdr:from>
    <xdr:to>
      <xdr:col>27</xdr:col>
      <xdr:colOff>4624916</xdr:colOff>
      <xdr:row>71</xdr:row>
      <xdr:rowOff>95250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28</xdr:col>
      <xdr:colOff>116417</xdr:colOff>
      <xdr:row>57</xdr:row>
      <xdr:rowOff>52915</xdr:rowOff>
    </xdr:from>
    <xdr:to>
      <xdr:col>28</xdr:col>
      <xdr:colOff>4476751</xdr:colOff>
      <xdr:row>71</xdr:row>
      <xdr:rowOff>126998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84667</xdr:colOff>
      <xdr:row>73</xdr:row>
      <xdr:rowOff>42333</xdr:rowOff>
    </xdr:from>
    <xdr:to>
      <xdr:col>28</xdr:col>
      <xdr:colOff>4561417</xdr:colOff>
      <xdr:row>89</xdr:row>
      <xdr:rowOff>137583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27</xdr:col>
      <xdr:colOff>169334</xdr:colOff>
      <xdr:row>73</xdr:row>
      <xdr:rowOff>74084</xdr:rowOff>
    </xdr:from>
    <xdr:to>
      <xdr:col>27</xdr:col>
      <xdr:colOff>4741334</xdr:colOff>
      <xdr:row>90</xdr:row>
      <xdr:rowOff>10583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29</xdr:col>
      <xdr:colOff>0</xdr:colOff>
      <xdr:row>4</xdr:row>
      <xdr:rowOff>0</xdr:rowOff>
    </xdr:from>
    <xdr:to>
      <xdr:col>29</xdr:col>
      <xdr:colOff>4572000</xdr:colOff>
      <xdr:row>21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FF3B967-47BF-4247-AE41-316E29B8AA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29</xdr:col>
      <xdr:colOff>0</xdr:colOff>
      <xdr:row>23</xdr:row>
      <xdr:rowOff>202405</xdr:rowOff>
    </xdr:from>
    <xdr:to>
      <xdr:col>29</xdr:col>
      <xdr:colOff>4572000</xdr:colOff>
      <xdr:row>38</xdr:row>
      <xdr:rowOff>119061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E20D655-F648-4A9D-B63F-4F8710623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40</xdr:row>
      <xdr:rowOff>226218</xdr:rowOff>
    </xdr:from>
    <xdr:to>
      <xdr:col>29</xdr:col>
      <xdr:colOff>4572000</xdr:colOff>
      <xdr:row>55</xdr:row>
      <xdr:rowOff>154780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50A8192-CA04-415A-9BFA-E329499F8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29</xdr:col>
      <xdr:colOff>0</xdr:colOff>
      <xdr:row>57</xdr:row>
      <xdr:rowOff>47624</xdr:rowOff>
    </xdr:from>
    <xdr:to>
      <xdr:col>29</xdr:col>
      <xdr:colOff>4572000</xdr:colOff>
      <xdr:row>71</xdr:row>
      <xdr:rowOff>142873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9EA68218-EA14-4E77-B1CA-C5B08ECE1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29</xdr:col>
      <xdr:colOff>0</xdr:colOff>
      <xdr:row>72</xdr:row>
      <xdr:rowOff>202405</xdr:rowOff>
    </xdr:from>
    <xdr:to>
      <xdr:col>29</xdr:col>
      <xdr:colOff>4572000</xdr:colOff>
      <xdr:row>89</xdr:row>
      <xdr:rowOff>142874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E4231BAD-BB7B-4FAE-9DCD-9E8AFFD926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11907</xdr:colOff>
      <xdr:row>23</xdr:row>
      <xdr:rowOff>154781</xdr:rowOff>
    </xdr:from>
    <xdr:to>
      <xdr:col>7</xdr:col>
      <xdr:colOff>11907</xdr:colOff>
      <xdr:row>36</xdr:row>
      <xdr:rowOff>47623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381066-4772-4359-9B45-FEAF0889F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D7052-B494-4798-89AB-7E22E05F0510}">
  <dimension ref="A2:F218"/>
  <sheetViews>
    <sheetView tabSelected="1" zoomScale="90" zoomScaleNormal="90" workbookViewId="0"/>
  </sheetViews>
  <sheetFormatPr defaultRowHeight="12.75"/>
  <cols>
    <col min="1" max="1" width="45.42578125" bestFit="1" customWidth="1"/>
    <col min="2" max="3" width="19.42578125" bestFit="1" customWidth="1"/>
    <col min="4" max="4" width="17.5703125" bestFit="1" customWidth="1"/>
    <col min="5" max="5" width="4" customWidth="1"/>
    <col min="6" max="6" width="17.5703125" bestFit="1" customWidth="1"/>
  </cols>
  <sheetData>
    <row r="2" spans="1:6" s="62" customFormat="1" ht="15.75">
      <c r="A2" s="162" t="s">
        <v>627</v>
      </c>
      <c r="B2" s="162"/>
      <c r="C2" s="162"/>
      <c r="E2" s="27" t="s">
        <v>628</v>
      </c>
    </row>
    <row r="3" spans="1:6" s="62" customFormat="1">
      <c r="A3" s="161" t="s">
        <v>149</v>
      </c>
      <c r="B3" s="161"/>
      <c r="C3" s="161"/>
      <c r="F3" s="28" t="s">
        <v>633</v>
      </c>
    </row>
    <row r="4" spans="1:6">
      <c r="A4" s="158" t="s">
        <v>224</v>
      </c>
      <c r="B4" s="159"/>
      <c r="C4" s="159"/>
      <c r="F4" s="28" t="s">
        <v>629</v>
      </c>
    </row>
    <row r="5" spans="1:6" s="62" customFormat="1">
      <c r="F5" s="28" t="s">
        <v>646</v>
      </c>
    </row>
    <row r="6" spans="1:6">
      <c r="B6" s="160" t="s">
        <v>7</v>
      </c>
      <c r="C6" s="160"/>
      <c r="D6" s="51"/>
    </row>
    <row r="7" spans="1:6">
      <c r="A7" s="69"/>
      <c r="B7" s="70">
        <v>44196</v>
      </c>
      <c r="C7" s="70">
        <v>44469</v>
      </c>
    </row>
    <row r="8" spans="1:6">
      <c r="A8" s="27" t="s">
        <v>64</v>
      </c>
    </row>
    <row r="9" spans="1:6">
      <c r="A9" s="27" t="s">
        <v>65</v>
      </c>
    </row>
    <row r="10" spans="1:6">
      <c r="A10" t="s">
        <v>66</v>
      </c>
      <c r="B10" s="31">
        <v>654460680316</v>
      </c>
      <c r="C10" s="31">
        <v>878659490146</v>
      </c>
      <c r="D10" s="49"/>
    </row>
    <row r="11" spans="1:6">
      <c r="A11" s="27" t="s">
        <v>67</v>
      </c>
      <c r="D11" s="49"/>
    </row>
    <row r="12" spans="1:6">
      <c r="A12" t="s">
        <v>68</v>
      </c>
      <c r="B12" s="31">
        <v>69303012141</v>
      </c>
      <c r="C12" s="31">
        <v>197380276947</v>
      </c>
      <c r="D12" s="49"/>
    </row>
    <row r="13" spans="1:6">
      <c r="A13" t="s">
        <v>69</v>
      </c>
    </row>
    <row r="14" spans="1:6">
      <c r="A14" s="28" t="s">
        <v>101</v>
      </c>
    </row>
    <row r="15" spans="1:6">
      <c r="A15" t="s">
        <v>71</v>
      </c>
    </row>
    <row r="16" spans="1:6">
      <c r="A16" t="s">
        <v>72</v>
      </c>
    </row>
    <row r="17" spans="1:6">
      <c r="A17" t="s">
        <v>73</v>
      </c>
    </row>
    <row r="18" spans="1:6">
      <c r="A18" t="s">
        <v>74</v>
      </c>
      <c r="B18" s="31">
        <v>143779348859</v>
      </c>
      <c r="C18" s="31">
        <v>170016466302</v>
      </c>
      <c r="D18" s="49"/>
    </row>
    <row r="19" spans="1:6">
      <c r="A19" s="27" t="s">
        <v>75</v>
      </c>
    </row>
    <row r="20" spans="1:6">
      <c r="A20" t="s">
        <v>68</v>
      </c>
      <c r="B20" s="31">
        <v>597827495</v>
      </c>
      <c r="C20" s="31">
        <v>33297949853</v>
      </c>
      <c r="D20" s="49"/>
    </row>
    <row r="21" spans="1:6">
      <c r="A21" t="s">
        <v>76</v>
      </c>
      <c r="B21" s="31">
        <v>56652118631</v>
      </c>
      <c r="C21" s="31">
        <v>1543812496</v>
      </c>
      <c r="D21" s="49"/>
    </row>
    <row r="22" spans="1:6">
      <c r="A22" t="s">
        <v>77</v>
      </c>
    </row>
    <row r="23" spans="1:6">
      <c r="A23" t="s">
        <v>70</v>
      </c>
    </row>
    <row r="24" spans="1:6">
      <c r="A24" t="s">
        <v>78</v>
      </c>
    </row>
    <row r="25" spans="1:6">
      <c r="A25" t="s">
        <v>79</v>
      </c>
    </row>
    <row r="26" spans="1:6">
      <c r="A26" t="s">
        <v>73</v>
      </c>
    </row>
    <row r="27" spans="1:6">
      <c r="A27" t="s">
        <v>74</v>
      </c>
      <c r="B27" s="31">
        <v>57516266028</v>
      </c>
      <c r="C27" s="31">
        <v>63956071462</v>
      </c>
      <c r="D27" s="49"/>
    </row>
    <row r="28" spans="1:6">
      <c r="A28" t="s">
        <v>80</v>
      </c>
      <c r="B28" s="31">
        <v>236426414052</v>
      </c>
      <c r="C28" s="31">
        <v>17944108634</v>
      </c>
      <c r="D28" s="49"/>
    </row>
    <row r="29" spans="1:6">
      <c r="A29" t="s">
        <v>81</v>
      </c>
      <c r="B29" s="31">
        <v>1392036018548</v>
      </c>
      <c r="C29" s="31">
        <v>640319799281</v>
      </c>
      <c r="D29" s="49"/>
    </row>
    <row r="30" spans="1:6">
      <c r="A30" t="s">
        <v>82</v>
      </c>
      <c r="B30" s="76">
        <v>35547538726</v>
      </c>
      <c r="C30" s="76">
        <v>36004539275</v>
      </c>
      <c r="D30" s="49"/>
    </row>
    <row r="31" spans="1:6">
      <c r="A31" s="56" t="s">
        <v>83</v>
      </c>
      <c r="B31" s="95">
        <v>2646319224796</v>
      </c>
      <c r="C31" s="95">
        <v>2039122514396</v>
      </c>
      <c r="D31" s="49"/>
      <c r="E31" s="31"/>
      <c r="F31" s="31"/>
    </row>
    <row r="32" spans="1:6" s="29" customFormat="1">
      <c r="A32" s="89"/>
      <c r="B32" s="90"/>
      <c r="C32" s="90"/>
      <c r="D32" s="91"/>
      <c r="E32" s="65"/>
      <c r="F32" s="65"/>
    </row>
    <row r="33" spans="1:4">
      <c r="A33" s="27" t="s">
        <v>84</v>
      </c>
    </row>
    <row r="34" spans="1:4">
      <c r="A34" t="s">
        <v>85</v>
      </c>
      <c r="B34" s="31">
        <v>1672335718421</v>
      </c>
      <c r="C34" s="31">
        <v>1823197711468</v>
      </c>
      <c r="D34" s="49"/>
    </row>
    <row r="35" spans="1:4">
      <c r="A35" t="s">
        <v>86</v>
      </c>
    </row>
    <row r="36" spans="1:4">
      <c r="A36" t="s">
        <v>87</v>
      </c>
    </row>
    <row r="37" spans="1:4">
      <c r="A37" t="s">
        <v>88</v>
      </c>
    </row>
    <row r="38" spans="1:4">
      <c r="A38" t="s">
        <v>89</v>
      </c>
    </row>
    <row r="39" spans="1:4">
      <c r="A39" t="s">
        <v>73</v>
      </c>
    </row>
    <row r="40" spans="1:4">
      <c r="A40" t="s">
        <v>74</v>
      </c>
      <c r="B40" s="31">
        <v>29672953182374</v>
      </c>
      <c r="C40" s="31">
        <v>32237223715455</v>
      </c>
      <c r="D40" s="49"/>
    </row>
    <row r="41" spans="1:4">
      <c r="A41" t="s">
        <v>90</v>
      </c>
    </row>
    <row r="42" spans="1:4">
      <c r="A42" t="s">
        <v>91</v>
      </c>
    </row>
    <row r="43" spans="1:4">
      <c r="A43" t="s">
        <v>92</v>
      </c>
    </row>
    <row r="44" spans="1:4">
      <c r="A44" t="s">
        <v>93</v>
      </c>
    </row>
    <row r="45" spans="1:4">
      <c r="A45" t="s">
        <v>73</v>
      </c>
    </row>
    <row r="46" spans="1:4">
      <c r="A46" t="s">
        <v>74</v>
      </c>
      <c r="B46" s="31">
        <v>683025328225</v>
      </c>
      <c r="C46" s="31">
        <v>955132692763</v>
      </c>
      <c r="D46" s="49"/>
    </row>
    <row r="47" spans="1:4">
      <c r="A47" t="s">
        <v>94</v>
      </c>
      <c r="B47" s="31">
        <v>901765131350</v>
      </c>
      <c r="C47" s="31">
        <v>901765131350</v>
      </c>
      <c r="D47" s="49"/>
    </row>
    <row r="48" spans="1:4">
      <c r="A48" t="s">
        <v>95</v>
      </c>
      <c r="B48" s="31">
        <v>3032724137574</v>
      </c>
      <c r="C48" s="31">
        <v>3259488122614</v>
      </c>
      <c r="D48" s="49"/>
    </row>
    <row r="49" spans="1:6">
      <c r="A49" t="s">
        <v>96</v>
      </c>
      <c r="B49" s="31">
        <v>43617510486</v>
      </c>
      <c r="C49" s="31">
        <v>39252286969</v>
      </c>
      <c r="D49" s="49"/>
    </row>
    <row r="50" spans="1:6">
      <c r="A50" t="s">
        <v>97</v>
      </c>
      <c r="B50" s="31">
        <v>31536312850</v>
      </c>
      <c r="C50" s="31">
        <v>448983648186</v>
      </c>
      <c r="D50" s="49"/>
    </row>
    <row r="51" spans="1:6">
      <c r="A51" t="s">
        <v>98</v>
      </c>
      <c r="B51" s="76">
        <v>0</v>
      </c>
      <c r="C51" s="76">
        <v>26004995483</v>
      </c>
      <c r="D51" s="49"/>
    </row>
    <row r="52" spans="1:6">
      <c r="A52" s="56" t="s">
        <v>99</v>
      </c>
      <c r="B52" s="93">
        <v>36037957321280</v>
      </c>
      <c r="C52" s="93">
        <v>39691048304288</v>
      </c>
      <c r="D52" s="49"/>
      <c r="E52" s="31"/>
      <c r="F52" s="31"/>
    </row>
    <row r="53" spans="1:6" ht="13.5" thickBot="1">
      <c r="A53" s="67" t="s">
        <v>100</v>
      </c>
      <c r="B53" s="80">
        <v>38684276546076</v>
      </c>
      <c r="C53" s="80">
        <v>41730170818684</v>
      </c>
      <c r="D53" s="49"/>
      <c r="E53" s="31"/>
      <c r="F53" s="31"/>
    </row>
    <row r="54" spans="1:6" ht="13.5" thickTop="1"/>
    <row r="55" spans="1:6">
      <c r="A55" s="27" t="s">
        <v>102</v>
      </c>
    </row>
    <row r="56" spans="1:6">
      <c r="A56" s="27" t="s">
        <v>103</v>
      </c>
    </row>
    <row r="57" spans="1:6">
      <c r="A57" s="27" t="s">
        <v>104</v>
      </c>
    </row>
    <row r="58" spans="1:6">
      <c r="A58" s="62" t="s">
        <v>105</v>
      </c>
    </row>
    <row r="59" spans="1:6">
      <c r="A59" s="62" t="s">
        <v>68</v>
      </c>
      <c r="B59" s="31">
        <v>42276580</v>
      </c>
      <c r="C59" s="31">
        <v>12727127490</v>
      </c>
    </row>
    <row r="60" spans="1:6">
      <c r="A60" s="62" t="s">
        <v>76</v>
      </c>
      <c r="B60" s="31">
        <v>1935592814509</v>
      </c>
      <c r="C60" s="31">
        <v>2238649127203</v>
      </c>
    </row>
    <row r="61" spans="1:6">
      <c r="A61" s="62" t="s">
        <v>106</v>
      </c>
      <c r="B61" s="31">
        <v>67397082299</v>
      </c>
      <c r="C61" s="31">
        <v>62637267917</v>
      </c>
    </row>
    <row r="62" spans="1:6">
      <c r="A62" s="62" t="s">
        <v>107</v>
      </c>
      <c r="B62" s="31">
        <v>2341632666752</v>
      </c>
      <c r="C62" s="31">
        <v>2351506334379</v>
      </c>
    </row>
    <row r="63" spans="1:6">
      <c r="A63" s="62" t="s">
        <v>108</v>
      </c>
      <c r="B63" s="31">
        <v>805148343442</v>
      </c>
      <c r="C63" s="31">
        <v>685333482498</v>
      </c>
    </row>
    <row r="64" spans="1:6">
      <c r="A64" s="62" t="s">
        <v>109</v>
      </c>
      <c r="B64" s="31">
        <v>290310892267</v>
      </c>
      <c r="C64" s="31">
        <v>257284607716</v>
      </c>
    </row>
    <row r="65" spans="1:5">
      <c r="A65" s="62" t="s">
        <v>110</v>
      </c>
    </row>
    <row r="66" spans="1:5">
      <c r="A66" s="62" t="s">
        <v>111</v>
      </c>
      <c r="B66" s="31">
        <v>1036161455230</v>
      </c>
      <c r="C66" s="31">
        <v>1123346457023</v>
      </c>
    </row>
    <row r="67" spans="1:5">
      <c r="A67" s="62" t="s">
        <v>112</v>
      </c>
      <c r="B67" s="76">
        <v>1941670124325</v>
      </c>
      <c r="C67" s="76">
        <v>2404788301266</v>
      </c>
    </row>
    <row r="68" spans="1:5">
      <c r="A68" s="89" t="s">
        <v>113</v>
      </c>
      <c r="B68" s="101">
        <v>8417955655404</v>
      </c>
      <c r="C68" s="101">
        <v>9136272705492</v>
      </c>
      <c r="D68" s="31"/>
      <c r="E68" s="31"/>
    </row>
    <row r="69" spans="1:5" s="29" customFormat="1">
      <c r="A69" s="89"/>
      <c r="B69" s="90"/>
      <c r="C69" s="90"/>
      <c r="D69" s="65"/>
      <c r="E69" s="65"/>
    </row>
    <row r="70" spans="1:5">
      <c r="A70" s="27" t="s">
        <v>114</v>
      </c>
    </row>
    <row r="71" spans="1:5">
      <c r="A71" s="62" t="s">
        <v>115</v>
      </c>
    </row>
    <row r="72" spans="1:5">
      <c r="A72" s="62" t="s">
        <v>116</v>
      </c>
    </row>
    <row r="73" spans="1:5">
      <c r="A73" s="62" t="s">
        <v>117</v>
      </c>
    </row>
    <row r="74" spans="1:5">
      <c r="A74" s="62" t="s">
        <v>111</v>
      </c>
      <c r="B74" s="31">
        <v>8992779658211</v>
      </c>
      <c r="C74" s="31">
        <v>8188756108173</v>
      </c>
    </row>
    <row r="75" spans="1:5">
      <c r="A75" s="62" t="s">
        <v>112</v>
      </c>
      <c r="B75" s="31">
        <v>6543746709017</v>
      </c>
      <c r="C75" s="31">
        <v>9372808734333</v>
      </c>
    </row>
    <row r="76" spans="1:5">
      <c r="A76" s="62" t="s">
        <v>118</v>
      </c>
      <c r="B76" s="31">
        <v>892374927473</v>
      </c>
      <c r="C76" s="31">
        <v>958513004429</v>
      </c>
    </row>
    <row r="77" spans="1:5">
      <c r="A77" s="62" t="s">
        <v>119</v>
      </c>
      <c r="B77" s="31">
        <v>769449465347</v>
      </c>
      <c r="C77" s="31">
        <v>715047783048</v>
      </c>
    </row>
    <row r="78" spans="1:5">
      <c r="A78" s="62" t="s">
        <v>120</v>
      </c>
      <c r="B78" s="31">
        <v>243448722000</v>
      </c>
      <c r="C78" s="31">
        <v>280500158997</v>
      </c>
    </row>
    <row r="79" spans="1:5">
      <c r="A79" s="62" t="s">
        <v>121</v>
      </c>
      <c r="B79" s="76">
        <v>458589017774</v>
      </c>
      <c r="C79" s="76">
        <v>458915069138</v>
      </c>
    </row>
    <row r="80" spans="1:5">
      <c r="A80" s="89" t="s">
        <v>122</v>
      </c>
      <c r="B80" s="94">
        <v>17900388499822</v>
      </c>
      <c r="C80" s="94">
        <v>19974540858118</v>
      </c>
      <c r="D80" s="31"/>
      <c r="E80" s="31"/>
    </row>
    <row r="81" spans="1:5">
      <c r="A81" s="56" t="s">
        <v>123</v>
      </c>
      <c r="B81" s="93">
        <v>26318344155226</v>
      </c>
      <c r="C81" s="93">
        <v>29110813563610</v>
      </c>
      <c r="D81" s="31"/>
      <c r="E81" s="31"/>
    </row>
    <row r="82" spans="1:5" s="29" customFormat="1">
      <c r="A82" s="89"/>
      <c r="B82" s="90"/>
      <c r="C82" s="90"/>
      <c r="D82" s="65"/>
      <c r="E82" s="65"/>
    </row>
    <row r="83" spans="1:5">
      <c r="A83" s="27" t="s">
        <v>124</v>
      </c>
    </row>
    <row r="84" spans="1:5">
      <c r="A84" s="62" t="s">
        <v>125</v>
      </c>
    </row>
    <row r="85" spans="1:5">
      <c r="A85" s="62" t="s">
        <v>126</v>
      </c>
    </row>
    <row r="86" spans="1:5">
      <c r="A86" s="62" t="s">
        <v>127</v>
      </c>
    </row>
    <row r="87" spans="1:5">
      <c r="A87" s="62" t="s">
        <v>128</v>
      </c>
    </row>
    <row r="88" spans="1:5">
      <c r="A88" s="62" t="s">
        <v>129</v>
      </c>
    </row>
    <row r="89" spans="1:5">
      <c r="A89" s="62" t="s">
        <v>130</v>
      </c>
    </row>
    <row r="90" spans="1:5">
      <c r="A90" s="62" t="s">
        <v>131</v>
      </c>
    </row>
    <row r="91" spans="1:5">
      <c r="A91" s="62" t="s">
        <v>132</v>
      </c>
    </row>
    <row r="92" spans="1:5">
      <c r="A92" s="62" t="s">
        <v>133</v>
      </c>
    </row>
    <row r="93" spans="1:5">
      <c r="A93" s="62" t="s">
        <v>134</v>
      </c>
    </row>
    <row r="94" spans="1:5">
      <c r="A94" s="62" t="s">
        <v>135</v>
      </c>
    </row>
    <row r="95" spans="1:5">
      <c r="A95" s="71">
        <v>2021</v>
      </c>
    </row>
    <row r="96" spans="1:5">
      <c r="A96" s="62" t="s">
        <v>132</v>
      </c>
    </row>
    <row r="97" spans="1:5">
      <c r="A97" s="62" t="s">
        <v>136</v>
      </c>
    </row>
    <row r="98" spans="1:5">
      <c r="A98" s="62" t="s">
        <v>137</v>
      </c>
    </row>
    <row r="99" spans="1:5">
      <c r="A99" s="71">
        <v>2020</v>
      </c>
    </row>
    <row r="100" spans="1:5">
      <c r="A100" s="62" t="s">
        <v>132</v>
      </c>
    </row>
    <row r="101" spans="1:5">
      <c r="A101" s="62" t="s">
        <v>136</v>
      </c>
    </row>
    <row r="102" spans="1:5">
      <c r="A102" s="62" t="s">
        <v>138</v>
      </c>
      <c r="B102" s="31">
        <v>32676808734000</v>
      </c>
      <c r="C102" s="31">
        <v>37158406078200</v>
      </c>
    </row>
    <row r="103" spans="1:5">
      <c r="A103" s="62" t="s">
        <v>139</v>
      </c>
      <c r="B103" s="31">
        <v>713340973067</v>
      </c>
      <c r="C103" s="31">
        <v>826398789433</v>
      </c>
    </row>
    <row r="104" spans="1:5">
      <c r="A104" s="62" t="s">
        <v>140</v>
      </c>
      <c r="B104" s="31">
        <v>4600000000000</v>
      </c>
      <c r="C104" s="31">
        <v>700000000000</v>
      </c>
    </row>
    <row r="105" spans="1:5">
      <c r="A105" s="62" t="s">
        <v>141</v>
      </c>
    </row>
    <row r="106" spans="1:5">
      <c r="A106" s="62" t="s">
        <v>142</v>
      </c>
      <c r="B106" s="31">
        <v>100000000</v>
      </c>
      <c r="C106" s="31">
        <v>100000000</v>
      </c>
    </row>
    <row r="107" spans="1:5">
      <c r="A107" s="62" t="s">
        <v>143</v>
      </c>
      <c r="B107" s="76">
        <v>-25624360975939</v>
      </c>
      <c r="C107" s="76">
        <v>-26065593157603</v>
      </c>
    </row>
    <row r="108" spans="1:5">
      <c r="A108" s="28" t="s">
        <v>148</v>
      </c>
    </row>
    <row r="109" spans="1:5">
      <c r="A109" s="62" t="s">
        <v>144</v>
      </c>
      <c r="B109" s="31">
        <v>12365888731128</v>
      </c>
      <c r="C109" s="31">
        <v>12619311710030</v>
      </c>
      <c r="D109" s="31"/>
      <c r="E109" s="31"/>
    </row>
    <row r="110" spans="1:5">
      <c r="A110" s="62" t="s">
        <v>145</v>
      </c>
      <c r="B110" s="77">
        <v>43659722</v>
      </c>
      <c r="C110" s="76">
        <v>45545044</v>
      </c>
    </row>
    <row r="111" spans="1:5">
      <c r="A111" s="56" t="s">
        <v>146</v>
      </c>
      <c r="B111" s="95">
        <v>12365932390850</v>
      </c>
      <c r="C111" s="95">
        <v>12619357255074</v>
      </c>
      <c r="D111" s="31"/>
      <c r="E111" s="31"/>
    </row>
    <row r="112" spans="1:5" ht="13.5" thickBot="1">
      <c r="A112" s="67" t="s">
        <v>147</v>
      </c>
      <c r="B112" s="80">
        <v>38684276546076</v>
      </c>
      <c r="C112" s="80">
        <v>41730170818684</v>
      </c>
      <c r="D112" s="31"/>
      <c r="E112" s="31"/>
    </row>
    <row r="113" spans="1:3" ht="13.5" thickTop="1"/>
    <row r="116" spans="1:3" ht="15.75">
      <c r="A116" s="162" t="s">
        <v>627</v>
      </c>
      <c r="B116" s="162"/>
      <c r="C116" s="162"/>
    </row>
    <row r="117" spans="1:3">
      <c r="A117" s="161" t="s">
        <v>185</v>
      </c>
      <c r="B117" s="161"/>
      <c r="C117" s="161"/>
    </row>
    <row r="119" spans="1:3">
      <c r="B119" s="160" t="s">
        <v>7</v>
      </c>
      <c r="C119" s="160"/>
    </row>
    <row r="120" spans="1:3">
      <c r="B120" s="70">
        <v>44104</v>
      </c>
      <c r="C120" s="70">
        <v>44469</v>
      </c>
    </row>
    <row r="121" spans="1:3">
      <c r="A121" s="27" t="s">
        <v>150</v>
      </c>
      <c r="B121" s="76">
        <v>6845953543177</v>
      </c>
      <c r="C121" s="76">
        <v>7641997400301</v>
      </c>
    </row>
    <row r="122" spans="1:3">
      <c r="A122" s="27" t="s">
        <v>151</v>
      </c>
      <c r="B122" s="62"/>
    </row>
    <row r="123" spans="1:3">
      <c r="A123" s="62" t="s">
        <v>152</v>
      </c>
    </row>
    <row r="124" spans="1:3">
      <c r="A124" s="62" t="s">
        <v>153</v>
      </c>
      <c r="B124" s="31">
        <v>2889402346464</v>
      </c>
      <c r="C124" s="31">
        <v>2963673966915</v>
      </c>
    </row>
    <row r="125" spans="1:3">
      <c r="A125" s="62" t="s">
        <v>154</v>
      </c>
      <c r="B125" s="31">
        <v>3246473267701</v>
      </c>
      <c r="C125" s="31">
        <v>2807728268287</v>
      </c>
    </row>
    <row r="126" spans="1:3">
      <c r="A126" s="62" t="s">
        <v>155</v>
      </c>
      <c r="B126" s="31">
        <v>876105399991</v>
      </c>
      <c r="C126" s="31">
        <v>958250342012</v>
      </c>
    </row>
    <row r="127" spans="1:3">
      <c r="A127" s="62" t="s">
        <v>156</v>
      </c>
      <c r="B127" s="31">
        <v>716038975791</v>
      </c>
      <c r="C127" s="31">
        <v>735061570753</v>
      </c>
    </row>
    <row r="128" spans="1:3">
      <c r="A128" s="62" t="s">
        <v>157</v>
      </c>
      <c r="B128" s="76">
        <v>171768760033</v>
      </c>
      <c r="C128" s="76">
        <v>172162835364</v>
      </c>
    </row>
    <row r="129" spans="1:3">
      <c r="A129" s="62" t="s">
        <v>158</v>
      </c>
      <c r="B129" s="81">
        <v>7899788749980</v>
      </c>
      <c r="C129" s="81">
        <v>7636876983331</v>
      </c>
    </row>
    <row r="130" spans="1:3" ht="13.5" thickBot="1">
      <c r="A130" s="56" t="s">
        <v>159</v>
      </c>
      <c r="B130" s="82">
        <v>-1053835206803</v>
      </c>
      <c r="C130" s="82">
        <v>5120416970</v>
      </c>
    </row>
    <row r="131" spans="1:3" s="29" customFormat="1" ht="13.5" thickTop="1">
      <c r="A131" s="89"/>
      <c r="B131" s="102"/>
      <c r="C131" s="102"/>
    </row>
    <row r="132" spans="1:3">
      <c r="A132" s="27" t="s">
        <v>160</v>
      </c>
    </row>
    <row r="133" spans="1:3">
      <c r="A133" s="62" t="s">
        <v>161</v>
      </c>
      <c r="C133" s="31">
        <v>88354111768</v>
      </c>
    </row>
    <row r="134" spans="1:3">
      <c r="A134" s="62" t="s">
        <v>162</v>
      </c>
    </row>
    <row r="135" spans="1:3">
      <c r="A135" s="62" t="s">
        <v>163</v>
      </c>
      <c r="B135" s="31">
        <v>-37457189117</v>
      </c>
      <c r="C135" s="31">
        <v>54401682299</v>
      </c>
    </row>
    <row r="136" spans="1:3">
      <c r="A136" s="62" t="s">
        <v>164</v>
      </c>
      <c r="B136" s="31">
        <v>5258844722</v>
      </c>
      <c r="C136" s="31">
        <v>8410399795</v>
      </c>
    </row>
    <row r="137" spans="1:3">
      <c r="A137" s="62" t="s">
        <v>165</v>
      </c>
      <c r="B137" s="31">
        <v>-255197603652</v>
      </c>
      <c r="C137" s="31">
        <v>-77507744865</v>
      </c>
    </row>
    <row r="138" spans="1:3">
      <c r="A138" s="62" t="s">
        <v>166</v>
      </c>
      <c r="B138" s="31">
        <v>-622203624111</v>
      </c>
      <c r="C138" s="31">
        <v>-707435451157</v>
      </c>
    </row>
    <row r="139" spans="1:3">
      <c r="A139" s="62" t="s">
        <v>167</v>
      </c>
      <c r="B139" s="76">
        <v>-10961209301</v>
      </c>
      <c r="C139" s="76">
        <v>35935571383</v>
      </c>
    </row>
    <row r="140" spans="1:3">
      <c r="A140" s="62" t="s">
        <v>168</v>
      </c>
      <c r="B140" s="81">
        <v>-920560781459</v>
      </c>
      <c r="C140" s="81">
        <v>-597841430777</v>
      </c>
    </row>
    <row r="141" spans="1:3">
      <c r="A141" s="27" t="s">
        <v>169</v>
      </c>
      <c r="B141" s="84">
        <v>-1974395988262</v>
      </c>
      <c r="C141" s="84">
        <v>-592721013807</v>
      </c>
    </row>
    <row r="142" spans="1:3">
      <c r="A142" s="27" t="s">
        <v>170</v>
      </c>
      <c r="B142" s="83">
        <v>222501091576</v>
      </c>
      <c r="C142" s="83">
        <v>151000312419</v>
      </c>
    </row>
    <row r="143" spans="1:3" ht="13.5" thickBot="1">
      <c r="A143" s="27" t="s">
        <v>171</v>
      </c>
      <c r="B143" s="85">
        <v>-1751894896686</v>
      </c>
      <c r="C143" s="85">
        <v>-441720701388</v>
      </c>
    </row>
    <row r="144" spans="1:3" ht="13.5" thickTop="1">
      <c r="A144" s="27" t="s">
        <v>172</v>
      </c>
    </row>
    <row r="145" spans="1:3">
      <c r="A145" s="62" t="s">
        <v>173</v>
      </c>
    </row>
    <row r="146" spans="1:3">
      <c r="A146" s="62" t="s">
        <v>174</v>
      </c>
    </row>
    <row r="147" spans="1:3">
      <c r="A147" s="62" t="s">
        <v>175</v>
      </c>
      <c r="C147" s="31">
        <v>246208982</v>
      </c>
    </row>
    <row r="148" spans="1:3">
      <c r="A148" s="62" t="s">
        <v>176</v>
      </c>
      <c r="C148" s="31">
        <v>-54165976</v>
      </c>
    </row>
    <row r="149" spans="1:3">
      <c r="A149" s="62" t="s">
        <v>177</v>
      </c>
    </row>
    <row r="150" spans="1:3">
      <c r="A150" s="62" t="s">
        <v>174</v>
      </c>
    </row>
    <row r="151" spans="1:3">
      <c r="A151" s="62" t="s">
        <v>175</v>
      </c>
      <c r="C151" s="31">
        <v>382515436</v>
      </c>
    </row>
    <row r="152" spans="1:3">
      <c r="A152" s="62" t="s">
        <v>176</v>
      </c>
      <c r="B152" s="86"/>
      <c r="C152" s="76">
        <v>-84153396</v>
      </c>
    </row>
    <row r="153" spans="1:3">
      <c r="A153" s="27" t="s">
        <v>172</v>
      </c>
    </row>
    <row r="154" spans="1:3">
      <c r="A154" s="27" t="s">
        <v>178</v>
      </c>
      <c r="B154" s="86"/>
      <c r="C154" s="83">
        <v>490405046</v>
      </c>
    </row>
    <row r="155" spans="1:3">
      <c r="A155" s="27" t="s">
        <v>179</v>
      </c>
      <c r="B155" s="87">
        <v>-1751894896686</v>
      </c>
      <c r="C155" s="87">
        <v>-441230296342</v>
      </c>
    </row>
    <row r="156" spans="1:3">
      <c r="A156" s="62" t="s">
        <v>180</v>
      </c>
    </row>
    <row r="157" spans="1:3">
      <c r="A157" s="62" t="s">
        <v>181</v>
      </c>
    </row>
    <row r="158" spans="1:3">
      <c r="A158" s="74" t="s">
        <v>182</v>
      </c>
      <c r="B158" s="68">
        <v>-1751870220484</v>
      </c>
      <c r="C158" s="68">
        <v>-441722566898</v>
      </c>
    </row>
    <row r="159" spans="1:3">
      <c r="A159" s="62" t="s">
        <v>145</v>
      </c>
      <c r="B159" s="78">
        <v>-24676202</v>
      </c>
      <c r="C159" s="78">
        <v>1865510</v>
      </c>
    </row>
    <row r="160" spans="1:3" s="62" customFormat="1" ht="13.5" thickBot="1">
      <c r="B160" s="88">
        <v>-1751894896686</v>
      </c>
      <c r="C160" s="88">
        <v>-441720701388</v>
      </c>
    </row>
    <row r="161" spans="1:3" ht="13.5" thickTop="1">
      <c r="A161" s="62" t="s">
        <v>183</v>
      </c>
    </row>
    <row r="162" spans="1:3">
      <c r="A162" s="62" t="s">
        <v>181</v>
      </c>
    </row>
    <row r="163" spans="1:3">
      <c r="A163" s="62" t="s">
        <v>182</v>
      </c>
      <c r="B163" s="31">
        <v>-1751870220484</v>
      </c>
      <c r="C163" s="31">
        <v>-441232181664</v>
      </c>
    </row>
    <row r="164" spans="1:3">
      <c r="A164" s="62" t="s">
        <v>145</v>
      </c>
      <c r="B164" s="76">
        <v>-24676202</v>
      </c>
      <c r="C164" s="76">
        <v>1885322</v>
      </c>
    </row>
    <row r="165" spans="1:3" ht="13.5" thickBot="1">
      <c r="B165" s="88">
        <v>-1751894896686</v>
      </c>
      <c r="C165" s="88">
        <v>-441230296342</v>
      </c>
    </row>
    <row r="166" spans="1:3" ht="13.5" thickTop="1">
      <c r="A166" s="27" t="s">
        <v>184</v>
      </c>
      <c r="B166" s="27">
        <v>-5.66</v>
      </c>
      <c r="C166" s="27">
        <v>-1.21</v>
      </c>
    </row>
    <row r="170" spans="1:3" ht="15.75">
      <c r="A170" s="162" t="s">
        <v>627</v>
      </c>
      <c r="B170" s="162"/>
      <c r="C170" s="162"/>
    </row>
    <row r="171" spans="1:3">
      <c r="A171" s="161" t="s">
        <v>222</v>
      </c>
      <c r="B171" s="161"/>
      <c r="C171" s="161"/>
    </row>
    <row r="172" spans="1:3">
      <c r="A172" s="62"/>
      <c r="B172" s="62"/>
      <c r="C172" s="62"/>
    </row>
    <row r="173" spans="1:3">
      <c r="A173" s="62"/>
      <c r="B173" s="160" t="s">
        <v>7</v>
      </c>
      <c r="C173" s="160"/>
    </row>
    <row r="174" spans="1:3">
      <c r="A174" s="62"/>
      <c r="B174" s="70">
        <v>44104</v>
      </c>
      <c r="C174" s="70">
        <v>44469</v>
      </c>
    </row>
    <row r="175" spans="1:3">
      <c r="A175" s="27" t="s">
        <v>186</v>
      </c>
    </row>
    <row r="176" spans="1:3">
      <c r="A176" s="28" t="s">
        <v>187</v>
      </c>
      <c r="B176" s="31">
        <v>6776889151926</v>
      </c>
      <c r="C176" s="72">
        <v>7329450981048</v>
      </c>
    </row>
    <row r="177" spans="1:5">
      <c r="A177" s="28" t="s">
        <v>188</v>
      </c>
      <c r="B177" s="31">
        <v>-481820125974</v>
      </c>
      <c r="C177" s="72">
        <v>-448360087678</v>
      </c>
    </row>
    <row r="178" spans="1:5">
      <c r="A178" s="28" t="s">
        <v>189</v>
      </c>
      <c r="B178" s="76">
        <v>-4274795074074</v>
      </c>
      <c r="C178" s="77">
        <v>-3822213374992</v>
      </c>
    </row>
    <row r="179" spans="1:5" s="62" customFormat="1">
      <c r="A179" s="28"/>
      <c r="B179" s="31"/>
      <c r="C179" s="72"/>
    </row>
    <row r="180" spans="1:5">
      <c r="A180" s="28" t="s">
        <v>190</v>
      </c>
      <c r="B180" s="31">
        <v>2020273951878</v>
      </c>
      <c r="C180" s="72">
        <v>3058877518378</v>
      </c>
      <c r="D180" s="31"/>
    </row>
    <row r="181" spans="1:5">
      <c r="A181" s="28" t="s">
        <v>191</v>
      </c>
      <c r="B181" s="72">
        <v>5766418082</v>
      </c>
      <c r="C181" s="72">
        <v>116541264592</v>
      </c>
    </row>
    <row r="182" spans="1:5">
      <c r="A182" s="28" t="s">
        <v>192</v>
      </c>
      <c r="B182" s="31">
        <v>5010440350</v>
      </c>
      <c r="C182" s="72">
        <v>8061265629</v>
      </c>
    </row>
    <row r="183" spans="1:5">
      <c r="A183" s="28" t="s">
        <v>193</v>
      </c>
      <c r="B183" s="31">
        <v>-5718511575</v>
      </c>
      <c r="C183" s="72">
        <v>-491183647</v>
      </c>
    </row>
    <row r="184" spans="1:5">
      <c r="A184" s="28" t="s">
        <v>194</v>
      </c>
      <c r="B184" s="77">
        <v>-795084691004</v>
      </c>
      <c r="C184" s="77">
        <v>-626175815187</v>
      </c>
    </row>
    <row r="185" spans="1:5">
      <c r="A185" s="56" t="s">
        <v>195</v>
      </c>
      <c r="B185" s="59">
        <v>1230247607731</v>
      </c>
      <c r="C185" s="59">
        <v>2556813049765</v>
      </c>
      <c r="D185" s="31"/>
      <c r="E185" s="31"/>
    </row>
    <row r="187" spans="1:5">
      <c r="A187" s="27" t="s">
        <v>223</v>
      </c>
    </row>
    <row r="188" spans="1:5">
      <c r="A188" s="28" t="s">
        <v>196</v>
      </c>
      <c r="B188" s="31">
        <v>337998520</v>
      </c>
      <c r="C188" s="31">
        <v>61664173808</v>
      </c>
    </row>
    <row r="189" spans="1:5">
      <c r="A189" s="28" t="s">
        <v>206</v>
      </c>
    </row>
    <row r="190" spans="1:5">
      <c r="A190" s="28" t="s">
        <v>220</v>
      </c>
    </row>
    <row r="191" spans="1:5">
      <c r="A191" s="28" t="s">
        <v>197</v>
      </c>
      <c r="C191" s="31">
        <v>39750376837</v>
      </c>
    </row>
    <row r="192" spans="1:5">
      <c r="A192" s="28" t="s">
        <v>198</v>
      </c>
      <c r="B192" s="31">
        <v>-105483297388</v>
      </c>
      <c r="C192" s="72">
        <v>-208306230359</v>
      </c>
    </row>
    <row r="193" spans="1:3">
      <c r="A193" s="28" t="s">
        <v>97</v>
      </c>
      <c r="B193" s="62" t="s">
        <v>221</v>
      </c>
      <c r="C193" s="72">
        <v>-360000812000</v>
      </c>
    </row>
    <row r="194" spans="1:3">
      <c r="A194" s="28" t="s">
        <v>199</v>
      </c>
      <c r="B194" s="31">
        <v>-8217336969</v>
      </c>
      <c r="C194" s="72">
        <v>-360748905140</v>
      </c>
    </row>
    <row r="195" spans="1:3">
      <c r="A195" s="28" t="s">
        <v>200</v>
      </c>
      <c r="B195" s="31">
        <v>-1903748660348</v>
      </c>
      <c r="C195" s="72">
        <v>-474862851783</v>
      </c>
    </row>
    <row r="196" spans="1:3">
      <c r="A196" s="28" t="s">
        <v>201</v>
      </c>
      <c r="B196" s="76">
        <v>-918377816318</v>
      </c>
      <c r="C196" s="77">
        <v>-788562878388</v>
      </c>
    </row>
    <row r="197" spans="1:3">
      <c r="A197" s="56" t="s">
        <v>202</v>
      </c>
      <c r="B197" s="59">
        <v>-2935489112503</v>
      </c>
      <c r="C197" s="59">
        <v>-2091067127025</v>
      </c>
    </row>
    <row r="199" spans="1:3">
      <c r="A199" s="27" t="s">
        <v>203</v>
      </c>
    </row>
    <row r="200" spans="1:3">
      <c r="A200" s="28" t="s">
        <v>206</v>
      </c>
    </row>
    <row r="201" spans="1:3">
      <c r="A201" s="28" t="s">
        <v>207</v>
      </c>
    </row>
    <row r="202" spans="1:3">
      <c r="A202" s="28" t="s">
        <v>205</v>
      </c>
      <c r="C202" s="72">
        <v>1038190648163</v>
      </c>
    </row>
    <row r="203" spans="1:3">
      <c r="A203" s="28" t="s">
        <v>208</v>
      </c>
      <c r="B203" s="72">
        <v>27252500</v>
      </c>
      <c r="C203" s="72">
        <v>581597344200</v>
      </c>
    </row>
    <row r="204" spans="1:3">
      <c r="A204" s="28" t="s">
        <v>209</v>
      </c>
      <c r="B204" s="72">
        <v>3445105551057</v>
      </c>
      <c r="C204" s="72">
        <v>315143304224</v>
      </c>
    </row>
    <row r="205" spans="1:3">
      <c r="A205" s="28" t="s">
        <v>210</v>
      </c>
      <c r="B205" s="62"/>
      <c r="C205" s="72">
        <v>116254843880</v>
      </c>
    </row>
    <row r="206" spans="1:3">
      <c r="A206" s="28" t="s">
        <v>211</v>
      </c>
      <c r="B206" s="62"/>
      <c r="C206" s="72">
        <v>-3197027514</v>
      </c>
    </row>
    <row r="207" spans="1:3">
      <c r="A207" s="62" t="s">
        <v>204</v>
      </c>
      <c r="B207" s="72">
        <v>-730273249332</v>
      </c>
      <c r="C207" s="31">
        <v>-1087654803979</v>
      </c>
    </row>
    <row r="208" spans="1:3">
      <c r="A208" s="28" t="s">
        <v>212</v>
      </c>
      <c r="B208" s="77">
        <v>-392426879499</v>
      </c>
      <c r="C208" s="77">
        <v>-1203842870768</v>
      </c>
    </row>
    <row r="210" spans="1:3">
      <c r="A210" s="56" t="s">
        <v>213</v>
      </c>
      <c r="B210" s="27"/>
      <c r="C210" s="27"/>
    </row>
    <row r="211" spans="1:3">
      <c r="A211" s="56" t="s">
        <v>217</v>
      </c>
      <c r="B211" s="93">
        <v>2322405674726</v>
      </c>
      <c r="C211" s="93">
        <v>-243508561794</v>
      </c>
    </row>
    <row r="212" spans="1:3" s="62" customFormat="1">
      <c r="A212" s="75"/>
      <c r="B212" s="65"/>
      <c r="C212" s="65"/>
    </row>
    <row r="213" spans="1:3">
      <c r="A213" s="27" t="s">
        <v>218</v>
      </c>
    </row>
    <row r="214" spans="1:3">
      <c r="A214" s="27" t="s">
        <v>214</v>
      </c>
      <c r="B214" s="73">
        <v>617164169954</v>
      </c>
      <c r="C214" s="73">
        <v>222237360946</v>
      </c>
    </row>
    <row r="215" spans="1:3">
      <c r="A215" s="27" t="s">
        <v>215</v>
      </c>
      <c r="B215" s="73">
        <v>196775520432</v>
      </c>
      <c r="C215" s="73">
        <v>654460680316</v>
      </c>
    </row>
    <row r="216" spans="1:3">
      <c r="A216" s="28" t="s">
        <v>219</v>
      </c>
      <c r="B216" s="78">
        <v>6259245457</v>
      </c>
      <c r="C216" s="79">
        <v>1961448884</v>
      </c>
    </row>
    <row r="217" spans="1:3" ht="13.5" thickBot="1">
      <c r="A217" s="67" t="s">
        <v>216</v>
      </c>
      <c r="B217" s="80">
        <v>820198935843</v>
      </c>
      <c r="C217" s="80">
        <v>878659490146</v>
      </c>
    </row>
    <row r="218" spans="1:3" ht="13.5" thickTop="1"/>
  </sheetData>
  <mergeCells count="10">
    <mergeCell ref="A4:C4"/>
    <mergeCell ref="B6:C6"/>
    <mergeCell ref="A3:C3"/>
    <mergeCell ref="A2:C2"/>
    <mergeCell ref="B173:C173"/>
    <mergeCell ref="A116:C116"/>
    <mergeCell ref="A117:C117"/>
    <mergeCell ref="B119:C119"/>
    <mergeCell ref="A170:C170"/>
    <mergeCell ref="A171:C17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73016-91D6-4444-92AD-CC6E994243B3}">
  <dimension ref="A1:F183"/>
  <sheetViews>
    <sheetView zoomScale="90" zoomScaleNormal="90" workbookViewId="0">
      <selection activeCell="F6" sqref="F6"/>
    </sheetView>
  </sheetViews>
  <sheetFormatPr defaultRowHeight="12.75"/>
  <cols>
    <col min="1" max="1" width="62.42578125" bestFit="1" customWidth="1"/>
    <col min="2" max="3" width="10.28515625" bestFit="1" customWidth="1"/>
    <col min="4" max="4" width="18.7109375" customWidth="1"/>
    <col min="5" max="5" width="3.85546875" customWidth="1"/>
  </cols>
  <sheetData>
    <row r="1" spans="1:6">
      <c r="A1" s="66"/>
      <c r="B1" s="66"/>
      <c r="C1" s="66"/>
    </row>
    <row r="2" spans="1:6" ht="15.75">
      <c r="A2" s="162" t="s">
        <v>626</v>
      </c>
      <c r="B2" s="162"/>
      <c r="C2" s="162"/>
      <c r="E2" s="27" t="s">
        <v>628</v>
      </c>
    </row>
    <row r="3" spans="1:6">
      <c r="A3" s="161" t="s">
        <v>149</v>
      </c>
      <c r="B3" s="161"/>
      <c r="C3" s="161"/>
      <c r="F3" s="28" t="s">
        <v>634</v>
      </c>
    </row>
    <row r="4" spans="1:6">
      <c r="A4" s="158" t="s">
        <v>267</v>
      </c>
      <c r="B4" s="159"/>
      <c r="C4" s="159"/>
      <c r="F4" s="28" t="s">
        <v>630</v>
      </c>
    </row>
    <row r="5" spans="1:6">
      <c r="A5" s="66"/>
      <c r="B5" s="66"/>
      <c r="C5" s="66"/>
      <c r="F5" s="28" t="s">
        <v>631</v>
      </c>
    </row>
    <row r="6" spans="1:6">
      <c r="A6" s="66"/>
      <c r="B6" s="160" t="s">
        <v>8</v>
      </c>
      <c r="C6" s="160"/>
      <c r="F6" s="28" t="s">
        <v>632</v>
      </c>
    </row>
    <row r="7" spans="1:6">
      <c r="A7" s="69"/>
      <c r="B7" s="70">
        <v>44196</v>
      </c>
      <c r="C7" s="70">
        <v>44469</v>
      </c>
    </row>
    <row r="8" spans="1:6">
      <c r="A8" s="27" t="s">
        <v>64</v>
      </c>
    </row>
    <row r="9" spans="1:6">
      <c r="A9" s="27" t="s">
        <v>65</v>
      </c>
    </row>
    <row r="10" spans="1:6">
      <c r="A10" t="s">
        <v>66</v>
      </c>
      <c r="B10" s="31">
        <v>20589</v>
      </c>
      <c r="C10" s="31">
        <v>17491</v>
      </c>
    </row>
    <row r="11" spans="1:6">
      <c r="A11" t="s">
        <v>225</v>
      </c>
      <c r="B11" s="31">
        <v>1303</v>
      </c>
      <c r="C11" s="66">
        <v>667</v>
      </c>
    </row>
    <row r="12" spans="1:6">
      <c r="A12" t="s">
        <v>67</v>
      </c>
    </row>
    <row r="13" spans="1:6">
      <c r="A13" t="s">
        <v>68</v>
      </c>
      <c r="B13" s="31">
        <v>1644</v>
      </c>
      <c r="C13" s="31">
        <v>1351</v>
      </c>
    </row>
    <row r="14" spans="1:6">
      <c r="A14" t="s">
        <v>76</v>
      </c>
      <c r="B14" s="31">
        <v>9695</v>
      </c>
      <c r="C14" s="31">
        <v>9922</v>
      </c>
    </row>
    <row r="15" spans="1:6">
      <c r="A15" t="s">
        <v>226</v>
      </c>
      <c r="B15" s="31">
        <v>1036</v>
      </c>
      <c r="C15" s="31">
        <v>1128</v>
      </c>
    </row>
    <row r="16" spans="1:6">
      <c r="A16" t="s">
        <v>75</v>
      </c>
      <c r="B16" s="66">
        <v>214</v>
      </c>
      <c r="C16" s="66">
        <v>170</v>
      </c>
    </row>
    <row r="17" spans="1:3">
      <c r="A17" t="s">
        <v>227</v>
      </c>
      <c r="B17" s="66">
        <v>983</v>
      </c>
      <c r="C17" s="66">
        <v>825</v>
      </c>
    </row>
    <row r="18" spans="1:3">
      <c r="A18" t="s">
        <v>228</v>
      </c>
      <c r="B18" s="66">
        <v>39</v>
      </c>
      <c r="C18" s="31">
        <v>1061</v>
      </c>
    </row>
    <row r="19" spans="1:3">
      <c r="A19" t="s">
        <v>229</v>
      </c>
      <c r="B19" s="66">
        <v>454</v>
      </c>
      <c r="C19" s="66">
        <v>656</v>
      </c>
    </row>
    <row r="20" spans="1:3">
      <c r="A20" t="s">
        <v>230</v>
      </c>
      <c r="B20" s="31">
        <v>3170</v>
      </c>
      <c r="C20" s="31">
        <v>2721</v>
      </c>
    </row>
    <row r="21" spans="1:3">
      <c r="A21" t="s">
        <v>231</v>
      </c>
      <c r="B21" s="66">
        <v>854</v>
      </c>
      <c r="C21" s="66">
        <v>651</v>
      </c>
    </row>
    <row r="22" spans="1:3">
      <c r="A22" t="s">
        <v>232</v>
      </c>
      <c r="B22" s="76">
        <v>6522</v>
      </c>
      <c r="C22" s="76">
        <v>4223</v>
      </c>
    </row>
    <row r="23" spans="1:3">
      <c r="A23" s="56" t="s">
        <v>83</v>
      </c>
      <c r="B23" s="93">
        <v>46503</v>
      </c>
      <c r="C23" s="93">
        <v>40866</v>
      </c>
    </row>
    <row r="24" spans="1:3" s="66" customFormat="1"/>
    <row r="25" spans="1:3">
      <c r="A25" s="27" t="s">
        <v>84</v>
      </c>
    </row>
    <row r="26" spans="1:3">
      <c r="A26" t="s">
        <v>226</v>
      </c>
      <c r="B26" s="66">
        <v>203</v>
      </c>
      <c r="C26" s="66">
        <v>171</v>
      </c>
    </row>
    <row r="27" spans="1:3">
      <c r="A27" t="s">
        <v>233</v>
      </c>
      <c r="B27" s="31">
        <v>4045</v>
      </c>
      <c r="C27" s="31">
        <v>10081</v>
      </c>
    </row>
    <row r="28" spans="1:3">
      <c r="A28" t="s">
        <v>234</v>
      </c>
      <c r="B28" s="66">
        <v>192</v>
      </c>
      <c r="C28" s="66">
        <v>130</v>
      </c>
    </row>
    <row r="29" spans="1:3">
      <c r="A29" t="s">
        <v>229</v>
      </c>
      <c r="B29" s="31">
        <v>1254</v>
      </c>
      <c r="C29" s="31">
        <v>1660</v>
      </c>
    </row>
    <row r="30" spans="1:3">
      <c r="A30" t="s">
        <v>235</v>
      </c>
      <c r="B30" s="31">
        <v>160923</v>
      </c>
      <c r="C30" s="31">
        <v>161118</v>
      </c>
    </row>
    <row r="31" spans="1:3">
      <c r="A31" t="s">
        <v>236</v>
      </c>
      <c r="B31" s="31">
        <v>18566</v>
      </c>
      <c r="C31" s="31">
        <v>16868</v>
      </c>
    </row>
    <row r="32" spans="1:3">
      <c r="A32" t="s">
        <v>237</v>
      </c>
      <c r="B32" s="31">
        <v>6846</v>
      </c>
      <c r="C32" s="31">
        <v>7269</v>
      </c>
    </row>
    <row r="33" spans="1:3">
      <c r="A33" t="s">
        <v>85</v>
      </c>
      <c r="B33" s="31">
        <v>3578</v>
      </c>
      <c r="C33" s="31">
        <v>3575</v>
      </c>
    </row>
    <row r="34" spans="1:3">
      <c r="A34" t="s">
        <v>238</v>
      </c>
      <c r="B34" s="76">
        <v>4833</v>
      </c>
      <c r="C34" s="76">
        <v>4762</v>
      </c>
    </row>
    <row r="35" spans="1:3">
      <c r="A35" s="56" t="s">
        <v>99</v>
      </c>
      <c r="B35" s="95">
        <v>200440</v>
      </c>
      <c r="C35" s="95">
        <v>205634</v>
      </c>
    </row>
    <row r="36" spans="1:3" ht="13.5" thickBot="1">
      <c r="A36" s="67" t="s">
        <v>100</v>
      </c>
      <c r="B36" s="80">
        <v>246943</v>
      </c>
      <c r="C36" s="97" t="s">
        <v>306</v>
      </c>
    </row>
    <row r="37" spans="1:3" s="66" customFormat="1" ht="13.5" thickTop="1"/>
    <row r="38" spans="1:3">
      <c r="A38" s="27" t="s">
        <v>102</v>
      </c>
    </row>
    <row r="39" spans="1:3">
      <c r="A39" s="27" t="s">
        <v>239</v>
      </c>
    </row>
    <row r="40" spans="1:3">
      <c r="A40" t="s">
        <v>240</v>
      </c>
    </row>
    <row r="41" spans="1:3">
      <c r="A41" t="s">
        <v>68</v>
      </c>
      <c r="B41" s="66">
        <v>928</v>
      </c>
      <c r="C41" s="66">
        <v>873</v>
      </c>
    </row>
    <row r="42" spans="1:3">
      <c r="A42" t="s">
        <v>76</v>
      </c>
      <c r="B42" s="31">
        <v>16071</v>
      </c>
      <c r="C42" s="31">
        <v>12752</v>
      </c>
    </row>
    <row r="43" spans="1:3">
      <c r="A43" t="s">
        <v>241</v>
      </c>
      <c r="B43" s="31">
        <v>7834</v>
      </c>
      <c r="C43" s="31">
        <v>7697</v>
      </c>
    </row>
    <row r="44" spans="1:3">
      <c r="A44" t="s">
        <v>242</v>
      </c>
      <c r="B44" s="66">
        <v>578</v>
      </c>
      <c r="C44" s="66">
        <v>854</v>
      </c>
    </row>
    <row r="45" spans="1:3">
      <c r="A45" t="s">
        <v>106</v>
      </c>
      <c r="B45" s="31">
        <v>2713</v>
      </c>
      <c r="C45" s="31">
        <v>4684</v>
      </c>
    </row>
    <row r="46" spans="1:3">
      <c r="A46" t="s">
        <v>243</v>
      </c>
      <c r="B46" s="31">
        <v>14265</v>
      </c>
      <c r="C46" s="31">
        <v>13382</v>
      </c>
    </row>
    <row r="47" spans="1:3">
      <c r="A47" t="s">
        <v>244</v>
      </c>
      <c r="B47" s="31">
        <v>2024</v>
      </c>
      <c r="C47" s="31">
        <v>2222</v>
      </c>
    </row>
    <row r="48" spans="1:3">
      <c r="A48" t="s">
        <v>245</v>
      </c>
      <c r="B48" s="31">
        <v>9934</v>
      </c>
      <c r="C48" s="31">
        <v>10618</v>
      </c>
    </row>
    <row r="49" spans="1:3">
      <c r="A49" t="s">
        <v>246</v>
      </c>
      <c r="B49" s="31">
        <v>9350</v>
      </c>
      <c r="C49" s="31">
        <v>9398</v>
      </c>
    </row>
    <row r="50" spans="1:3">
      <c r="A50" t="s">
        <v>247</v>
      </c>
      <c r="B50" s="76">
        <v>5396</v>
      </c>
      <c r="C50" s="76">
        <v>5887</v>
      </c>
    </row>
    <row r="51" spans="1:3">
      <c r="A51" s="27" t="s">
        <v>248</v>
      </c>
      <c r="B51" s="87">
        <v>69093</v>
      </c>
      <c r="C51" s="87">
        <v>68367</v>
      </c>
    </row>
    <row r="52" spans="1:3" s="66" customFormat="1"/>
    <row r="53" spans="1:3">
      <c r="A53" s="27" t="s">
        <v>249</v>
      </c>
    </row>
    <row r="54" spans="1:3">
      <c r="A54" t="s">
        <v>250</v>
      </c>
      <c r="B54" s="66">
        <v>561</v>
      </c>
      <c r="C54" s="66">
        <v>610</v>
      </c>
    </row>
    <row r="55" spans="1:3">
      <c r="A55" t="s">
        <v>241</v>
      </c>
      <c r="B55" s="31">
        <v>1004</v>
      </c>
      <c r="C55" s="31">
        <v>1119</v>
      </c>
    </row>
    <row r="56" spans="1:3">
      <c r="A56" t="s">
        <v>251</v>
      </c>
      <c r="B56" s="31">
        <v>1254</v>
      </c>
      <c r="C56" s="31">
        <v>1226</v>
      </c>
    </row>
    <row r="57" spans="1:3">
      <c r="A57" t="s">
        <v>252</v>
      </c>
    </row>
    <row r="58" spans="1:3">
      <c r="A58" t="s">
        <v>253</v>
      </c>
      <c r="B58" s="31">
        <v>12976</v>
      </c>
      <c r="C58" s="31">
        <v>13589</v>
      </c>
    </row>
    <row r="59" spans="1:3">
      <c r="A59" t="s">
        <v>254</v>
      </c>
      <c r="B59" s="31">
        <v>30561</v>
      </c>
      <c r="C59" s="31">
        <v>34352</v>
      </c>
    </row>
    <row r="60" spans="1:3">
      <c r="A60" t="s">
        <v>112</v>
      </c>
      <c r="B60" s="31">
        <v>10221</v>
      </c>
      <c r="C60" s="31">
        <v>8247</v>
      </c>
    </row>
    <row r="61" spans="1:3">
      <c r="A61" t="s">
        <v>255</v>
      </c>
      <c r="B61" s="66">
        <v>384</v>
      </c>
      <c r="C61" s="66">
        <v>177</v>
      </c>
    </row>
    <row r="62" spans="1:3">
      <c r="A62" s="27" t="s">
        <v>256</v>
      </c>
      <c r="B62" s="73">
        <v>56961</v>
      </c>
      <c r="C62" s="73">
        <v>59320</v>
      </c>
    </row>
    <row r="63" spans="1:3">
      <c r="A63" s="56" t="s">
        <v>257</v>
      </c>
      <c r="B63" s="95">
        <v>126054</v>
      </c>
      <c r="C63" s="95">
        <v>127687</v>
      </c>
    </row>
    <row r="64" spans="1:3" s="66" customFormat="1"/>
    <row r="65" spans="1:3">
      <c r="A65" s="27" t="s">
        <v>124</v>
      </c>
    </row>
    <row r="66" spans="1:3">
      <c r="A66" t="s">
        <v>258</v>
      </c>
      <c r="B66" s="31">
        <v>4953</v>
      </c>
      <c r="C66" s="31">
        <v>4953</v>
      </c>
    </row>
    <row r="67" spans="1:3">
      <c r="A67" t="s">
        <v>259</v>
      </c>
      <c r="B67" s="31">
        <v>2711</v>
      </c>
      <c r="C67" s="31">
        <v>2711</v>
      </c>
    </row>
    <row r="68" spans="1:3">
      <c r="A68" t="s">
        <v>260</v>
      </c>
      <c r="B68" s="66">
        <v>374</v>
      </c>
      <c r="C68" s="66">
        <v>338</v>
      </c>
    </row>
    <row r="69" spans="1:3">
      <c r="A69" t="s">
        <v>261</v>
      </c>
    </row>
    <row r="70" spans="1:3">
      <c r="A70" t="s">
        <v>142</v>
      </c>
      <c r="B70" s="31">
        <v>15337</v>
      </c>
      <c r="C70" s="31">
        <v>15337</v>
      </c>
    </row>
    <row r="71" spans="1:3">
      <c r="A71" t="s">
        <v>262</v>
      </c>
      <c r="B71" s="76">
        <v>79152</v>
      </c>
      <c r="C71" s="76">
        <v>81381</v>
      </c>
    </row>
    <row r="72" spans="1:3">
      <c r="A72" t="s">
        <v>263</v>
      </c>
    </row>
    <row r="73" spans="1:3">
      <c r="A73" t="s">
        <v>264</v>
      </c>
      <c r="B73" s="31">
        <v>102527</v>
      </c>
      <c r="C73" s="31">
        <v>104720</v>
      </c>
    </row>
    <row r="74" spans="1:3">
      <c r="A74" t="s">
        <v>265</v>
      </c>
      <c r="B74" s="76">
        <v>18362</v>
      </c>
      <c r="C74" s="76">
        <v>14093</v>
      </c>
    </row>
    <row r="75" spans="1:3">
      <c r="A75" s="56" t="s">
        <v>266</v>
      </c>
      <c r="B75" s="96">
        <v>120889</v>
      </c>
      <c r="C75" s="96">
        <v>118813</v>
      </c>
    </row>
    <row r="76" spans="1:3" ht="13.5" thickBot="1">
      <c r="A76" s="67" t="s">
        <v>147</v>
      </c>
      <c r="B76" s="80">
        <v>246943</v>
      </c>
      <c r="C76" s="80">
        <v>246500</v>
      </c>
    </row>
    <row r="77" spans="1:3" ht="13.5" thickTop="1"/>
    <row r="80" spans="1:3" ht="15.75">
      <c r="A80" s="162" t="s">
        <v>626</v>
      </c>
      <c r="B80" s="162"/>
      <c r="C80" s="162"/>
    </row>
    <row r="81" spans="1:3">
      <c r="A81" s="161" t="s">
        <v>185</v>
      </c>
      <c r="B81" s="161"/>
      <c r="C81" s="161"/>
    </row>
    <row r="82" spans="1:3">
      <c r="A82" s="158" t="s">
        <v>267</v>
      </c>
      <c r="B82" s="159"/>
      <c r="C82" s="159"/>
    </row>
    <row r="83" spans="1:3">
      <c r="A83" s="66"/>
      <c r="B83" s="66"/>
      <c r="C83" s="66"/>
    </row>
    <row r="84" spans="1:3">
      <c r="A84" s="66"/>
      <c r="B84" s="160" t="s">
        <v>8</v>
      </c>
      <c r="C84" s="160"/>
    </row>
    <row r="85" spans="1:3">
      <c r="A85" s="69"/>
      <c r="B85" s="70">
        <v>44104</v>
      </c>
      <c r="C85" s="70">
        <v>44469</v>
      </c>
    </row>
    <row r="86" spans="1:3">
      <c r="A86" s="27" t="s">
        <v>268</v>
      </c>
      <c r="B86" s="31">
        <v>99941</v>
      </c>
      <c r="C86" s="31">
        <v>106043</v>
      </c>
    </row>
    <row r="87" spans="1:3" s="66" customFormat="1"/>
    <row r="88" spans="1:3">
      <c r="A88" s="27" t="s">
        <v>269</v>
      </c>
    </row>
    <row r="89" spans="1:3">
      <c r="A89" s="66" t="s">
        <v>270</v>
      </c>
      <c r="B89" s="31">
        <v>-25098</v>
      </c>
      <c r="C89" s="31">
        <v>-26978</v>
      </c>
    </row>
    <row r="90" spans="1:3">
      <c r="A90" s="66" t="s">
        <v>271</v>
      </c>
      <c r="B90" s="31">
        <v>-21038</v>
      </c>
      <c r="C90" s="31">
        <v>-22183</v>
      </c>
    </row>
    <row r="91" spans="1:3">
      <c r="A91" s="66" t="s">
        <v>272</v>
      </c>
      <c r="B91" s="31">
        <v>-10406</v>
      </c>
      <c r="C91" s="31">
        <v>-11018</v>
      </c>
    </row>
    <row r="92" spans="1:3">
      <c r="A92" s="66" t="s">
        <v>273</v>
      </c>
      <c r="B92" s="31">
        <v>-4261</v>
      </c>
      <c r="C92" s="31">
        <v>-3715</v>
      </c>
    </row>
    <row r="93" spans="1:3">
      <c r="A93" s="66" t="s">
        <v>274</v>
      </c>
      <c r="B93" s="31">
        <v>-4234</v>
      </c>
      <c r="C93" s="31">
        <v>-4034</v>
      </c>
    </row>
    <row r="94" spans="1:3">
      <c r="A94" s="66" t="s">
        <v>275</v>
      </c>
      <c r="B94" s="31">
        <v>-2356</v>
      </c>
      <c r="C94" s="31">
        <v>-2371</v>
      </c>
    </row>
    <row r="95" spans="1:3">
      <c r="A95" s="66" t="s">
        <v>276</v>
      </c>
      <c r="B95" s="66">
        <v>-2</v>
      </c>
      <c r="C95" s="66">
        <v>43</v>
      </c>
    </row>
    <row r="96" spans="1:3">
      <c r="A96" s="66" t="s">
        <v>277</v>
      </c>
      <c r="B96" s="86">
        <v>465</v>
      </c>
      <c r="C96" s="86">
        <v>514</v>
      </c>
    </row>
    <row r="97" spans="1:3">
      <c r="A97" s="27" t="s">
        <v>278</v>
      </c>
      <c r="B97" s="87">
        <v>33011</v>
      </c>
      <c r="C97" s="87">
        <v>36301</v>
      </c>
    </row>
    <row r="98" spans="1:3" s="66" customFormat="1"/>
    <row r="99" spans="1:3">
      <c r="A99" s="66" t="s">
        <v>279</v>
      </c>
      <c r="B99" s="66">
        <v>644</v>
      </c>
      <c r="C99" s="66">
        <v>450</v>
      </c>
    </row>
    <row r="100" spans="1:3">
      <c r="A100" s="66" t="s">
        <v>280</v>
      </c>
      <c r="B100" s="31">
        <v>-3457</v>
      </c>
      <c r="C100" s="31">
        <v>-3387</v>
      </c>
    </row>
    <row r="101" spans="1:3">
      <c r="A101" s="66" t="s">
        <v>281</v>
      </c>
      <c r="B101" s="66">
        <v>-136</v>
      </c>
      <c r="C101" s="66">
        <v>-104</v>
      </c>
    </row>
    <row r="102" spans="1:3">
      <c r="A102" s="66" t="s">
        <v>282</v>
      </c>
      <c r="B102" s="86">
        <v>-308</v>
      </c>
      <c r="C102" s="86"/>
    </row>
    <row r="103" spans="1:3">
      <c r="A103" s="27" t="s">
        <v>283</v>
      </c>
      <c r="B103" s="87">
        <v>29754</v>
      </c>
      <c r="C103" s="87">
        <v>33260</v>
      </c>
    </row>
    <row r="104" spans="1:3" s="66" customFormat="1"/>
    <row r="105" spans="1:3">
      <c r="A105" s="27" t="s">
        <v>284</v>
      </c>
    </row>
    <row r="106" spans="1:3">
      <c r="A106" s="66" t="s">
        <v>285</v>
      </c>
      <c r="B106" s="31">
        <v>-7378</v>
      </c>
      <c r="C106" s="31">
        <v>-7539</v>
      </c>
    </row>
    <row r="107" spans="1:3">
      <c r="A107" s="66" t="s">
        <v>286</v>
      </c>
      <c r="B107" s="86">
        <v>575</v>
      </c>
      <c r="C107" s="86">
        <v>-58</v>
      </c>
    </row>
    <row r="108" spans="1:3" s="66" customFormat="1">
      <c r="B108" s="76">
        <v>-6803</v>
      </c>
      <c r="C108" s="76">
        <v>-7597</v>
      </c>
    </row>
    <row r="109" spans="1:3">
      <c r="A109" s="56" t="s">
        <v>287</v>
      </c>
      <c r="B109" s="95">
        <v>22951</v>
      </c>
      <c r="C109" s="95">
        <v>25663</v>
      </c>
    </row>
    <row r="110" spans="1:3" s="66" customFormat="1"/>
    <row r="111" spans="1:3">
      <c r="A111" s="27" t="s">
        <v>288</v>
      </c>
    </row>
    <row r="112" spans="1:3">
      <c r="A112" s="66" t="s">
        <v>289</v>
      </c>
    </row>
    <row r="113" spans="1:3">
      <c r="A113" s="66" t="s">
        <v>290</v>
      </c>
      <c r="B113" s="66"/>
    </row>
    <row r="114" spans="1:3">
      <c r="A114" s="66" t="s">
        <v>291</v>
      </c>
      <c r="B114" s="66">
        <v>181</v>
      </c>
      <c r="C114" s="66">
        <v>36</v>
      </c>
    </row>
    <row r="115" spans="1:3">
      <c r="A115" s="66" t="s">
        <v>292</v>
      </c>
      <c r="C115" s="66">
        <v>0</v>
      </c>
    </row>
    <row r="116" spans="1:3">
      <c r="A116" s="66" t="s">
        <v>293</v>
      </c>
    </row>
    <row r="117" spans="1:3">
      <c r="A117" s="66" t="s">
        <v>294</v>
      </c>
    </row>
    <row r="118" spans="1:3">
      <c r="A118" s="66" t="s">
        <v>295</v>
      </c>
      <c r="B118" s="86"/>
      <c r="C118" s="86"/>
    </row>
    <row r="119" spans="1:3">
      <c r="A119" s="66" t="s">
        <v>296</v>
      </c>
      <c r="B119" s="98">
        <v>181</v>
      </c>
      <c r="C119" s="98">
        <v>36</v>
      </c>
    </row>
    <row r="120" spans="1:3" ht="13.5" thickBot="1">
      <c r="A120" s="27" t="s">
        <v>297</v>
      </c>
      <c r="B120" s="99">
        <v>23132</v>
      </c>
      <c r="C120" s="99">
        <v>25699</v>
      </c>
    </row>
    <row r="121" spans="1:3" s="66" customFormat="1">
      <c r="A121" s="27"/>
      <c r="B121" s="31"/>
      <c r="C121" s="31"/>
    </row>
    <row r="122" spans="1:3">
      <c r="A122" s="66" t="s">
        <v>298</v>
      </c>
    </row>
    <row r="123" spans="1:3">
      <c r="A123" s="66" t="s">
        <v>299</v>
      </c>
      <c r="B123" s="31">
        <v>16679</v>
      </c>
      <c r="C123" s="31">
        <v>18872</v>
      </c>
    </row>
    <row r="124" spans="1:3">
      <c r="A124" s="66" t="s">
        <v>265</v>
      </c>
      <c r="B124" s="76">
        <v>6272</v>
      </c>
      <c r="C124" s="76">
        <v>6791</v>
      </c>
    </row>
    <row r="125" spans="1:3" s="66" customFormat="1" ht="13.5" thickBot="1">
      <c r="B125" s="99">
        <v>22951</v>
      </c>
      <c r="C125" s="99">
        <v>25663</v>
      </c>
    </row>
    <row r="126" spans="1:3">
      <c r="A126" s="66" t="s">
        <v>300</v>
      </c>
    </row>
    <row r="127" spans="1:3">
      <c r="A127" s="66" t="s">
        <v>301</v>
      </c>
    </row>
    <row r="128" spans="1:3">
      <c r="A128" s="74" t="s">
        <v>299</v>
      </c>
      <c r="B128" s="68">
        <v>16860</v>
      </c>
      <c r="C128" s="68">
        <v>18908</v>
      </c>
    </row>
    <row r="129" spans="1:3">
      <c r="A129" s="66" t="s">
        <v>265</v>
      </c>
      <c r="B129" s="76">
        <v>6272</v>
      </c>
      <c r="C129" s="76">
        <v>6791</v>
      </c>
    </row>
    <row r="130" spans="1:3" s="66" customFormat="1" ht="13.5" thickBot="1">
      <c r="B130" s="100">
        <v>23132</v>
      </c>
      <c r="C130" s="100">
        <v>25699</v>
      </c>
    </row>
    <row r="131" spans="1:3">
      <c r="A131" s="27" t="s">
        <v>302</v>
      </c>
    </row>
    <row r="132" spans="1:3">
      <c r="A132" s="66" t="s">
        <v>303</v>
      </c>
    </row>
    <row r="133" spans="1:3">
      <c r="A133" s="66" t="s">
        <v>304</v>
      </c>
      <c r="B133" s="31">
        <v>168370</v>
      </c>
      <c r="C133" s="31">
        <v>190510</v>
      </c>
    </row>
    <row r="134" spans="1:3">
      <c r="A134" s="66" t="s">
        <v>305</v>
      </c>
      <c r="B134" s="66" t="s">
        <v>307</v>
      </c>
      <c r="C134" s="66" t="s">
        <v>308</v>
      </c>
    </row>
    <row r="138" spans="1:3" ht="15.75">
      <c r="A138" s="162" t="s">
        <v>626</v>
      </c>
      <c r="B138" s="162"/>
      <c r="C138" s="162"/>
    </row>
    <row r="139" spans="1:3">
      <c r="A139" s="161" t="s">
        <v>222</v>
      </c>
      <c r="B139" s="161"/>
      <c r="C139" s="161"/>
    </row>
    <row r="140" spans="1:3">
      <c r="A140" s="158" t="s">
        <v>267</v>
      </c>
      <c r="B140" s="159"/>
      <c r="C140" s="159"/>
    </row>
    <row r="141" spans="1:3">
      <c r="A141" s="66"/>
      <c r="B141" s="66"/>
      <c r="C141" s="66"/>
    </row>
    <row r="142" spans="1:3">
      <c r="A142" s="66"/>
      <c r="B142" s="160" t="s">
        <v>8</v>
      </c>
      <c r="C142" s="160"/>
    </row>
    <row r="143" spans="1:3">
      <c r="A143" s="69"/>
      <c r="B143" s="70">
        <v>44104</v>
      </c>
      <c r="C143" s="70">
        <v>44469</v>
      </c>
    </row>
    <row r="144" spans="1:3">
      <c r="A144" s="27" t="s">
        <v>309</v>
      </c>
    </row>
    <row r="145" spans="1:3">
      <c r="A145" s="66" t="s">
        <v>310</v>
      </c>
      <c r="B145" s="31">
        <v>96087</v>
      </c>
      <c r="C145" s="31">
        <v>104792</v>
      </c>
    </row>
    <row r="146" spans="1:3">
      <c r="A146" s="66" t="s">
        <v>191</v>
      </c>
      <c r="B146" s="31">
        <v>2912</v>
      </c>
      <c r="C146" s="31">
        <v>3463</v>
      </c>
    </row>
    <row r="147" spans="1:3">
      <c r="A147" s="66" t="s">
        <v>311</v>
      </c>
      <c r="B147" s="66">
        <v>652</v>
      </c>
      <c r="C147" s="66">
        <v>455</v>
      </c>
    </row>
    <row r="148" spans="1:3">
      <c r="A148" s="66" t="s">
        <v>312</v>
      </c>
      <c r="B148" s="31">
        <v>-28880</v>
      </c>
      <c r="C148" s="31">
        <v>-32991</v>
      </c>
    </row>
    <row r="149" spans="1:3">
      <c r="A149" s="66" t="s">
        <v>188</v>
      </c>
      <c r="B149" s="31">
        <v>-9832</v>
      </c>
      <c r="C149" s="31">
        <v>-10302</v>
      </c>
    </row>
    <row r="150" spans="1:3">
      <c r="A150" s="66" t="s">
        <v>313</v>
      </c>
      <c r="B150" s="31">
        <v>-7625</v>
      </c>
      <c r="C150" s="31">
        <v>-6154</v>
      </c>
    </row>
    <row r="151" spans="1:3">
      <c r="A151" s="66" t="s">
        <v>314</v>
      </c>
      <c r="B151" s="31">
        <v>-3541</v>
      </c>
      <c r="C151" s="31">
        <v>-3377</v>
      </c>
    </row>
    <row r="152" spans="1:3">
      <c r="A152" s="66" t="s">
        <v>315</v>
      </c>
      <c r="B152" s="31">
        <v>-2337</v>
      </c>
      <c r="C152" s="31">
        <v>-3331</v>
      </c>
    </row>
    <row r="153" spans="1:3">
      <c r="A153" s="66" t="s">
        <v>316</v>
      </c>
      <c r="B153" s="66">
        <v>-35</v>
      </c>
      <c r="C153" s="31">
        <v>-1535</v>
      </c>
    </row>
    <row r="154" spans="1:3">
      <c r="A154" s="66" t="s">
        <v>317</v>
      </c>
      <c r="B154" s="86">
        <v>49</v>
      </c>
      <c r="C154" s="86">
        <v>-48</v>
      </c>
    </row>
    <row r="155" spans="1:3">
      <c r="A155" s="56" t="s">
        <v>318</v>
      </c>
      <c r="B155" s="95">
        <v>47450</v>
      </c>
      <c r="C155" s="95">
        <v>50972</v>
      </c>
    </row>
    <row r="156" spans="1:3" s="66" customFormat="1"/>
    <row r="157" spans="1:3">
      <c r="A157" s="27" t="s">
        <v>319</v>
      </c>
    </row>
    <row r="158" spans="1:3">
      <c r="A158" s="66" t="s">
        <v>320</v>
      </c>
      <c r="B158" s="66">
        <v>274</v>
      </c>
      <c r="C158" s="66">
        <v>633</v>
      </c>
    </row>
    <row r="159" spans="1:3">
      <c r="A159" s="66" t="s">
        <v>321</v>
      </c>
      <c r="B159" s="66">
        <v>141</v>
      </c>
      <c r="C159" s="66">
        <v>516</v>
      </c>
    </row>
    <row r="160" spans="1:3">
      <c r="A160" s="66" t="s">
        <v>322</v>
      </c>
      <c r="B160" s="66">
        <v>218</v>
      </c>
      <c r="C160" s="66">
        <v>106</v>
      </c>
    </row>
    <row r="161" spans="1:3">
      <c r="A161" s="66" t="s">
        <v>323</v>
      </c>
      <c r="B161" s="31">
        <v>-17538</v>
      </c>
      <c r="C161" s="31">
        <v>-20172</v>
      </c>
    </row>
    <row r="162" spans="1:3">
      <c r="A162" s="66" t="s">
        <v>324</v>
      </c>
      <c r="B162" s="66">
        <v>-458</v>
      </c>
      <c r="C162" s="31">
        <v>-5689</v>
      </c>
    </row>
    <row r="163" spans="1:3">
      <c r="A163" s="66" t="s">
        <v>325</v>
      </c>
      <c r="B163" s="31">
        <v>-1916</v>
      </c>
      <c r="C163" s="31">
        <v>-2009</v>
      </c>
    </row>
    <row r="164" spans="1:3">
      <c r="A164" s="66" t="s">
        <v>326</v>
      </c>
      <c r="B164" s="66"/>
      <c r="C164" s="66">
        <v>-42</v>
      </c>
    </row>
    <row r="165" spans="1:3">
      <c r="A165" s="66" t="s">
        <v>327</v>
      </c>
      <c r="B165" s="66">
        <v>5</v>
      </c>
      <c r="C165" s="66"/>
    </row>
    <row r="166" spans="1:3">
      <c r="A166" s="66" t="s">
        <v>328</v>
      </c>
      <c r="B166" s="86">
        <v>-16</v>
      </c>
      <c r="C166" s="86">
        <v>-135</v>
      </c>
    </row>
    <row r="167" spans="1:3">
      <c r="A167" s="56" t="s">
        <v>329</v>
      </c>
      <c r="B167" s="95">
        <v>-19290</v>
      </c>
      <c r="C167" s="95">
        <v>-26792</v>
      </c>
    </row>
    <row r="168" spans="1:3" s="66" customFormat="1"/>
    <row r="169" spans="1:3">
      <c r="A169" s="27" t="s">
        <v>330</v>
      </c>
    </row>
    <row r="170" spans="1:3">
      <c r="A170" s="66" t="s">
        <v>331</v>
      </c>
      <c r="B170" s="31">
        <v>17629</v>
      </c>
      <c r="C170" s="31">
        <v>38163</v>
      </c>
    </row>
    <row r="171" spans="1:3">
      <c r="A171" s="66" t="s">
        <v>332</v>
      </c>
      <c r="B171" s="31">
        <v>-19291</v>
      </c>
      <c r="C171" s="31">
        <v>-33624</v>
      </c>
    </row>
    <row r="172" spans="1:3">
      <c r="A172" s="66" t="s">
        <v>333</v>
      </c>
      <c r="B172" s="31">
        <v>-15262</v>
      </c>
      <c r="C172" s="31">
        <v>-16643</v>
      </c>
    </row>
    <row r="173" spans="1:3">
      <c r="A173" s="66" t="s">
        <v>334</v>
      </c>
    </row>
    <row r="174" spans="1:3">
      <c r="A174" s="66" t="s">
        <v>335</v>
      </c>
      <c r="B174" s="31">
        <v>-7725</v>
      </c>
      <c r="C174" s="31">
        <v>-11136</v>
      </c>
    </row>
    <row r="175" spans="1:3">
      <c r="A175" s="66" t="s">
        <v>336</v>
      </c>
      <c r="B175" s="76">
        <v>-4541</v>
      </c>
      <c r="C175" s="76">
        <v>-4102</v>
      </c>
    </row>
    <row r="176" spans="1:3">
      <c r="A176" s="56" t="s">
        <v>337</v>
      </c>
      <c r="B176" s="95">
        <v>-29190</v>
      </c>
      <c r="C176" s="95">
        <v>-27342</v>
      </c>
    </row>
    <row r="177" spans="1:3" s="66" customFormat="1"/>
    <row r="178" spans="1:3">
      <c r="A178" s="27" t="s">
        <v>338</v>
      </c>
      <c r="B178" s="73">
        <v>-1030</v>
      </c>
      <c r="C178" s="73">
        <v>-3162</v>
      </c>
    </row>
    <row r="179" spans="1:3">
      <c r="A179" s="27" t="s">
        <v>342</v>
      </c>
      <c r="B179" s="27">
        <v>208</v>
      </c>
      <c r="C179" s="27">
        <v>64</v>
      </c>
    </row>
    <row r="180" spans="1:3">
      <c r="A180" s="27" t="s">
        <v>339</v>
      </c>
      <c r="B180" s="27">
        <v>0</v>
      </c>
      <c r="C180" s="27">
        <v>0</v>
      </c>
    </row>
    <row r="181" spans="1:3">
      <c r="A181" s="27" t="s">
        <v>340</v>
      </c>
      <c r="B181" s="83">
        <v>18242</v>
      </c>
      <c r="C181" s="83">
        <v>20589</v>
      </c>
    </row>
    <row r="182" spans="1:3" ht="13.5" thickBot="1">
      <c r="A182" s="67" t="s">
        <v>341</v>
      </c>
      <c r="B182" s="80">
        <v>17420</v>
      </c>
      <c r="C182" s="80">
        <v>17491</v>
      </c>
    </row>
    <row r="183" spans="1:3" ht="13.5" thickTop="1"/>
  </sheetData>
  <mergeCells count="12">
    <mergeCell ref="B142:C142"/>
    <mergeCell ref="A2:C2"/>
    <mergeCell ref="A3:C3"/>
    <mergeCell ref="A4:C4"/>
    <mergeCell ref="B6:C6"/>
    <mergeCell ref="A80:C80"/>
    <mergeCell ref="A81:C81"/>
    <mergeCell ref="A82:C82"/>
    <mergeCell ref="B84:C84"/>
    <mergeCell ref="A138:C138"/>
    <mergeCell ref="A139:C139"/>
    <mergeCell ref="A140:C14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9A2FA-5266-46D3-9953-C1069BE0AC3D}">
  <dimension ref="A1:F286"/>
  <sheetViews>
    <sheetView zoomScale="90" zoomScaleNormal="90" workbookViewId="0">
      <selection activeCell="F5" sqref="F5"/>
    </sheetView>
  </sheetViews>
  <sheetFormatPr defaultRowHeight="12.75"/>
  <cols>
    <col min="1" max="1" width="37.140625" customWidth="1"/>
    <col min="2" max="3" width="11.5703125" bestFit="1" customWidth="1"/>
    <col min="5" max="5" width="3.5703125" customWidth="1"/>
  </cols>
  <sheetData>
    <row r="1" spans="1:6">
      <c r="A1" s="92"/>
      <c r="B1" s="92"/>
      <c r="C1" s="92"/>
    </row>
    <row r="2" spans="1:6" ht="15.75">
      <c r="A2" s="162" t="s">
        <v>625</v>
      </c>
      <c r="B2" s="162"/>
      <c r="C2" s="162"/>
      <c r="E2" s="27" t="s">
        <v>628</v>
      </c>
    </row>
    <row r="3" spans="1:6">
      <c r="A3" s="161" t="s">
        <v>149</v>
      </c>
      <c r="B3" s="161"/>
      <c r="C3" s="161"/>
      <c r="F3" t="s">
        <v>636</v>
      </c>
    </row>
    <row r="4" spans="1:6">
      <c r="A4" s="158" t="s">
        <v>363</v>
      </c>
      <c r="B4" s="159"/>
      <c r="C4" s="159"/>
      <c r="F4" t="s">
        <v>635</v>
      </c>
    </row>
    <row r="5" spans="1:6">
      <c r="A5" s="92"/>
      <c r="B5" s="92"/>
      <c r="C5" s="92"/>
    </row>
    <row r="6" spans="1:6">
      <c r="A6" s="92"/>
      <c r="B6" s="160" t="s">
        <v>9</v>
      </c>
      <c r="C6" s="160"/>
    </row>
    <row r="7" spans="1:6">
      <c r="A7" s="69"/>
      <c r="B7" s="70">
        <v>44196</v>
      </c>
      <c r="C7" s="70">
        <v>44469</v>
      </c>
    </row>
    <row r="8" spans="1:6">
      <c r="A8" s="27" t="s">
        <v>64</v>
      </c>
    </row>
    <row r="9" spans="1:6">
      <c r="A9" s="27" t="s">
        <v>65</v>
      </c>
    </row>
    <row r="10" spans="1:6">
      <c r="A10" s="92" t="s">
        <v>66</v>
      </c>
      <c r="B10" s="31">
        <v>1782246</v>
      </c>
      <c r="C10" s="31">
        <v>11016161</v>
      </c>
    </row>
    <row r="11" spans="1:6">
      <c r="A11" s="92" t="s">
        <v>343</v>
      </c>
      <c r="B11" s="31">
        <v>4825</v>
      </c>
      <c r="C11" s="31">
        <v>10382</v>
      </c>
    </row>
    <row r="12" spans="1:6">
      <c r="A12" s="92" t="s">
        <v>344</v>
      </c>
    </row>
    <row r="13" spans="1:6">
      <c r="A13" s="92" t="s">
        <v>68</v>
      </c>
      <c r="B13" s="31">
        <v>630834</v>
      </c>
      <c r="C13" s="31">
        <v>687992</v>
      </c>
    </row>
    <row r="14" spans="1:6">
      <c r="A14" s="92" t="s">
        <v>76</v>
      </c>
      <c r="B14" s="31">
        <v>1925926</v>
      </c>
      <c r="C14" s="31">
        <v>1871980</v>
      </c>
    </row>
    <row r="15" spans="1:6">
      <c r="A15" s="92" t="s">
        <v>75</v>
      </c>
      <c r="B15" s="31">
        <v>32719</v>
      </c>
      <c r="C15" s="31">
        <v>56388</v>
      </c>
    </row>
    <row r="16" spans="1:6">
      <c r="A16" s="92" t="s">
        <v>227</v>
      </c>
      <c r="B16" s="31">
        <v>39813</v>
      </c>
      <c r="C16" s="31">
        <v>24865</v>
      </c>
    </row>
    <row r="17" spans="1:3">
      <c r="A17" s="92" t="s">
        <v>345</v>
      </c>
    </row>
    <row r="18" spans="1:3">
      <c r="A18" s="92" t="s">
        <v>346</v>
      </c>
      <c r="B18" s="31">
        <v>116445</v>
      </c>
      <c r="C18" s="31">
        <v>155335</v>
      </c>
    </row>
    <row r="19" spans="1:3">
      <c r="A19" s="92" t="s">
        <v>347</v>
      </c>
    </row>
    <row r="20" spans="1:3">
      <c r="A20" s="92" t="s">
        <v>348</v>
      </c>
    </row>
    <row r="21" spans="1:3">
      <c r="A21" s="92" t="s">
        <v>360</v>
      </c>
    </row>
    <row r="22" spans="1:3">
      <c r="A22" s="92" t="s">
        <v>346</v>
      </c>
      <c r="B22" s="31">
        <v>3466133</v>
      </c>
      <c r="C22" s="31">
        <v>1638027</v>
      </c>
    </row>
    <row r="23" spans="1:3">
      <c r="A23" s="92" t="s">
        <v>361</v>
      </c>
      <c r="B23" s="31">
        <v>70791</v>
      </c>
      <c r="C23" s="31">
        <v>141384</v>
      </c>
    </row>
    <row r="24" spans="1:3">
      <c r="A24" s="92" t="s">
        <v>362</v>
      </c>
      <c r="B24" s="31">
        <v>96549</v>
      </c>
      <c r="C24" s="31">
        <v>177687</v>
      </c>
    </row>
    <row r="25" spans="1:3">
      <c r="A25" s="92" t="s">
        <v>349</v>
      </c>
    </row>
    <row r="26" spans="1:3">
      <c r="A26" s="92" t="s">
        <v>350</v>
      </c>
      <c r="B26" s="31">
        <v>1116347</v>
      </c>
      <c r="C26" s="31">
        <v>1176099</v>
      </c>
    </row>
    <row r="27" spans="1:3">
      <c r="A27" s="92" t="s">
        <v>82</v>
      </c>
      <c r="B27" s="76">
        <v>312323</v>
      </c>
      <c r="C27" s="76">
        <v>594522</v>
      </c>
    </row>
    <row r="28" spans="1:3">
      <c r="A28" s="56" t="s">
        <v>351</v>
      </c>
      <c r="B28" s="95">
        <v>9594951</v>
      </c>
      <c r="C28" s="93">
        <v>17550822</v>
      </c>
    </row>
    <row r="29" spans="1:3" s="92" customFormat="1">
      <c r="B29" s="31"/>
    </row>
    <row r="30" spans="1:3">
      <c r="A30" s="27" t="s">
        <v>84</v>
      </c>
    </row>
    <row r="31" spans="1:3">
      <c r="A31" s="92" t="s">
        <v>343</v>
      </c>
      <c r="B31" s="92">
        <v>234</v>
      </c>
      <c r="C31" s="92"/>
    </row>
    <row r="32" spans="1:3">
      <c r="A32" s="92" t="s">
        <v>352</v>
      </c>
      <c r="B32" s="31">
        <v>235735</v>
      </c>
      <c r="C32" s="31">
        <v>197900</v>
      </c>
    </row>
    <row r="33" spans="1:3">
      <c r="A33" s="92" t="s">
        <v>353</v>
      </c>
      <c r="B33" s="31">
        <v>1783724</v>
      </c>
      <c r="C33" s="31">
        <v>1570709</v>
      </c>
    </row>
    <row r="34" spans="1:3">
      <c r="A34" s="92" t="s">
        <v>354</v>
      </c>
      <c r="B34" s="31">
        <v>1348036</v>
      </c>
      <c r="C34" s="31">
        <v>1377210</v>
      </c>
    </row>
    <row r="35" spans="1:3">
      <c r="A35" s="92" t="s">
        <v>366</v>
      </c>
    </row>
    <row r="36" spans="1:3">
      <c r="A36" s="92" t="s">
        <v>360</v>
      </c>
    </row>
    <row r="37" spans="1:3">
      <c r="A37" s="92" t="s">
        <v>346</v>
      </c>
      <c r="B37" s="31">
        <v>535906</v>
      </c>
      <c r="C37" s="31">
        <v>472444</v>
      </c>
    </row>
    <row r="38" spans="1:3">
      <c r="A38" s="92" t="s">
        <v>362</v>
      </c>
      <c r="B38" s="31">
        <v>55388</v>
      </c>
      <c r="C38" s="31">
        <v>47978</v>
      </c>
    </row>
    <row r="39" spans="1:3">
      <c r="A39" s="92" t="s">
        <v>97</v>
      </c>
    </row>
    <row r="40" spans="1:3">
      <c r="A40" s="92" t="s">
        <v>355</v>
      </c>
      <c r="B40" s="31">
        <v>219347</v>
      </c>
      <c r="C40" s="31">
        <v>279730</v>
      </c>
    </row>
    <row r="41" spans="1:3">
      <c r="A41" s="92" t="s">
        <v>356</v>
      </c>
      <c r="B41" s="31">
        <v>311622</v>
      </c>
      <c r="C41" s="31">
        <v>313603</v>
      </c>
    </row>
    <row r="42" spans="1:3">
      <c r="A42" s="92" t="s">
        <v>235</v>
      </c>
      <c r="B42" s="31">
        <v>46522054</v>
      </c>
      <c r="C42" s="31">
        <v>45487213</v>
      </c>
    </row>
    <row r="43" spans="1:3">
      <c r="A43" s="92" t="s">
        <v>364</v>
      </c>
      <c r="B43" s="31">
        <v>1719758</v>
      </c>
      <c r="C43" s="31">
        <v>1669318</v>
      </c>
    </row>
    <row r="44" spans="1:3">
      <c r="A44" s="92" t="s">
        <v>357</v>
      </c>
      <c r="B44" s="31">
        <v>54203</v>
      </c>
      <c r="C44" s="31">
        <v>313935</v>
      </c>
    </row>
    <row r="45" spans="1:3">
      <c r="A45" s="92" t="s">
        <v>365</v>
      </c>
      <c r="B45" s="31">
        <v>170299</v>
      </c>
      <c r="C45" s="31">
        <v>167404</v>
      </c>
    </row>
    <row r="46" spans="1:3">
      <c r="A46" s="92" t="s">
        <v>358</v>
      </c>
      <c r="B46" s="76">
        <v>227483</v>
      </c>
      <c r="C46" s="76">
        <v>397274</v>
      </c>
    </row>
    <row r="47" spans="1:3">
      <c r="A47" s="56" t="s">
        <v>359</v>
      </c>
      <c r="B47" s="96">
        <v>53183789</v>
      </c>
      <c r="C47" s="105">
        <v>52294718</v>
      </c>
    </row>
    <row r="48" spans="1:3" ht="13.5" thickBot="1">
      <c r="A48" s="67" t="s">
        <v>100</v>
      </c>
      <c r="B48" s="80">
        <v>62778740</v>
      </c>
      <c r="C48" s="80">
        <v>69845540</v>
      </c>
    </row>
    <row r="49" spans="1:3" ht="13.5" thickTop="1"/>
    <row r="50" spans="1:3">
      <c r="A50" s="27" t="s">
        <v>102</v>
      </c>
    </row>
    <row r="51" spans="1:3">
      <c r="A51" s="27" t="s">
        <v>239</v>
      </c>
    </row>
    <row r="52" spans="1:3">
      <c r="A52" s="92" t="s">
        <v>367</v>
      </c>
    </row>
    <row r="53" spans="1:3">
      <c r="A53" s="92" t="s">
        <v>388</v>
      </c>
      <c r="B53" s="31">
        <v>22125</v>
      </c>
      <c r="C53" s="31">
        <v>51336</v>
      </c>
    </row>
    <row r="54" spans="1:3">
      <c r="A54" s="92" t="s">
        <v>389</v>
      </c>
      <c r="B54" s="31">
        <v>635059</v>
      </c>
      <c r="C54" s="31">
        <v>737656</v>
      </c>
    </row>
    <row r="55" spans="1:3">
      <c r="A55" s="92" t="s">
        <v>368</v>
      </c>
      <c r="B55" s="31">
        <v>9072505</v>
      </c>
      <c r="C55" s="31">
        <v>9364185</v>
      </c>
    </row>
    <row r="56" spans="1:3">
      <c r="A56" s="92" t="s">
        <v>369</v>
      </c>
    </row>
    <row r="57" spans="1:3">
      <c r="A57" s="92" t="s">
        <v>390</v>
      </c>
      <c r="B57" s="31">
        <v>14654</v>
      </c>
      <c r="C57" s="31">
        <v>20094</v>
      </c>
    </row>
    <row r="58" spans="1:3">
      <c r="A58" s="92" t="s">
        <v>391</v>
      </c>
      <c r="B58" s="31">
        <v>209060</v>
      </c>
      <c r="C58" s="31">
        <v>240019</v>
      </c>
    </row>
    <row r="59" spans="1:3">
      <c r="A59" s="92" t="s">
        <v>107</v>
      </c>
      <c r="B59" s="31">
        <v>2366178</v>
      </c>
      <c r="C59" s="31">
        <v>2533577</v>
      </c>
    </row>
    <row r="60" spans="1:3">
      <c r="A60" s="92" t="s">
        <v>370</v>
      </c>
    </row>
    <row r="61" spans="1:3">
      <c r="A61" s="92" t="s">
        <v>371</v>
      </c>
      <c r="B61" s="31">
        <v>530843</v>
      </c>
      <c r="C61" s="31">
        <v>555610</v>
      </c>
    </row>
    <row r="62" spans="1:3">
      <c r="A62" s="92" t="s">
        <v>372</v>
      </c>
    </row>
    <row r="63" spans="1:3">
      <c r="A63" s="92" t="s">
        <v>373</v>
      </c>
      <c r="B63" s="31">
        <v>34036</v>
      </c>
      <c r="C63" s="31">
        <v>46922</v>
      </c>
    </row>
    <row r="64" spans="1:3">
      <c r="A64" s="92" t="s">
        <v>374</v>
      </c>
      <c r="B64" s="31">
        <v>2644195</v>
      </c>
      <c r="C64" s="31">
        <v>2814785</v>
      </c>
    </row>
    <row r="65" spans="1:3">
      <c r="A65" s="92" t="s">
        <v>109</v>
      </c>
      <c r="B65" s="31">
        <v>624306</v>
      </c>
      <c r="C65" s="31">
        <v>549426</v>
      </c>
    </row>
    <row r="66" spans="1:3">
      <c r="A66" s="92" t="s">
        <v>119</v>
      </c>
      <c r="B66" s="31">
        <v>120194</v>
      </c>
      <c r="C66" s="31">
        <v>23515</v>
      </c>
    </row>
    <row r="67" spans="1:3">
      <c r="A67" s="92" t="s">
        <v>375</v>
      </c>
    </row>
    <row r="68" spans="1:3">
      <c r="A68" s="92" t="s">
        <v>376</v>
      </c>
    </row>
    <row r="69" spans="1:3">
      <c r="A69" s="92" t="s">
        <v>392</v>
      </c>
      <c r="B69" s="31">
        <v>690000</v>
      </c>
      <c r="C69" s="31">
        <v>770000</v>
      </c>
    </row>
    <row r="70" spans="1:3">
      <c r="A70" s="92" t="s">
        <v>393</v>
      </c>
      <c r="B70" s="31">
        <v>1613367</v>
      </c>
      <c r="C70" s="31">
        <v>4135677</v>
      </c>
    </row>
    <row r="71" spans="1:3">
      <c r="A71" s="92" t="s">
        <v>394</v>
      </c>
      <c r="B71" s="31">
        <v>119940</v>
      </c>
      <c r="C71" s="31">
        <v>463831</v>
      </c>
    </row>
    <row r="72" spans="1:3">
      <c r="A72" s="92" t="s">
        <v>395</v>
      </c>
      <c r="B72" s="31">
        <v>2230286</v>
      </c>
      <c r="C72" s="31">
        <v>2827017</v>
      </c>
    </row>
    <row r="73" spans="1:3">
      <c r="A73" s="92" t="s">
        <v>377</v>
      </c>
      <c r="B73" s="31">
        <v>1358643</v>
      </c>
      <c r="C73" s="31">
        <v>1358643</v>
      </c>
    </row>
    <row r="74" spans="1:3">
      <c r="A74" s="92" t="s">
        <v>378</v>
      </c>
      <c r="B74" s="76">
        <v>372703</v>
      </c>
      <c r="C74" s="76">
        <v>272423</v>
      </c>
    </row>
    <row r="75" spans="1:3">
      <c r="A75" s="27" t="s">
        <v>379</v>
      </c>
      <c r="B75" s="87">
        <v>22658094</v>
      </c>
      <c r="C75" s="87">
        <v>26764716</v>
      </c>
    </row>
    <row r="76" spans="1:3" s="92" customFormat="1">
      <c r="B76" s="31"/>
    </row>
    <row r="77" spans="1:3">
      <c r="A77" s="27" t="s">
        <v>249</v>
      </c>
    </row>
    <row r="78" spans="1:3">
      <c r="A78" s="92" t="s">
        <v>380</v>
      </c>
    </row>
    <row r="79" spans="1:3">
      <c r="A79" s="92" t="s">
        <v>396</v>
      </c>
      <c r="B79" s="31">
        <v>2472050</v>
      </c>
      <c r="C79" s="31">
        <v>382963</v>
      </c>
    </row>
    <row r="80" spans="1:3">
      <c r="A80" s="92" t="s">
        <v>381</v>
      </c>
      <c r="B80" s="31">
        <v>382348</v>
      </c>
      <c r="C80" s="31">
        <v>299920</v>
      </c>
    </row>
    <row r="81" spans="1:3">
      <c r="A81" s="92" t="s">
        <v>382</v>
      </c>
      <c r="B81" s="31">
        <v>31026</v>
      </c>
      <c r="C81" s="31">
        <v>20309</v>
      </c>
    </row>
    <row r="82" spans="1:3">
      <c r="A82" s="92" t="s">
        <v>383</v>
      </c>
    </row>
    <row r="83" spans="1:3">
      <c r="A83" s="92" t="s">
        <v>384</v>
      </c>
    </row>
    <row r="84" spans="1:3">
      <c r="A84" s="92" t="s">
        <v>392</v>
      </c>
      <c r="B84" s="31">
        <v>3556701</v>
      </c>
      <c r="C84" s="31">
        <v>2887832</v>
      </c>
    </row>
    <row r="85" spans="1:3">
      <c r="A85" s="92" t="s">
        <v>393</v>
      </c>
      <c r="B85" s="31">
        <v>8515980</v>
      </c>
      <c r="C85" s="31">
        <v>4633594</v>
      </c>
    </row>
    <row r="86" spans="1:3">
      <c r="A86" s="92" t="s">
        <v>394</v>
      </c>
      <c r="B86" s="31">
        <v>1514245</v>
      </c>
      <c r="C86" s="31">
        <v>1161026</v>
      </c>
    </row>
    <row r="87" spans="1:3">
      <c r="A87" s="92" t="s">
        <v>395</v>
      </c>
      <c r="B87" s="31">
        <v>9579798</v>
      </c>
      <c r="C87" s="31">
        <v>13761769</v>
      </c>
    </row>
    <row r="88" spans="1:3">
      <c r="A88" s="92" t="s">
        <v>372</v>
      </c>
    </row>
    <row r="89" spans="1:3">
      <c r="A89" s="92" t="s">
        <v>385</v>
      </c>
    </row>
    <row r="90" spans="1:3">
      <c r="A90" s="92" t="s">
        <v>371</v>
      </c>
      <c r="B90" s="31">
        <v>635474</v>
      </c>
      <c r="C90" s="31">
        <v>533998</v>
      </c>
    </row>
    <row r="91" spans="1:3">
      <c r="A91" s="92" t="s">
        <v>386</v>
      </c>
      <c r="B91" s="76">
        <v>519628</v>
      </c>
      <c r="C91" s="76">
        <v>582602</v>
      </c>
    </row>
    <row r="92" spans="1:3">
      <c r="A92" s="27" t="s">
        <v>387</v>
      </c>
      <c r="B92" s="83">
        <v>27207250</v>
      </c>
      <c r="C92" s="83">
        <v>24264013</v>
      </c>
    </row>
    <row r="93" spans="1:3">
      <c r="A93" s="56" t="s">
        <v>257</v>
      </c>
      <c r="B93" s="93">
        <v>49865344</v>
      </c>
      <c r="C93" s="93">
        <v>51028729</v>
      </c>
    </row>
    <row r="95" spans="1:3">
      <c r="A95" s="27" t="s">
        <v>124</v>
      </c>
    </row>
    <row r="96" spans="1:3">
      <c r="A96" s="92" t="s">
        <v>397</v>
      </c>
    </row>
    <row r="97" spans="1:3">
      <c r="A97" s="92" t="s">
        <v>398</v>
      </c>
    </row>
    <row r="98" spans="1:3">
      <c r="A98" s="92" t="s">
        <v>399</v>
      </c>
    </row>
    <row r="99" spans="1:3">
      <c r="A99" s="92" t="s">
        <v>400</v>
      </c>
    </row>
    <row r="100" spans="1:3">
      <c r="A100" s="92" t="s">
        <v>401</v>
      </c>
    </row>
    <row r="101" spans="1:3">
      <c r="A101" s="92" t="s">
        <v>402</v>
      </c>
    </row>
    <row r="102" spans="1:3">
      <c r="A102" s="92" t="s">
        <v>403</v>
      </c>
    </row>
    <row r="103" spans="1:3">
      <c r="A103" s="92" t="s">
        <v>409</v>
      </c>
    </row>
    <row r="104" spans="1:3">
      <c r="A104" s="92" t="s">
        <v>404</v>
      </c>
    </row>
    <row r="105" spans="1:3">
      <c r="A105" s="92" t="s">
        <v>405</v>
      </c>
      <c r="B105" s="31">
        <v>543393</v>
      </c>
      <c r="C105" s="31">
        <v>543393</v>
      </c>
    </row>
    <row r="106" spans="1:3">
      <c r="A106" s="92" t="s">
        <v>259</v>
      </c>
      <c r="B106" s="31">
        <v>1546587</v>
      </c>
      <c r="C106" s="31">
        <v>1546587</v>
      </c>
    </row>
    <row r="107" spans="1:3">
      <c r="A107" s="92" t="s">
        <v>406</v>
      </c>
    </row>
    <row r="108" spans="1:3">
      <c r="A108" s="92" t="s">
        <v>410</v>
      </c>
      <c r="B108" s="31">
        <v>134446</v>
      </c>
      <c r="C108" s="31">
        <v>134446</v>
      </c>
    </row>
    <row r="109" spans="1:3">
      <c r="A109" s="92" t="s">
        <v>411</v>
      </c>
      <c r="B109" s="31">
        <v>9292552</v>
      </c>
      <c r="C109" s="31">
        <v>15117985</v>
      </c>
    </row>
    <row r="110" spans="1:3">
      <c r="A110" s="92" t="s">
        <v>407</v>
      </c>
      <c r="B110" s="31">
        <v>404104</v>
      </c>
      <c r="C110" s="31">
        <v>404104</v>
      </c>
    </row>
    <row r="111" spans="1:3">
      <c r="A111" s="92" t="s">
        <v>408</v>
      </c>
      <c r="B111" s="76">
        <v>-50600</v>
      </c>
      <c r="C111" s="76">
        <v>-6716</v>
      </c>
    </row>
    <row r="112" spans="1:3">
      <c r="B112" s="73">
        <v>11870482</v>
      </c>
      <c r="C112" s="73">
        <v>17739799</v>
      </c>
    </row>
    <row r="113" spans="1:3">
      <c r="A113" s="92" t="s">
        <v>265</v>
      </c>
      <c r="B113" s="76">
        <v>1042914</v>
      </c>
      <c r="C113" s="76">
        <v>1077012</v>
      </c>
    </row>
    <row r="114" spans="1:3">
      <c r="A114" s="56" t="s">
        <v>266</v>
      </c>
      <c r="B114" s="95">
        <v>12913396</v>
      </c>
      <c r="C114" s="95">
        <v>18816811</v>
      </c>
    </row>
    <row r="115" spans="1:3" ht="13.5" thickBot="1">
      <c r="A115" s="67" t="s">
        <v>147</v>
      </c>
      <c r="B115" s="80">
        <v>62778740</v>
      </c>
      <c r="C115" s="80">
        <v>69845540</v>
      </c>
    </row>
    <row r="116" spans="1:3" ht="13.5" thickTop="1">
      <c r="A116" s="92"/>
    </row>
    <row r="119" spans="1:3" ht="15.75">
      <c r="A119" s="162" t="s">
        <v>625</v>
      </c>
      <c r="B119" s="162"/>
      <c r="C119" s="162"/>
    </row>
    <row r="120" spans="1:3">
      <c r="A120" s="161" t="s">
        <v>185</v>
      </c>
      <c r="B120" s="161"/>
      <c r="C120" s="161"/>
    </row>
    <row r="121" spans="1:3">
      <c r="A121" s="158" t="s">
        <v>363</v>
      </c>
      <c r="B121" s="159"/>
      <c r="C121" s="159"/>
    </row>
    <row r="123" spans="1:3">
      <c r="B123" s="160" t="s">
        <v>9</v>
      </c>
      <c r="C123" s="160"/>
    </row>
    <row r="124" spans="1:3">
      <c r="B124" s="70">
        <v>44104</v>
      </c>
      <c r="C124" s="70">
        <v>44469</v>
      </c>
    </row>
    <row r="125" spans="1:3">
      <c r="A125" s="27" t="s">
        <v>268</v>
      </c>
    </row>
    <row r="126" spans="1:3">
      <c r="A126" s="92" t="s">
        <v>412</v>
      </c>
      <c r="B126" s="31">
        <v>17030451</v>
      </c>
      <c r="C126" s="31">
        <v>18789214</v>
      </c>
    </row>
    <row r="127" spans="1:3">
      <c r="A127" s="92" t="s">
        <v>413</v>
      </c>
    </row>
    <row r="128" spans="1:3">
      <c r="A128" s="92" t="s">
        <v>414</v>
      </c>
      <c r="B128" s="31">
        <v>3166070</v>
      </c>
      <c r="C128" s="31">
        <v>3843015</v>
      </c>
    </row>
    <row r="129" spans="1:3">
      <c r="A129" s="92" t="s">
        <v>415</v>
      </c>
      <c r="B129" s="76">
        <v>395505</v>
      </c>
      <c r="C129" s="76">
        <v>422865</v>
      </c>
    </row>
    <row r="130" spans="1:3">
      <c r="A130" s="27" t="s">
        <v>416</v>
      </c>
      <c r="B130" s="87">
        <v>20592026</v>
      </c>
      <c r="C130" s="87">
        <v>23055094</v>
      </c>
    </row>
    <row r="131" spans="1:3" s="92" customFormat="1">
      <c r="B131" s="31"/>
    </row>
    <row r="132" spans="1:3">
      <c r="A132" s="27" t="s">
        <v>417</v>
      </c>
    </row>
    <row r="133" spans="1:3">
      <c r="A133" s="92" t="s">
        <v>418</v>
      </c>
      <c r="B133" s="31">
        <v>-8960782</v>
      </c>
      <c r="C133" s="31">
        <v>-9857016</v>
      </c>
    </row>
    <row r="134" spans="1:3">
      <c r="A134" s="92" t="s">
        <v>154</v>
      </c>
      <c r="B134" s="31">
        <v>-7404897</v>
      </c>
      <c r="C134" s="31">
        <v>-7605970</v>
      </c>
    </row>
    <row r="135" spans="1:3">
      <c r="A135" s="92" t="s">
        <v>156</v>
      </c>
      <c r="B135" s="31">
        <v>-1965826</v>
      </c>
      <c r="C135" s="31">
        <v>-1591528</v>
      </c>
    </row>
    <row r="136" spans="1:3">
      <c r="A136" s="92" t="s">
        <v>419</v>
      </c>
      <c r="B136" s="31">
        <v>-753232</v>
      </c>
      <c r="C136" s="31">
        <v>-747224</v>
      </c>
    </row>
    <row r="137" spans="1:3">
      <c r="A137" s="92" t="s">
        <v>157</v>
      </c>
      <c r="B137" s="31">
        <v>-446221</v>
      </c>
      <c r="C137" s="31">
        <v>-470372</v>
      </c>
    </row>
    <row r="138" spans="1:3">
      <c r="A138" s="92" t="s">
        <v>420</v>
      </c>
    </row>
    <row r="139" spans="1:3">
      <c r="A139" s="92" t="s">
        <v>421</v>
      </c>
      <c r="C139" s="31">
        <v>-541294</v>
      </c>
    </row>
    <row r="140" spans="1:3">
      <c r="A140" s="92" t="s">
        <v>422</v>
      </c>
    </row>
    <row r="141" spans="1:3">
      <c r="A141" s="92" t="s">
        <v>423</v>
      </c>
      <c r="C141" s="31">
        <v>6166926</v>
      </c>
    </row>
    <row r="142" spans="1:3">
      <c r="A142" s="92" t="s">
        <v>424</v>
      </c>
    </row>
    <row r="143" spans="1:3">
      <c r="A143" s="92" t="s">
        <v>425</v>
      </c>
    </row>
    <row r="144" spans="1:3">
      <c r="A144" s="92" t="s">
        <v>426</v>
      </c>
      <c r="B144" s="31">
        <v>105787</v>
      </c>
      <c r="C144" s="31">
        <v>105787</v>
      </c>
    </row>
    <row r="145" spans="1:3">
      <c r="A145" s="92" t="s">
        <v>427</v>
      </c>
    </row>
    <row r="146" spans="1:3">
      <c r="A146" s="92" t="s">
        <v>428</v>
      </c>
      <c r="B146" s="31">
        <v>83277</v>
      </c>
      <c r="C146" s="31">
        <v>58023</v>
      </c>
    </row>
    <row r="147" spans="1:3">
      <c r="A147" s="92" t="s">
        <v>429</v>
      </c>
    </row>
    <row r="148" spans="1:3">
      <c r="A148" s="92" t="s">
        <v>430</v>
      </c>
      <c r="B148" s="31">
        <v>-3927</v>
      </c>
      <c r="C148" s="92">
        <v>31</v>
      </c>
    </row>
    <row r="149" spans="1:3">
      <c r="A149" s="92" t="s">
        <v>167</v>
      </c>
      <c r="B149" s="76">
        <v>508990</v>
      </c>
      <c r="C149" s="31">
        <v>-495626</v>
      </c>
    </row>
    <row r="150" spans="1:3">
      <c r="A150" s="92" t="s">
        <v>431</v>
      </c>
      <c r="B150" s="81">
        <v>-18836831</v>
      </c>
      <c r="C150" s="76">
        <v>-14978263</v>
      </c>
    </row>
    <row r="151" spans="1:3" s="92" customFormat="1">
      <c r="B151" s="87">
        <v>1755195</v>
      </c>
      <c r="C151" s="87">
        <v>8076831</v>
      </c>
    </row>
    <row r="152" spans="1:3" s="92" customFormat="1">
      <c r="B152" s="84"/>
    </row>
    <row r="153" spans="1:3">
      <c r="A153" s="92" t="s">
        <v>164</v>
      </c>
      <c r="B153" s="31">
        <v>161707</v>
      </c>
      <c r="C153" s="31">
        <v>103188</v>
      </c>
    </row>
    <row r="154" spans="1:3">
      <c r="A154" s="92" t="s">
        <v>432</v>
      </c>
    </row>
    <row r="155" spans="1:3">
      <c r="A155" s="92" t="s">
        <v>433</v>
      </c>
      <c r="B155" s="31">
        <v>35752</v>
      </c>
      <c r="C155" s="31">
        <v>14573</v>
      </c>
    </row>
    <row r="156" spans="1:3">
      <c r="A156" s="92" t="s">
        <v>434</v>
      </c>
      <c r="B156" s="31">
        <v>-2271215</v>
      </c>
      <c r="C156" s="31">
        <v>-2263982</v>
      </c>
    </row>
    <row r="157" spans="1:3">
      <c r="A157" s="92" t="s">
        <v>435</v>
      </c>
      <c r="B157" s="76">
        <v>-83316</v>
      </c>
      <c r="C157" s="76">
        <v>-8640</v>
      </c>
    </row>
    <row r="158" spans="1:3" s="92" customFormat="1">
      <c r="B158" s="87">
        <v>-2157072</v>
      </c>
      <c r="C158" s="83">
        <v>-2154861</v>
      </c>
    </row>
    <row r="159" spans="1:3">
      <c r="A159" s="27" t="s">
        <v>436</v>
      </c>
    </row>
    <row r="160" spans="1:3">
      <c r="A160" s="27" t="s">
        <v>437</v>
      </c>
      <c r="B160" s="76">
        <v>-401877</v>
      </c>
      <c r="C160" s="76">
        <v>5921970</v>
      </c>
    </row>
    <row r="161" spans="1:3">
      <c r="A161" s="27" t="s">
        <v>438</v>
      </c>
      <c r="B161" s="81">
        <v>-16148</v>
      </c>
      <c r="C161" s="104">
        <v>-55861</v>
      </c>
    </row>
    <row r="162" spans="1:3" ht="13.5" thickBot="1">
      <c r="A162" s="27" t="s">
        <v>441</v>
      </c>
      <c r="B162" s="85">
        <v>-418025</v>
      </c>
      <c r="C162" s="85">
        <v>5866109</v>
      </c>
    </row>
    <row r="163" spans="1:3" ht="13.5" thickTop="1">
      <c r="A163" s="92"/>
    </row>
    <row r="164" spans="1:3">
      <c r="A164" s="92" t="s">
        <v>439</v>
      </c>
    </row>
    <row r="165" spans="1:3">
      <c r="A165" s="92" t="s">
        <v>440</v>
      </c>
      <c r="B165" s="76">
        <v>-418025</v>
      </c>
      <c r="C165" s="76">
        <v>5866109</v>
      </c>
    </row>
    <row r="166" spans="1:3">
      <c r="A166" s="27" t="s">
        <v>442</v>
      </c>
    </row>
    <row r="167" spans="1:3">
      <c r="A167" s="27" t="s">
        <v>443</v>
      </c>
    </row>
    <row r="168" spans="1:3">
      <c r="A168" s="27" t="s">
        <v>444</v>
      </c>
    </row>
    <row r="169" spans="1:3">
      <c r="A169" s="27" t="s">
        <v>445</v>
      </c>
    </row>
    <row r="170" spans="1:3">
      <c r="A170" s="92" t="s">
        <v>446</v>
      </c>
    </row>
    <row r="171" spans="1:3">
      <c r="A171" s="92" t="s">
        <v>447</v>
      </c>
    </row>
    <row r="172" spans="1:3">
      <c r="A172" s="92" t="s">
        <v>469</v>
      </c>
      <c r="B172" s="76">
        <v>4809</v>
      </c>
      <c r="C172" s="76">
        <v>1134</v>
      </c>
    </row>
    <row r="173" spans="1:3">
      <c r="A173" s="27" t="s">
        <v>448</v>
      </c>
    </row>
    <row r="174" spans="1:3">
      <c r="A174" s="27" t="s">
        <v>449</v>
      </c>
    </row>
    <row r="175" spans="1:3">
      <c r="A175" s="92" t="s">
        <v>450</v>
      </c>
    </row>
    <row r="176" spans="1:3">
      <c r="A176" s="92" t="s">
        <v>451</v>
      </c>
    </row>
    <row r="177" spans="1:3">
      <c r="A177" s="92" t="s">
        <v>452</v>
      </c>
      <c r="B177" s="31">
        <v>21202</v>
      </c>
      <c r="C177" s="31">
        <v>88427</v>
      </c>
    </row>
    <row r="178" spans="1:3">
      <c r="A178" s="92" t="s">
        <v>453</v>
      </c>
      <c r="B178" s="76">
        <v>-4664</v>
      </c>
      <c r="C178" s="76">
        <v>-18609</v>
      </c>
    </row>
    <row r="179" spans="1:3" s="92" customFormat="1">
      <c r="B179" s="81">
        <v>16538</v>
      </c>
      <c r="C179" s="81">
        <v>69818</v>
      </c>
    </row>
    <row r="180" spans="1:3">
      <c r="A180" s="92" t="s">
        <v>454</v>
      </c>
    </row>
    <row r="181" spans="1:3">
      <c r="A181" s="92" t="s">
        <v>455</v>
      </c>
    </row>
    <row r="182" spans="1:3">
      <c r="A182" s="92" t="s">
        <v>456</v>
      </c>
      <c r="B182" s="76">
        <v>21347</v>
      </c>
      <c r="C182" s="76">
        <v>70952</v>
      </c>
    </row>
    <row r="183" spans="1:3" s="92" customFormat="1">
      <c r="B183" s="31"/>
    </row>
    <row r="184" spans="1:3">
      <c r="A184" s="27" t="s">
        <v>457</v>
      </c>
    </row>
    <row r="185" spans="1:3">
      <c r="A185" s="27" t="s">
        <v>458</v>
      </c>
    </row>
    <row r="186" spans="1:3">
      <c r="A186" s="27" t="s">
        <v>440</v>
      </c>
      <c r="B186" s="83">
        <v>-396678</v>
      </c>
      <c r="C186" s="83">
        <v>5937061</v>
      </c>
    </row>
    <row r="187" spans="1:3" s="92" customFormat="1">
      <c r="A187" s="27"/>
    </row>
    <row r="188" spans="1:3">
      <c r="A188" s="27" t="s">
        <v>459</v>
      </c>
    </row>
    <row r="189" spans="1:3">
      <c r="A189" s="27" t="s">
        <v>460</v>
      </c>
    </row>
    <row r="190" spans="1:3">
      <c r="A190" s="27" t="s">
        <v>461</v>
      </c>
    </row>
    <row r="191" spans="1:3">
      <c r="A191" s="92" t="s">
        <v>299</v>
      </c>
      <c r="B191" s="31">
        <v>-457502</v>
      </c>
      <c r="C191" s="31">
        <v>5800229</v>
      </c>
    </row>
    <row r="192" spans="1:3">
      <c r="A192" s="92" t="s">
        <v>265</v>
      </c>
      <c r="B192" s="76">
        <v>39477</v>
      </c>
      <c r="C192" s="76">
        <v>65880</v>
      </c>
    </row>
    <row r="193" spans="1:3" s="92" customFormat="1">
      <c r="B193" s="87">
        <v>-418025</v>
      </c>
      <c r="C193" s="87">
        <v>5866109</v>
      </c>
    </row>
    <row r="194" spans="1:3">
      <c r="A194" s="27" t="s">
        <v>462</v>
      </c>
    </row>
    <row r="195" spans="1:3">
      <c r="A195" s="27" t="s">
        <v>463</v>
      </c>
    </row>
    <row r="196" spans="1:3">
      <c r="A196" s="27" t="s">
        <v>460</v>
      </c>
    </row>
    <row r="197" spans="1:3">
      <c r="A197" s="27" t="s">
        <v>461</v>
      </c>
    </row>
    <row r="198" spans="1:3">
      <c r="A198" s="92" t="s">
        <v>299</v>
      </c>
      <c r="B198" s="31">
        <v>-436155</v>
      </c>
      <c r="C198" s="31">
        <v>5869317</v>
      </c>
    </row>
    <row r="199" spans="1:3">
      <c r="A199" s="92" t="s">
        <v>265</v>
      </c>
      <c r="B199" s="76">
        <v>39477</v>
      </c>
      <c r="C199" s="76">
        <v>67744</v>
      </c>
    </row>
    <row r="200" spans="1:3" s="92" customFormat="1">
      <c r="B200" s="87">
        <v>-396678</v>
      </c>
      <c r="C200" s="87">
        <v>5937061</v>
      </c>
    </row>
    <row r="201" spans="1:3" s="92" customFormat="1">
      <c r="B201" s="78"/>
    </row>
    <row r="202" spans="1:3">
      <c r="A202" s="27" t="s">
        <v>464</v>
      </c>
    </row>
    <row r="203" spans="1:3">
      <c r="A203" s="27" t="s">
        <v>465</v>
      </c>
    </row>
    <row r="204" spans="1:3">
      <c r="A204" s="27" t="s">
        <v>466</v>
      </c>
    </row>
    <row r="205" spans="1:3">
      <c r="A205" s="27" t="s">
        <v>467</v>
      </c>
    </row>
    <row r="206" spans="1:3">
      <c r="A206" s="92" t="s">
        <v>468</v>
      </c>
      <c r="B206" s="106">
        <v>-84.19</v>
      </c>
      <c r="C206" s="107">
        <v>1067.4100000000001</v>
      </c>
    </row>
    <row r="210" spans="1:3" ht="15.75">
      <c r="A210" s="162" t="s">
        <v>625</v>
      </c>
      <c r="B210" s="162"/>
      <c r="C210" s="162"/>
    </row>
    <row r="211" spans="1:3">
      <c r="A211" s="161" t="s">
        <v>222</v>
      </c>
      <c r="B211" s="161"/>
      <c r="C211" s="161"/>
    </row>
    <row r="212" spans="1:3">
      <c r="A212" s="158" t="s">
        <v>363</v>
      </c>
      <c r="B212" s="159"/>
      <c r="C212" s="159"/>
    </row>
    <row r="213" spans="1:3">
      <c r="A213" s="92"/>
      <c r="B213" s="92"/>
      <c r="C213" s="92"/>
    </row>
    <row r="214" spans="1:3">
      <c r="A214" s="92"/>
      <c r="B214" s="160" t="s">
        <v>9</v>
      </c>
      <c r="C214" s="160"/>
    </row>
    <row r="215" spans="1:3">
      <c r="A215" s="92"/>
      <c r="B215" s="70">
        <v>44104</v>
      </c>
      <c r="C215" s="70">
        <v>44469</v>
      </c>
    </row>
    <row r="216" spans="1:3">
      <c r="A216" s="27" t="s">
        <v>470</v>
      </c>
    </row>
    <row r="217" spans="1:3">
      <c r="A217" s="27" t="s">
        <v>471</v>
      </c>
    </row>
    <row r="218" spans="1:3">
      <c r="A218" s="27" t="s">
        <v>472</v>
      </c>
    </row>
    <row r="219" spans="1:3">
      <c r="A219" s="92" t="s">
        <v>489</v>
      </c>
      <c r="B219" s="31">
        <v>20873942</v>
      </c>
      <c r="C219" s="31">
        <v>23305074</v>
      </c>
    </row>
    <row r="220" spans="1:3">
      <c r="A220" s="92" t="s">
        <v>490</v>
      </c>
    </row>
    <row r="221" spans="1:3">
      <c r="A221" s="92" t="s">
        <v>473</v>
      </c>
      <c r="B221" s="31">
        <v>523765</v>
      </c>
      <c r="C221" s="31">
        <v>301171</v>
      </c>
    </row>
    <row r="222" spans="1:3">
      <c r="A222" s="92" t="s">
        <v>491</v>
      </c>
      <c r="B222" s="31">
        <v>163733</v>
      </c>
      <c r="C222" s="31">
        <v>100518</v>
      </c>
    </row>
    <row r="223" spans="1:3">
      <c r="A223" s="92" t="s">
        <v>492</v>
      </c>
      <c r="B223" s="31">
        <v>610969</v>
      </c>
      <c r="C223" s="31">
        <v>47071</v>
      </c>
    </row>
    <row r="224" spans="1:3">
      <c r="A224" s="92" t="s">
        <v>474</v>
      </c>
    </row>
    <row r="225" spans="1:3">
      <c r="A225" s="27" t="s">
        <v>475</v>
      </c>
    </row>
    <row r="226" spans="1:3">
      <c r="A226" s="92" t="s">
        <v>493</v>
      </c>
    </row>
    <row r="227" spans="1:3">
      <c r="A227" s="92" t="s">
        <v>476</v>
      </c>
      <c r="B227" s="31">
        <v>-9561228</v>
      </c>
      <c r="C227" s="31">
        <v>-11512489</v>
      </c>
    </row>
    <row r="228" spans="1:3">
      <c r="A228" s="92" t="s">
        <v>494</v>
      </c>
      <c r="B228" s="31">
        <v>-2060155</v>
      </c>
      <c r="C228" s="31">
        <v>-1629413</v>
      </c>
    </row>
    <row r="229" spans="1:3">
      <c r="A229" s="92" t="s">
        <v>495</v>
      </c>
      <c r="B229" s="31">
        <v>-1813927</v>
      </c>
      <c r="C229" s="31">
        <v>-2021341</v>
      </c>
    </row>
    <row r="230" spans="1:3">
      <c r="A230" s="92" t="s">
        <v>496</v>
      </c>
      <c r="B230" s="31">
        <v>-228330</v>
      </c>
      <c r="C230" s="31">
        <v>-109292</v>
      </c>
    </row>
    <row r="231" spans="1:3">
      <c r="A231" s="92" t="s">
        <v>497</v>
      </c>
    </row>
    <row r="232" spans="1:3">
      <c r="A232" s="92" t="s">
        <v>477</v>
      </c>
      <c r="B232" s="76">
        <v>6900</v>
      </c>
      <c r="C232" s="76">
        <v>-82106</v>
      </c>
    </row>
    <row r="233" spans="1:3">
      <c r="A233" s="56" t="s">
        <v>478</v>
      </c>
      <c r="B233" s="27"/>
    </row>
    <row r="234" spans="1:3">
      <c r="A234" s="56" t="s">
        <v>479</v>
      </c>
      <c r="B234" s="59">
        <v>8515669</v>
      </c>
      <c r="C234" s="59">
        <v>8399193</v>
      </c>
    </row>
    <row r="235" spans="1:3" s="92" customFormat="1">
      <c r="B235" s="31"/>
    </row>
    <row r="236" spans="1:3">
      <c r="A236" s="27" t="s">
        <v>470</v>
      </c>
    </row>
    <row r="237" spans="1:3">
      <c r="A237" s="27" t="s">
        <v>480</v>
      </c>
    </row>
    <row r="238" spans="1:3">
      <c r="A238" s="92" t="s">
        <v>206</v>
      </c>
    </row>
    <row r="239" spans="1:3">
      <c r="A239" s="92" t="s">
        <v>220</v>
      </c>
    </row>
    <row r="240" spans="1:3">
      <c r="A240" s="92" t="s">
        <v>197</v>
      </c>
      <c r="C240" s="31">
        <v>8009239</v>
      </c>
    </row>
    <row r="241" spans="1:3">
      <c r="A241" s="92" t="s">
        <v>481</v>
      </c>
    </row>
    <row r="242" spans="1:3">
      <c r="A242" s="92" t="s">
        <v>482</v>
      </c>
      <c r="B242" s="31">
        <v>170160</v>
      </c>
      <c r="C242" s="31">
        <v>113564</v>
      </c>
    </row>
    <row r="243" spans="1:3">
      <c r="A243" s="92" t="s">
        <v>481</v>
      </c>
    </row>
    <row r="244" spans="1:3">
      <c r="A244" s="92" t="s">
        <v>483</v>
      </c>
      <c r="C244" s="31">
        <v>41671</v>
      </c>
    </row>
    <row r="245" spans="1:3">
      <c r="A245" s="92" t="s">
        <v>484</v>
      </c>
    </row>
    <row r="246" spans="1:3">
      <c r="A246" s="92" t="s">
        <v>421</v>
      </c>
      <c r="B246" s="31">
        <v>37721</v>
      </c>
      <c r="C246" s="31">
        <v>3268</v>
      </c>
    </row>
    <row r="247" spans="1:3">
      <c r="A247" s="92" t="s">
        <v>484</v>
      </c>
    </row>
    <row r="248" spans="1:3">
      <c r="A248" s="92" t="s">
        <v>483</v>
      </c>
      <c r="C248" s="31">
        <v>1047</v>
      </c>
    </row>
    <row r="249" spans="1:3">
      <c r="A249" s="92" t="s">
        <v>201</v>
      </c>
      <c r="B249" s="31">
        <v>-4171069</v>
      </c>
      <c r="C249" s="31">
        <v>-6716543</v>
      </c>
    </row>
    <row r="250" spans="1:3">
      <c r="A250" s="92" t="s">
        <v>485</v>
      </c>
      <c r="B250" s="31">
        <v>-152755</v>
      </c>
      <c r="C250" s="31">
        <v>-64111</v>
      </c>
    </row>
    <row r="251" spans="1:3">
      <c r="A251" s="92" t="s">
        <v>486</v>
      </c>
    </row>
    <row r="252" spans="1:3">
      <c r="A252" s="92" t="s">
        <v>428</v>
      </c>
      <c r="B252" s="76">
        <v>-10269</v>
      </c>
      <c r="C252" s="76">
        <v>-3169</v>
      </c>
    </row>
    <row r="253" spans="1:3">
      <c r="A253" s="56" t="s">
        <v>478</v>
      </c>
    </row>
    <row r="254" spans="1:3">
      <c r="A254" s="56" t="s">
        <v>487</v>
      </c>
    </row>
    <row r="255" spans="1:3">
      <c r="A255" s="56" t="s">
        <v>488</v>
      </c>
      <c r="B255" s="93">
        <v>-4126212</v>
      </c>
      <c r="C255" s="93">
        <v>1384966</v>
      </c>
    </row>
    <row r="257" spans="1:3">
      <c r="A257" s="27" t="s">
        <v>470</v>
      </c>
    </row>
    <row r="258" spans="1:3">
      <c r="A258" s="27" t="s">
        <v>498</v>
      </c>
    </row>
    <row r="259" spans="1:3">
      <c r="A259" s="92" t="s">
        <v>206</v>
      </c>
    </row>
    <row r="260" spans="1:3">
      <c r="A260" s="92" t="s">
        <v>207</v>
      </c>
    </row>
    <row r="261" spans="1:3">
      <c r="A261" s="92" t="s">
        <v>499</v>
      </c>
    </row>
    <row r="262" spans="1:3">
      <c r="A262" s="92" t="s">
        <v>500</v>
      </c>
      <c r="C262" s="31">
        <v>2462300</v>
      </c>
    </row>
    <row r="263" spans="1:3">
      <c r="A263" s="92" t="s">
        <v>501</v>
      </c>
    </row>
    <row r="264" spans="1:3">
      <c r="A264" s="92" t="s">
        <v>502</v>
      </c>
      <c r="B264" s="31">
        <v>170800</v>
      </c>
      <c r="C264" s="31">
        <v>775000</v>
      </c>
    </row>
    <row r="265" spans="1:3">
      <c r="A265" s="92" t="s">
        <v>503</v>
      </c>
    </row>
    <row r="266" spans="1:3">
      <c r="A266" s="92" t="s">
        <v>504</v>
      </c>
      <c r="C266" s="31">
        <v>354980</v>
      </c>
    </row>
    <row r="267" spans="1:3">
      <c r="A267" s="92" t="s">
        <v>505</v>
      </c>
    </row>
    <row r="268" spans="1:3">
      <c r="A268" s="92" t="s">
        <v>506</v>
      </c>
      <c r="B268" s="31">
        <v>-1779964</v>
      </c>
      <c r="C268" s="31">
        <v>-1397425</v>
      </c>
    </row>
    <row r="269" spans="1:3">
      <c r="A269" s="92" t="s">
        <v>507</v>
      </c>
      <c r="B269" s="31">
        <v>-3866000</v>
      </c>
      <c r="C269" s="31">
        <v>-1374000</v>
      </c>
    </row>
    <row r="270" spans="1:3">
      <c r="A270" s="92" t="s">
        <v>508</v>
      </c>
      <c r="B270" s="31">
        <v>-475000</v>
      </c>
      <c r="C270" s="31">
        <v>-1365000</v>
      </c>
    </row>
    <row r="271" spans="1:3">
      <c r="A271" s="92" t="s">
        <v>509</v>
      </c>
    </row>
    <row r="272" spans="1:3">
      <c r="A272" s="92" t="s">
        <v>510</v>
      </c>
      <c r="B272" s="76">
        <v>-15876</v>
      </c>
      <c r="C272" s="76">
        <v>-18993</v>
      </c>
    </row>
    <row r="273" spans="1:3">
      <c r="A273" s="56" t="s">
        <v>511</v>
      </c>
    </row>
    <row r="274" spans="1:3">
      <c r="A274" s="56" t="s">
        <v>512</v>
      </c>
      <c r="B274" s="93">
        <v>-5966040</v>
      </c>
      <c r="C274" s="93">
        <v>-563138</v>
      </c>
    </row>
    <row r="275" spans="1:3" s="92" customFormat="1">
      <c r="A275" s="27"/>
      <c r="B275" s="73"/>
    </row>
    <row r="276" spans="1:3">
      <c r="A276" s="92" t="s">
        <v>513</v>
      </c>
    </row>
    <row r="277" spans="1:3">
      <c r="A277" s="92" t="s">
        <v>514</v>
      </c>
      <c r="B277" s="76">
        <v>41953</v>
      </c>
      <c r="C277" s="76">
        <v>12894</v>
      </c>
    </row>
    <row r="278" spans="1:3">
      <c r="A278" s="27" t="s">
        <v>515</v>
      </c>
    </row>
    <row r="279" spans="1:3">
      <c r="A279" s="27" t="s">
        <v>214</v>
      </c>
      <c r="B279" s="31">
        <v>-1534630</v>
      </c>
      <c r="C279" s="31">
        <v>9233915</v>
      </c>
    </row>
    <row r="280" spans="1:3" s="92" customFormat="1">
      <c r="A280" s="27"/>
    </row>
    <row r="281" spans="1:3">
      <c r="A281" s="27" t="s">
        <v>214</v>
      </c>
      <c r="B281" s="83">
        <v>5881174</v>
      </c>
      <c r="C281" s="83">
        <v>1782246</v>
      </c>
    </row>
    <row r="282" spans="1:3">
      <c r="A282" s="27" t="s">
        <v>516</v>
      </c>
      <c r="B282" s="31"/>
    </row>
    <row r="283" spans="1:3" s="92" customFormat="1">
      <c r="A283" s="27"/>
      <c r="B283" s="31"/>
    </row>
    <row r="284" spans="1:3">
      <c r="A284" s="27" t="s">
        <v>214</v>
      </c>
    </row>
    <row r="285" spans="1:3" ht="13.5" thickBot="1">
      <c r="A285" s="27" t="s">
        <v>517</v>
      </c>
      <c r="B285" s="85">
        <v>4346544</v>
      </c>
      <c r="C285" s="85">
        <v>11016161</v>
      </c>
    </row>
    <row r="286" spans="1:3" ht="13.5" thickTop="1"/>
  </sheetData>
  <mergeCells count="12">
    <mergeCell ref="B214:C214"/>
    <mergeCell ref="A2:C2"/>
    <mergeCell ref="A3:C3"/>
    <mergeCell ref="A4:C4"/>
    <mergeCell ref="B6:C6"/>
    <mergeCell ref="A119:C119"/>
    <mergeCell ref="A120:C120"/>
    <mergeCell ref="A121:C121"/>
    <mergeCell ref="B123:C123"/>
    <mergeCell ref="A210:C210"/>
    <mergeCell ref="A211:C211"/>
    <mergeCell ref="A212:C21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05D39-622F-427E-9ACC-85C29F43F9DA}">
  <dimension ref="A1:F210"/>
  <sheetViews>
    <sheetView zoomScale="90" zoomScaleNormal="90" workbookViewId="0">
      <selection activeCell="C26" sqref="C26"/>
    </sheetView>
  </sheetViews>
  <sheetFormatPr defaultRowHeight="12.75"/>
  <cols>
    <col min="1" max="1" width="36.7109375" bestFit="1" customWidth="1"/>
    <col min="2" max="3" width="11.5703125" bestFit="1" customWidth="1"/>
    <col min="5" max="5" width="4" customWidth="1"/>
  </cols>
  <sheetData>
    <row r="1" spans="1:6">
      <c r="A1" s="92"/>
      <c r="B1" s="92"/>
      <c r="C1" s="92"/>
    </row>
    <row r="2" spans="1:6" ht="15.75">
      <c r="A2" s="162" t="s">
        <v>624</v>
      </c>
      <c r="B2" s="162"/>
      <c r="C2" s="162"/>
      <c r="E2" s="27" t="s">
        <v>628</v>
      </c>
    </row>
    <row r="3" spans="1:6">
      <c r="A3" s="161" t="s">
        <v>149</v>
      </c>
      <c r="B3" s="161"/>
      <c r="C3" s="161"/>
      <c r="F3" s="28" t="s">
        <v>640</v>
      </c>
    </row>
    <row r="4" spans="1:6">
      <c r="A4" s="158" t="s">
        <v>363</v>
      </c>
      <c r="B4" s="159"/>
      <c r="C4" s="159"/>
      <c r="F4" t="s">
        <v>637</v>
      </c>
    </row>
    <row r="5" spans="1:6">
      <c r="A5" s="92"/>
      <c r="B5" s="92"/>
      <c r="C5" s="92"/>
      <c r="F5" t="s">
        <v>638</v>
      </c>
    </row>
    <row r="6" spans="1:6">
      <c r="A6" s="92"/>
      <c r="B6" s="160" t="s">
        <v>9</v>
      </c>
      <c r="C6" s="160"/>
    </row>
    <row r="7" spans="1:6">
      <c r="A7" s="69"/>
      <c r="B7" s="70">
        <v>44196</v>
      </c>
      <c r="C7" s="70">
        <v>44469</v>
      </c>
    </row>
    <row r="8" spans="1:6">
      <c r="A8" s="27" t="s">
        <v>65</v>
      </c>
    </row>
    <row r="9" spans="1:6">
      <c r="A9" s="103" t="s">
        <v>66</v>
      </c>
      <c r="B9" s="31">
        <v>2965589</v>
      </c>
      <c r="C9" s="31">
        <v>3669609</v>
      </c>
    </row>
    <row r="10" spans="1:6">
      <c r="A10" s="103" t="s">
        <v>518</v>
      </c>
    </row>
    <row r="11" spans="1:6">
      <c r="A11" s="103" t="s">
        <v>519</v>
      </c>
    </row>
    <row r="12" spans="1:6">
      <c r="A12" s="103" t="s">
        <v>520</v>
      </c>
    </row>
    <row r="13" spans="1:6">
      <c r="A13" s="103" t="s">
        <v>525</v>
      </c>
      <c r="B13" s="31">
        <v>301003</v>
      </c>
      <c r="C13" s="31">
        <v>317506</v>
      </c>
    </row>
    <row r="14" spans="1:6">
      <c r="A14" s="103" t="s">
        <v>526</v>
      </c>
      <c r="B14" s="31">
        <v>149359</v>
      </c>
      <c r="C14" s="31">
        <v>176999</v>
      </c>
    </row>
    <row r="15" spans="1:6">
      <c r="A15" s="103" t="s">
        <v>75</v>
      </c>
    </row>
    <row r="16" spans="1:6">
      <c r="A16" s="103" t="s">
        <v>525</v>
      </c>
      <c r="B16" s="31">
        <v>68679</v>
      </c>
      <c r="C16" s="31">
        <v>29484</v>
      </c>
    </row>
    <row r="17" spans="1:3">
      <c r="A17" s="103" t="s">
        <v>526</v>
      </c>
      <c r="B17" s="31">
        <v>41083</v>
      </c>
      <c r="C17" s="31">
        <v>43691</v>
      </c>
    </row>
    <row r="18" spans="1:3">
      <c r="A18" s="103" t="s">
        <v>227</v>
      </c>
      <c r="B18" s="31">
        <v>143377</v>
      </c>
      <c r="C18" s="31">
        <v>62495</v>
      </c>
    </row>
    <row r="19" spans="1:3">
      <c r="A19" s="103" t="s">
        <v>80</v>
      </c>
    </row>
    <row r="20" spans="1:3">
      <c r="A20" s="103" t="s">
        <v>527</v>
      </c>
      <c r="B20" s="31">
        <v>25214</v>
      </c>
      <c r="C20" s="31">
        <v>27374</v>
      </c>
    </row>
    <row r="21" spans="1:3">
      <c r="A21" s="103" t="s">
        <v>528</v>
      </c>
      <c r="B21" s="31">
        <v>92779</v>
      </c>
      <c r="C21" s="31">
        <v>47031</v>
      </c>
    </row>
    <row r="22" spans="1:3">
      <c r="A22" s="103" t="s">
        <v>521</v>
      </c>
      <c r="B22" s="31">
        <v>3493843</v>
      </c>
      <c r="C22" s="31">
        <v>1818529</v>
      </c>
    </row>
    <row r="23" spans="1:3">
      <c r="A23" s="103" t="s">
        <v>522</v>
      </c>
    </row>
    <row r="24" spans="1:3">
      <c r="A24" s="103" t="s">
        <v>350</v>
      </c>
      <c r="B24" s="31">
        <v>106595</v>
      </c>
      <c r="C24" s="31">
        <v>163718</v>
      </c>
    </row>
    <row r="25" spans="1:3">
      <c r="A25" s="103" t="s">
        <v>98</v>
      </c>
      <c r="B25" s="76">
        <v>183602</v>
      </c>
      <c r="C25" s="76">
        <v>251570</v>
      </c>
    </row>
    <row r="26" spans="1:3">
      <c r="A26" s="56" t="s">
        <v>351</v>
      </c>
      <c r="B26" s="93">
        <v>7571123</v>
      </c>
      <c r="C26" s="93">
        <v>6608006</v>
      </c>
    </row>
    <row r="27" spans="1:3" s="103" customFormat="1">
      <c r="B27" s="31"/>
    </row>
    <row r="28" spans="1:3">
      <c r="A28" s="27" t="s">
        <v>84</v>
      </c>
    </row>
    <row r="29" spans="1:3">
      <c r="A29" s="103" t="s">
        <v>523</v>
      </c>
    </row>
    <row r="30" spans="1:3">
      <c r="A30" s="103" t="s">
        <v>524</v>
      </c>
      <c r="B30" s="31">
        <v>47162250</v>
      </c>
      <c r="C30" s="31">
        <v>49101039</v>
      </c>
    </row>
    <row r="31" spans="1:3">
      <c r="A31" s="103" t="s">
        <v>237</v>
      </c>
      <c r="B31" s="31">
        <v>5716426</v>
      </c>
      <c r="C31" s="31">
        <v>5712753</v>
      </c>
    </row>
    <row r="32" spans="1:3">
      <c r="A32" s="103" t="s">
        <v>97</v>
      </c>
      <c r="B32" s="31">
        <v>177261</v>
      </c>
      <c r="C32" s="31">
        <v>198315</v>
      </c>
    </row>
    <row r="33" spans="1:3">
      <c r="A33" s="103" t="s">
        <v>521</v>
      </c>
      <c r="B33" s="31">
        <v>104619</v>
      </c>
      <c r="C33" s="31">
        <v>87698</v>
      </c>
    </row>
    <row r="34" spans="1:3">
      <c r="A34" s="103" t="s">
        <v>94</v>
      </c>
      <c r="B34" s="31">
        <v>6681357</v>
      </c>
      <c r="C34" s="31">
        <v>6681357</v>
      </c>
    </row>
    <row r="35" spans="1:3">
      <c r="A35" s="103" t="s">
        <v>354</v>
      </c>
      <c r="B35" s="31">
        <v>85330</v>
      </c>
      <c r="C35" s="103"/>
    </row>
    <row r="36" spans="1:3">
      <c r="A36" s="103" t="s">
        <v>98</v>
      </c>
      <c r="B36" s="76">
        <v>246431</v>
      </c>
      <c r="C36" s="76">
        <v>195850</v>
      </c>
    </row>
    <row r="37" spans="1:3">
      <c r="A37" s="56" t="s">
        <v>359</v>
      </c>
      <c r="B37" s="95">
        <v>60173674</v>
      </c>
      <c r="C37" s="95">
        <v>61977012</v>
      </c>
    </row>
    <row r="38" spans="1:3" ht="13.5" thickBot="1">
      <c r="A38" s="67" t="s">
        <v>552</v>
      </c>
      <c r="B38" s="80">
        <v>67744797</v>
      </c>
      <c r="C38" s="110">
        <v>68585018</v>
      </c>
    </row>
    <row r="39" spans="1:3" s="103" customFormat="1" ht="13.5" thickTop="1">
      <c r="A39" s="28"/>
      <c r="B39" s="79"/>
      <c r="C39" s="79"/>
    </row>
    <row r="40" spans="1:3">
      <c r="A40" s="27" t="s">
        <v>102</v>
      </c>
    </row>
    <row r="41" spans="1:3">
      <c r="A41" s="27" t="s">
        <v>239</v>
      </c>
    </row>
    <row r="42" spans="1:3">
      <c r="A42" s="103" t="s">
        <v>105</v>
      </c>
    </row>
    <row r="43" spans="1:3">
      <c r="A43" s="103" t="s">
        <v>525</v>
      </c>
      <c r="B43" s="31">
        <v>7245439</v>
      </c>
      <c r="C43" s="31">
        <v>7492295</v>
      </c>
    </row>
    <row r="44" spans="1:3">
      <c r="A44" s="103" t="s">
        <v>526</v>
      </c>
      <c r="B44" s="31">
        <v>133492</v>
      </c>
      <c r="C44" s="31">
        <v>257581</v>
      </c>
    </row>
    <row r="45" spans="1:3">
      <c r="A45" s="103" t="s">
        <v>106</v>
      </c>
    </row>
    <row r="46" spans="1:3">
      <c r="A46" s="103" t="s">
        <v>528</v>
      </c>
      <c r="B46" s="31">
        <v>38307</v>
      </c>
      <c r="C46" s="31">
        <v>312445</v>
      </c>
    </row>
    <row r="47" spans="1:3">
      <c r="A47" s="103" t="s">
        <v>243</v>
      </c>
      <c r="B47" s="31">
        <v>602331</v>
      </c>
      <c r="C47" s="31">
        <v>475762</v>
      </c>
    </row>
    <row r="48" spans="1:3">
      <c r="A48" s="103" t="s">
        <v>529</v>
      </c>
      <c r="B48" s="31">
        <v>3893626</v>
      </c>
      <c r="C48" s="31">
        <v>2907736</v>
      </c>
    </row>
    <row r="49" spans="1:3">
      <c r="A49" s="103" t="s">
        <v>530</v>
      </c>
    </row>
    <row r="50" spans="1:3">
      <c r="A50" s="103" t="s">
        <v>371</v>
      </c>
      <c r="B50" s="31">
        <v>439276</v>
      </c>
      <c r="C50" s="31">
        <v>341270</v>
      </c>
    </row>
    <row r="51" spans="1:3">
      <c r="A51" s="103" t="s">
        <v>531</v>
      </c>
      <c r="B51" s="31">
        <v>202711</v>
      </c>
      <c r="C51" s="31">
        <v>127043</v>
      </c>
    </row>
    <row r="52" spans="1:3">
      <c r="A52" s="103" t="s">
        <v>532</v>
      </c>
    </row>
    <row r="53" spans="1:3">
      <c r="A53" s="103" t="s">
        <v>376</v>
      </c>
    </row>
    <row r="54" spans="1:3">
      <c r="A54" s="103" t="s">
        <v>546</v>
      </c>
      <c r="B54" s="31">
        <v>4666545</v>
      </c>
      <c r="C54" s="31">
        <v>4703428</v>
      </c>
    </row>
    <row r="55" spans="1:3">
      <c r="A55" s="103" t="s">
        <v>547</v>
      </c>
      <c r="B55" s="31">
        <v>727795</v>
      </c>
      <c r="C55" s="31">
        <v>877385</v>
      </c>
    </row>
    <row r="56" spans="1:3">
      <c r="A56" s="103" t="s">
        <v>548</v>
      </c>
      <c r="B56" s="31">
        <v>398417</v>
      </c>
      <c r="C56" s="31">
        <v>650889</v>
      </c>
    </row>
    <row r="57" spans="1:3">
      <c r="A57" s="103" t="s">
        <v>549</v>
      </c>
      <c r="B57" s="31">
        <v>449310</v>
      </c>
      <c r="C57" s="31">
        <v>640876</v>
      </c>
    </row>
    <row r="58" spans="1:3">
      <c r="A58" s="103" t="s">
        <v>533</v>
      </c>
    </row>
    <row r="59" spans="1:3">
      <c r="A59" s="103" t="s">
        <v>534</v>
      </c>
      <c r="B59" s="76">
        <v>59777</v>
      </c>
      <c r="C59" s="76">
        <v>21885</v>
      </c>
    </row>
    <row r="60" spans="1:3">
      <c r="A60" s="56" t="s">
        <v>379</v>
      </c>
      <c r="B60" s="109">
        <v>18857026</v>
      </c>
      <c r="C60" s="109">
        <v>18808595</v>
      </c>
    </row>
    <row r="61" spans="1:3" s="103" customFormat="1"/>
    <row r="62" spans="1:3">
      <c r="A62" s="27" t="s">
        <v>249</v>
      </c>
    </row>
    <row r="63" spans="1:3">
      <c r="A63" s="103" t="s">
        <v>112</v>
      </c>
      <c r="B63" s="31">
        <v>19554433</v>
      </c>
      <c r="C63" s="31">
        <v>19613020</v>
      </c>
    </row>
    <row r="64" spans="1:3">
      <c r="A64" s="103" t="s">
        <v>535</v>
      </c>
      <c r="B64" s="31">
        <v>6385935</v>
      </c>
      <c r="C64" s="31">
        <v>5535939</v>
      </c>
    </row>
    <row r="65" spans="1:3">
      <c r="A65" s="103" t="s">
        <v>536</v>
      </c>
      <c r="B65" s="31">
        <v>1441008</v>
      </c>
      <c r="C65" s="31">
        <v>1692167</v>
      </c>
    </row>
    <row r="66" spans="1:3">
      <c r="A66" s="103" t="s">
        <v>118</v>
      </c>
      <c r="B66" s="31">
        <v>354000</v>
      </c>
      <c r="C66" s="31">
        <v>544526</v>
      </c>
    </row>
    <row r="67" spans="1:3">
      <c r="A67" s="103" t="s">
        <v>529</v>
      </c>
      <c r="B67" s="31">
        <v>1156075</v>
      </c>
      <c r="C67" s="31">
        <v>1473231</v>
      </c>
    </row>
    <row r="68" spans="1:3">
      <c r="A68" s="103" t="s">
        <v>382</v>
      </c>
      <c r="B68" s="31">
        <v>160023</v>
      </c>
      <c r="C68" s="103"/>
    </row>
    <row r="69" spans="1:3">
      <c r="A69" s="103" t="s">
        <v>530</v>
      </c>
    </row>
    <row r="70" spans="1:3">
      <c r="A70" s="103" t="s">
        <v>502</v>
      </c>
      <c r="B70" s="31">
        <v>254214</v>
      </c>
      <c r="C70" s="31">
        <v>336114</v>
      </c>
    </row>
    <row r="71" spans="1:3">
      <c r="A71" s="103" t="s">
        <v>531</v>
      </c>
      <c r="B71" s="76">
        <v>649025</v>
      </c>
      <c r="C71" s="76">
        <v>555408</v>
      </c>
    </row>
    <row r="72" spans="1:3">
      <c r="A72" s="56" t="s">
        <v>387</v>
      </c>
      <c r="B72" s="95">
        <v>29954713</v>
      </c>
      <c r="C72" s="95">
        <v>29750405</v>
      </c>
    </row>
    <row r="73" spans="1:3" s="103" customFormat="1"/>
    <row r="74" spans="1:3">
      <c r="A74" s="27" t="s">
        <v>124</v>
      </c>
    </row>
    <row r="75" spans="1:3">
      <c r="A75" s="103" t="s">
        <v>537</v>
      </c>
    </row>
    <row r="76" spans="1:3">
      <c r="A76" s="103" t="s">
        <v>538</v>
      </c>
    </row>
    <row r="77" spans="1:3">
      <c r="A77" s="103" t="s">
        <v>539</v>
      </c>
    </row>
    <row r="78" spans="1:3">
      <c r="A78" s="103" t="s">
        <v>540</v>
      </c>
    </row>
    <row r="79" spans="1:3">
      <c r="A79" s="103" t="s">
        <v>541</v>
      </c>
    </row>
    <row r="80" spans="1:3">
      <c r="A80" s="103" t="s">
        <v>542</v>
      </c>
    </row>
    <row r="81" spans="1:3">
      <c r="A81" s="103" t="s">
        <v>543</v>
      </c>
      <c r="B81" s="31">
        <v>1070601</v>
      </c>
      <c r="C81" s="31">
        <v>1072467</v>
      </c>
    </row>
    <row r="82" spans="1:3">
      <c r="A82" s="103" t="s">
        <v>259</v>
      </c>
      <c r="B82" s="31">
        <v>12232120</v>
      </c>
      <c r="C82" s="31">
        <v>12216315</v>
      </c>
    </row>
    <row r="83" spans="1:3">
      <c r="A83" s="103" t="s">
        <v>544</v>
      </c>
      <c r="B83" s="31">
        <v>-134445</v>
      </c>
      <c r="C83" s="31">
        <v>-134445</v>
      </c>
    </row>
    <row r="84" spans="1:3">
      <c r="A84" s="103" t="s">
        <v>261</v>
      </c>
    </row>
    <row r="85" spans="1:3">
      <c r="A85" s="103" t="s">
        <v>550</v>
      </c>
      <c r="B85" s="31">
        <v>1000</v>
      </c>
      <c r="C85" s="31">
        <v>1100</v>
      </c>
    </row>
    <row r="86" spans="1:3">
      <c r="A86" s="103" t="s">
        <v>551</v>
      </c>
      <c r="B86" s="76">
        <v>5968090</v>
      </c>
      <c r="C86" s="76">
        <v>6666273</v>
      </c>
    </row>
    <row r="87" spans="1:3">
      <c r="A87" s="56" t="s">
        <v>545</v>
      </c>
      <c r="B87" s="93">
        <v>19137366</v>
      </c>
      <c r="C87" s="93">
        <v>19821710</v>
      </c>
    </row>
    <row r="88" spans="1:3" ht="13.5" thickBot="1">
      <c r="A88" s="67" t="s">
        <v>147</v>
      </c>
      <c r="B88" s="80">
        <v>67744797</v>
      </c>
      <c r="C88" s="80">
        <v>68585018</v>
      </c>
    </row>
    <row r="89" spans="1:3" ht="13.5" thickTop="1"/>
    <row r="92" spans="1:3" ht="15.75">
      <c r="A92" s="162" t="s">
        <v>624</v>
      </c>
      <c r="B92" s="162"/>
      <c r="C92" s="162"/>
    </row>
    <row r="93" spans="1:3">
      <c r="A93" s="161" t="s">
        <v>185</v>
      </c>
      <c r="B93" s="161"/>
      <c r="C93" s="161"/>
    </row>
    <row r="94" spans="1:3">
      <c r="A94" s="158" t="s">
        <v>363</v>
      </c>
      <c r="B94" s="159"/>
      <c r="C94" s="159"/>
    </row>
    <row r="95" spans="1:3">
      <c r="A95" s="103"/>
      <c r="B95" s="103"/>
      <c r="C95" s="103"/>
    </row>
    <row r="96" spans="1:3">
      <c r="A96" s="103"/>
      <c r="B96" s="160" t="s">
        <v>9</v>
      </c>
      <c r="C96" s="160"/>
    </row>
    <row r="97" spans="1:3">
      <c r="A97" s="69"/>
      <c r="B97" s="70">
        <v>44104</v>
      </c>
      <c r="C97" s="70">
        <v>44469</v>
      </c>
    </row>
    <row r="98" spans="1:3">
      <c r="A98" s="27" t="s">
        <v>553</v>
      </c>
      <c r="B98" s="31">
        <v>19656151</v>
      </c>
      <c r="C98" s="31">
        <v>19800193</v>
      </c>
    </row>
    <row r="99" spans="1:3">
      <c r="A99" s="27" t="s">
        <v>554</v>
      </c>
    </row>
    <row r="100" spans="1:3">
      <c r="A100" s="103" t="s">
        <v>555</v>
      </c>
      <c r="B100" s="31">
        <v>-7419457</v>
      </c>
      <c r="C100" s="31">
        <v>-7419601</v>
      </c>
    </row>
    <row r="101" spans="1:3">
      <c r="A101" s="103" t="s">
        <v>556</v>
      </c>
      <c r="B101" s="31">
        <v>-6008144</v>
      </c>
      <c r="C101" s="31">
        <v>-5950375</v>
      </c>
    </row>
    <row r="102" spans="1:3">
      <c r="A102" s="103" t="s">
        <v>557</v>
      </c>
      <c r="B102" s="31">
        <v>-1357740</v>
      </c>
      <c r="C102" s="31">
        <v>-1887421</v>
      </c>
    </row>
    <row r="103" spans="1:3">
      <c r="A103" s="103" t="s">
        <v>558</v>
      </c>
    </row>
    <row r="104" spans="1:3">
      <c r="A104" s="103" t="s">
        <v>559</v>
      </c>
      <c r="B104" s="31">
        <v>-1199841</v>
      </c>
      <c r="C104" s="31">
        <v>-1031592</v>
      </c>
    </row>
    <row r="105" spans="1:3">
      <c r="A105" s="103" t="s">
        <v>560</v>
      </c>
    </row>
    <row r="106" spans="1:3">
      <c r="A106" s="103" t="s">
        <v>561</v>
      </c>
      <c r="B106" s="31">
        <v>-952232</v>
      </c>
      <c r="C106" s="31">
        <v>-803943</v>
      </c>
    </row>
    <row r="107" spans="1:3">
      <c r="A107" s="103" t="s">
        <v>274</v>
      </c>
      <c r="B107" s="31">
        <v>-243323</v>
      </c>
      <c r="C107" s="31">
        <v>-221326</v>
      </c>
    </row>
    <row r="108" spans="1:3">
      <c r="A108" s="103" t="s">
        <v>562</v>
      </c>
      <c r="B108" s="31">
        <v>-21842</v>
      </c>
      <c r="C108" s="103"/>
    </row>
    <row r="109" spans="1:3">
      <c r="A109" s="103" t="s">
        <v>563</v>
      </c>
      <c r="B109" s="31">
        <v>10611</v>
      </c>
      <c r="C109" s="31">
        <v>6381</v>
      </c>
    </row>
    <row r="110" spans="1:3">
      <c r="A110" s="103" t="s">
        <v>564</v>
      </c>
    </row>
    <row r="111" spans="1:3">
      <c r="A111" s="103" t="s">
        <v>565</v>
      </c>
      <c r="B111" s="31">
        <v>1972524</v>
      </c>
      <c r="C111" s="31">
        <v>313294</v>
      </c>
    </row>
    <row r="112" spans="1:3">
      <c r="A112" s="103" t="s">
        <v>566</v>
      </c>
      <c r="B112" s="76">
        <v>-145619</v>
      </c>
      <c r="C112" s="76">
        <v>153936</v>
      </c>
    </row>
    <row r="113" spans="1:3" s="103" customFormat="1">
      <c r="A113" s="27"/>
      <c r="B113" s="81">
        <v>-15365063</v>
      </c>
      <c r="C113" s="81">
        <v>-16840647</v>
      </c>
    </row>
    <row r="114" spans="1:3" s="103" customFormat="1">
      <c r="B114" s="81">
        <v>4291088</v>
      </c>
      <c r="C114" s="81">
        <v>2959546</v>
      </c>
    </row>
    <row r="115" spans="1:3" s="103" customFormat="1">
      <c r="B115" s="78"/>
      <c r="C115" s="78"/>
    </row>
    <row r="116" spans="1:3">
      <c r="A116" s="103" t="s">
        <v>434</v>
      </c>
      <c r="B116" s="31">
        <v>-1970769</v>
      </c>
      <c r="C116" s="31">
        <v>-1772650</v>
      </c>
    </row>
    <row r="117" spans="1:3">
      <c r="A117" s="103" t="s">
        <v>567</v>
      </c>
      <c r="B117" s="31">
        <v>140588</v>
      </c>
      <c r="C117" s="31">
        <v>62858</v>
      </c>
    </row>
    <row r="118" spans="1:3">
      <c r="A118" s="103" t="s">
        <v>568</v>
      </c>
    </row>
    <row r="119" spans="1:3">
      <c r="A119" s="103" t="s">
        <v>175</v>
      </c>
      <c r="B119" s="76">
        <v>2132</v>
      </c>
      <c r="C119" s="76">
        <v>6339</v>
      </c>
    </row>
    <row r="120" spans="1:3">
      <c r="B120" s="81">
        <v>-1828049</v>
      </c>
      <c r="C120" s="81">
        <v>-1703453</v>
      </c>
    </row>
    <row r="121" spans="1:3">
      <c r="A121" s="27" t="s">
        <v>583</v>
      </c>
      <c r="B121" s="87">
        <v>2463039</v>
      </c>
      <c r="C121" s="87">
        <v>1256093</v>
      </c>
    </row>
    <row r="122" spans="1:3" s="103" customFormat="1">
      <c r="A122" s="28"/>
      <c r="B122" s="31"/>
    </row>
    <row r="123" spans="1:3">
      <c r="A123" s="103" t="s">
        <v>569</v>
      </c>
      <c r="B123" s="76">
        <v>-388033</v>
      </c>
      <c r="C123" s="76">
        <v>-239694</v>
      </c>
    </row>
    <row r="124" spans="1:3">
      <c r="A124" s="27" t="s">
        <v>570</v>
      </c>
      <c r="B124" s="73">
        <v>2075006</v>
      </c>
      <c r="C124" s="73">
        <v>1016399</v>
      </c>
    </row>
    <row r="125" spans="1:3" s="103" customFormat="1">
      <c r="A125" s="27"/>
      <c r="B125" s="73"/>
    </row>
    <row r="126" spans="1:3">
      <c r="A126" s="27" t="s">
        <v>571</v>
      </c>
    </row>
    <row r="127" spans="1:3">
      <c r="A127" s="27" t="s">
        <v>572</v>
      </c>
    </row>
    <row r="128" spans="1:3">
      <c r="A128" s="27" t="s">
        <v>573</v>
      </c>
    </row>
    <row r="129" spans="1:3">
      <c r="A129" s="103" t="s">
        <v>574</v>
      </c>
    </row>
    <row r="130" spans="1:3">
      <c r="A130" s="103" t="s">
        <v>575</v>
      </c>
    </row>
    <row r="131" spans="1:3">
      <c r="A131" s="103" t="s">
        <v>576</v>
      </c>
      <c r="B131" s="31">
        <v>7408</v>
      </c>
      <c r="C131" s="31">
        <v>25725</v>
      </c>
    </row>
    <row r="132" spans="1:3">
      <c r="A132" s="103" t="s">
        <v>577</v>
      </c>
      <c r="B132" s="76">
        <v>-1630</v>
      </c>
      <c r="C132" s="76">
        <v>-5659</v>
      </c>
    </row>
    <row r="133" spans="1:3">
      <c r="A133" s="27" t="s">
        <v>571</v>
      </c>
      <c r="B133" s="111"/>
    </row>
    <row r="134" spans="1:3" s="103" customFormat="1">
      <c r="A134" s="27" t="s">
        <v>578</v>
      </c>
      <c r="B134" s="83">
        <v>5778</v>
      </c>
      <c r="C134" s="83">
        <v>20066</v>
      </c>
    </row>
    <row r="135" spans="1:3" s="103" customFormat="1">
      <c r="A135" s="27"/>
      <c r="B135" s="84"/>
      <c r="C135" s="27"/>
    </row>
    <row r="136" spans="1:3">
      <c r="A136" s="27" t="s">
        <v>579</v>
      </c>
      <c r="B136" s="83">
        <v>2080784</v>
      </c>
      <c r="C136" s="83">
        <v>1036465</v>
      </c>
    </row>
    <row r="137" spans="1:3" s="103" customFormat="1">
      <c r="B137" s="84"/>
      <c r="C137" s="27"/>
    </row>
    <row r="138" spans="1:3">
      <c r="A138" s="27" t="s">
        <v>580</v>
      </c>
      <c r="B138" s="27"/>
      <c r="C138" s="27"/>
    </row>
    <row r="139" spans="1:3">
      <c r="A139" s="27" t="s">
        <v>398</v>
      </c>
      <c r="B139" s="83">
        <v>2075006</v>
      </c>
      <c r="C139" s="83">
        <v>1016399</v>
      </c>
    </row>
    <row r="140" spans="1:3" s="103" customFormat="1">
      <c r="B140" s="73"/>
    </row>
    <row r="141" spans="1:3">
      <c r="A141" s="27" t="s">
        <v>579</v>
      </c>
      <c r="B141" s="27"/>
    </row>
    <row r="142" spans="1:3">
      <c r="A142" s="27" t="s">
        <v>581</v>
      </c>
      <c r="B142" s="27"/>
    </row>
    <row r="143" spans="1:3" ht="13.5" thickBot="1">
      <c r="A143" s="27" t="s">
        <v>398</v>
      </c>
      <c r="B143" s="85">
        <v>2080784</v>
      </c>
      <c r="C143" s="85">
        <v>1036465</v>
      </c>
    </row>
    <row r="144" spans="1:3" s="103" customFormat="1" ht="13.5" thickTop="1">
      <c r="B144" s="84"/>
    </row>
    <row r="145" spans="1:3">
      <c r="A145" s="27" t="s">
        <v>304</v>
      </c>
      <c r="B145" s="27"/>
    </row>
    <row r="146" spans="1:3">
      <c r="A146" s="27" t="s">
        <v>582</v>
      </c>
      <c r="B146" s="27">
        <v>194</v>
      </c>
      <c r="C146" s="27">
        <v>95</v>
      </c>
    </row>
    <row r="150" spans="1:3" ht="15.75">
      <c r="A150" s="162" t="s">
        <v>624</v>
      </c>
      <c r="B150" s="162"/>
      <c r="C150" s="162"/>
    </row>
    <row r="151" spans="1:3">
      <c r="A151" s="161" t="s">
        <v>222</v>
      </c>
      <c r="B151" s="161"/>
      <c r="C151" s="161"/>
    </row>
    <row r="152" spans="1:3">
      <c r="A152" s="158" t="s">
        <v>363</v>
      </c>
      <c r="B152" s="159"/>
      <c r="C152" s="159"/>
    </row>
    <row r="153" spans="1:3">
      <c r="A153" s="103"/>
      <c r="B153" s="103"/>
      <c r="C153" s="103"/>
    </row>
    <row r="154" spans="1:3">
      <c r="A154" s="103"/>
      <c r="B154" s="160" t="s">
        <v>9</v>
      </c>
      <c r="C154" s="160"/>
    </row>
    <row r="155" spans="1:3">
      <c r="A155" s="69"/>
      <c r="B155" s="70">
        <v>44104</v>
      </c>
      <c r="C155" s="70">
        <v>44469</v>
      </c>
    </row>
    <row r="156" spans="1:3">
      <c r="A156" s="27" t="s">
        <v>584</v>
      </c>
    </row>
    <row r="157" spans="1:3">
      <c r="A157" s="27" t="s">
        <v>585</v>
      </c>
    </row>
    <row r="158" spans="1:3">
      <c r="A158" s="103" t="s">
        <v>586</v>
      </c>
    </row>
    <row r="159" spans="1:3">
      <c r="A159" s="103" t="s">
        <v>587</v>
      </c>
      <c r="B159" s="31">
        <v>20062036</v>
      </c>
      <c r="C159" s="31">
        <v>18730546</v>
      </c>
    </row>
    <row r="160" spans="1:3">
      <c r="A160" s="103" t="s">
        <v>588</v>
      </c>
    </row>
    <row r="161" spans="1:3">
      <c r="A161" s="103" t="s">
        <v>589</v>
      </c>
      <c r="B161" s="31">
        <v>-6210747</v>
      </c>
      <c r="C161" s="31">
        <v>-7508982</v>
      </c>
    </row>
    <row r="162" spans="1:3">
      <c r="A162" s="103" t="s">
        <v>590</v>
      </c>
      <c r="B162" s="31">
        <v>-964785</v>
      </c>
      <c r="C162" s="31">
        <v>-928867</v>
      </c>
    </row>
    <row r="163" spans="1:3">
      <c r="A163" s="103" t="s">
        <v>591</v>
      </c>
      <c r="B163" s="31">
        <v>12886504</v>
      </c>
      <c r="C163" s="31">
        <v>10292697</v>
      </c>
    </row>
    <row r="164" spans="1:3">
      <c r="A164" s="103" t="s">
        <v>592</v>
      </c>
      <c r="B164" s="31">
        <v>137755</v>
      </c>
      <c r="C164" s="31">
        <v>63930</v>
      </c>
    </row>
    <row r="165" spans="1:3">
      <c r="A165" s="103" t="s">
        <v>593</v>
      </c>
      <c r="B165" s="31">
        <v>27714</v>
      </c>
      <c r="C165" s="31">
        <v>7922</v>
      </c>
    </row>
    <row r="166" spans="1:3">
      <c r="A166" s="103" t="s">
        <v>594</v>
      </c>
    </row>
    <row r="167" spans="1:3">
      <c r="A167" s="103" t="s">
        <v>595</v>
      </c>
      <c r="B167" s="76">
        <v>-151731</v>
      </c>
      <c r="C167" s="77">
        <v>-33191</v>
      </c>
    </row>
    <row r="168" spans="1:3">
      <c r="A168" s="56" t="s">
        <v>596</v>
      </c>
    </row>
    <row r="169" spans="1:3">
      <c r="A169" s="56" t="s">
        <v>597</v>
      </c>
      <c r="B169" s="93">
        <v>12900242</v>
      </c>
      <c r="C169" s="93">
        <v>10331358</v>
      </c>
    </row>
    <row r="170" spans="1:3" s="103" customFormat="1"/>
    <row r="171" spans="1:3">
      <c r="A171" s="27" t="s">
        <v>470</v>
      </c>
    </row>
    <row r="172" spans="1:3">
      <c r="A172" s="27" t="s">
        <v>480</v>
      </c>
    </row>
    <row r="173" spans="1:3">
      <c r="A173" s="103" t="s">
        <v>323</v>
      </c>
      <c r="B173" s="31">
        <v>-6034573</v>
      </c>
      <c r="C173" s="31">
        <v>-5683723</v>
      </c>
    </row>
    <row r="174" spans="1:3">
      <c r="A174" s="103" t="s">
        <v>598</v>
      </c>
      <c r="B174" s="31">
        <v>55205</v>
      </c>
      <c r="C174" s="103" t="s">
        <v>221</v>
      </c>
    </row>
    <row r="175" spans="1:3">
      <c r="A175" s="103" t="s">
        <v>599</v>
      </c>
      <c r="B175" s="31">
        <v>1989080</v>
      </c>
      <c r="C175" s="103" t="s">
        <v>221</v>
      </c>
    </row>
    <row r="176" spans="1:3">
      <c r="A176" s="103" t="s">
        <v>484</v>
      </c>
    </row>
    <row r="177" spans="1:3">
      <c r="A177" s="103" t="s">
        <v>600</v>
      </c>
      <c r="B177" s="31">
        <v>67077</v>
      </c>
      <c r="C177" s="31">
        <v>29289</v>
      </c>
    </row>
    <row r="178" spans="1:3">
      <c r="A178" s="103" t="s">
        <v>601</v>
      </c>
    </row>
    <row r="179" spans="1:3">
      <c r="A179" s="103" t="s">
        <v>602</v>
      </c>
      <c r="B179" s="76">
        <v>22362</v>
      </c>
      <c r="C179" s="76">
        <v>279451</v>
      </c>
    </row>
    <row r="180" spans="1:3">
      <c r="A180" s="56" t="s">
        <v>511</v>
      </c>
    </row>
    <row r="181" spans="1:3" s="103" customFormat="1">
      <c r="A181" s="56" t="s">
        <v>603</v>
      </c>
      <c r="B181" s="93">
        <v>-3900849</v>
      </c>
      <c r="C181" s="93">
        <v>-5374983</v>
      </c>
    </row>
    <row r="183" spans="1:3">
      <c r="A183" s="27" t="s">
        <v>584</v>
      </c>
    </row>
    <row r="184" spans="1:3">
      <c r="A184" s="27" t="s">
        <v>604</v>
      </c>
    </row>
    <row r="185" spans="1:3">
      <c r="A185" s="103" t="s">
        <v>508</v>
      </c>
      <c r="B185" s="31">
        <v>-3999600</v>
      </c>
      <c r="C185" s="31">
        <v>-500000</v>
      </c>
    </row>
    <row r="186" spans="1:3">
      <c r="A186" s="103" t="s">
        <v>605</v>
      </c>
    </row>
    <row r="187" spans="1:3">
      <c r="A187" s="103" t="s">
        <v>502</v>
      </c>
      <c r="B187" s="31">
        <v>-476151</v>
      </c>
      <c r="C187" s="31">
        <v>-261364</v>
      </c>
    </row>
    <row r="188" spans="1:3">
      <c r="A188" s="103" t="s">
        <v>606</v>
      </c>
      <c r="B188" s="31">
        <v>-2760442</v>
      </c>
      <c r="C188" s="31">
        <v>-3003205</v>
      </c>
    </row>
    <row r="189" spans="1:3">
      <c r="A189" s="103" t="s">
        <v>607</v>
      </c>
      <c r="B189" s="31">
        <v>-1069721</v>
      </c>
      <c r="C189" s="31">
        <v>-1427669</v>
      </c>
    </row>
    <row r="190" spans="1:3">
      <c r="A190" s="103" t="s">
        <v>608</v>
      </c>
    </row>
    <row r="191" spans="1:3">
      <c r="A191" s="103" t="s">
        <v>609</v>
      </c>
      <c r="B191" s="31">
        <v>1924419</v>
      </c>
      <c r="C191" s="103"/>
    </row>
    <row r="192" spans="1:3">
      <c r="A192" s="103" t="s">
        <v>610</v>
      </c>
      <c r="B192" s="31">
        <v>-76090</v>
      </c>
      <c r="C192" s="31">
        <v>-69287</v>
      </c>
    </row>
    <row r="193" spans="1:3">
      <c r="A193" s="103" t="s">
        <v>611</v>
      </c>
      <c r="B193" s="31">
        <v>-200758</v>
      </c>
      <c r="C193" s="31">
        <v>-150736</v>
      </c>
    </row>
    <row r="194" spans="1:3">
      <c r="A194" s="103" t="s">
        <v>612</v>
      </c>
      <c r="B194" s="31">
        <v>-753000</v>
      </c>
      <c r="C194" s="103"/>
    </row>
    <row r="195" spans="1:3">
      <c r="A195" s="103" t="s">
        <v>613</v>
      </c>
      <c r="B195" s="31">
        <v>-310000</v>
      </c>
      <c r="C195" s="103"/>
    </row>
    <row r="196" spans="1:3">
      <c r="A196" s="103" t="s">
        <v>614</v>
      </c>
    </row>
    <row r="197" spans="1:3">
      <c r="A197" s="103" t="s">
        <v>502</v>
      </c>
      <c r="B197" s="31">
        <v>499250</v>
      </c>
      <c r="C197" s="31">
        <v>1497750</v>
      </c>
    </row>
    <row r="198" spans="1:3">
      <c r="A198" s="103" t="s">
        <v>615</v>
      </c>
      <c r="B198" s="31">
        <v>-134445</v>
      </c>
      <c r="C198" s="103"/>
    </row>
    <row r="199" spans="1:3">
      <c r="A199" s="103" t="s">
        <v>616</v>
      </c>
      <c r="B199" s="31">
        <v>-213024</v>
      </c>
      <c r="C199" s="31">
        <v>-338182</v>
      </c>
    </row>
    <row r="200" spans="1:3">
      <c r="A200" s="103" t="s">
        <v>617</v>
      </c>
      <c r="B200" s="86">
        <v>-56</v>
      </c>
      <c r="C200" s="86">
        <v>-67</v>
      </c>
    </row>
    <row r="201" spans="1:3">
      <c r="A201" s="56" t="s">
        <v>618</v>
      </c>
    </row>
    <row r="202" spans="1:3">
      <c r="A202" s="56" t="s">
        <v>619</v>
      </c>
      <c r="B202" s="93">
        <v>-7569618</v>
      </c>
      <c r="C202" s="93">
        <v>-4252760</v>
      </c>
    </row>
    <row r="204" spans="1:3">
      <c r="A204" s="103" t="s">
        <v>620</v>
      </c>
    </row>
    <row r="205" spans="1:3">
      <c r="A205" s="103" t="s">
        <v>621</v>
      </c>
      <c r="B205" s="76">
        <v>1429775</v>
      </c>
      <c r="C205" s="76">
        <v>703615</v>
      </c>
    </row>
    <row r="206" spans="1:3">
      <c r="A206" s="103" t="s">
        <v>622</v>
      </c>
      <c r="B206" s="31">
        <v>1603445</v>
      </c>
      <c r="C206" s="31">
        <v>2965589</v>
      </c>
    </row>
    <row r="207" spans="1:3">
      <c r="A207" s="103" t="s">
        <v>513</v>
      </c>
    </row>
    <row r="208" spans="1:3">
      <c r="A208" s="103" t="s">
        <v>514</v>
      </c>
      <c r="B208" s="76">
        <v>19267</v>
      </c>
      <c r="C208" s="86">
        <v>405</v>
      </c>
    </row>
    <row r="209" spans="1:3" ht="13.5" thickBot="1">
      <c r="A209" s="27" t="s">
        <v>623</v>
      </c>
      <c r="B209" s="108">
        <v>3052487</v>
      </c>
      <c r="C209" s="108">
        <v>3669609</v>
      </c>
    </row>
    <row r="210" spans="1:3" ht="13.5" thickTop="1"/>
  </sheetData>
  <mergeCells count="12">
    <mergeCell ref="A152:C152"/>
    <mergeCell ref="B154:C154"/>
    <mergeCell ref="A93:C93"/>
    <mergeCell ref="A94:C94"/>
    <mergeCell ref="B96:C96"/>
    <mergeCell ref="A150:C150"/>
    <mergeCell ref="A151:C151"/>
    <mergeCell ref="A2:C2"/>
    <mergeCell ref="A3:C3"/>
    <mergeCell ref="A4:C4"/>
    <mergeCell ref="B6:C6"/>
    <mergeCell ref="A92:C9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36"/>
  <sheetViews>
    <sheetView zoomScale="80" zoomScaleNormal="80" workbookViewId="0">
      <pane xSplit="1" topLeftCell="B1" activePane="topRight" state="frozen"/>
      <selection pane="topRight" activeCell="A2" sqref="A2"/>
    </sheetView>
  </sheetViews>
  <sheetFormatPr defaultRowHeight="12.75"/>
  <cols>
    <col min="1" max="1" width="28.85546875" style="18" customWidth="1"/>
    <col min="2" max="4" width="14.42578125" style="18"/>
    <col min="5" max="5" width="15.42578125" style="18" customWidth="1"/>
    <col min="6" max="6" width="15.42578125" style="46" customWidth="1"/>
    <col min="7" max="7" width="7" style="18" customWidth="1"/>
    <col min="8" max="10" width="14.42578125" style="18"/>
    <col min="11" max="11" width="12.7109375" style="18" customWidth="1"/>
    <col min="12" max="12" width="12.7109375" style="46" customWidth="1"/>
    <col min="13" max="13" width="3.85546875" style="18" customWidth="1"/>
    <col min="14" max="16" width="14.42578125" style="18"/>
    <col min="17" max="17" width="14.42578125" style="18" customWidth="1"/>
    <col min="18" max="18" width="14.42578125" style="46" customWidth="1"/>
    <col min="19" max="19" width="3.7109375" style="18" customWidth="1"/>
    <col min="20" max="23" width="14.85546875" style="18" customWidth="1"/>
    <col min="24" max="24" width="14.85546875" customWidth="1"/>
    <col min="27" max="27" width="12" bestFit="1" customWidth="1"/>
    <col min="28" max="28" width="11.28515625" bestFit="1" customWidth="1"/>
    <col min="32" max="32" width="9.5703125" bestFit="1" customWidth="1"/>
    <col min="35" max="36" width="12.28515625" bestFit="1" customWidth="1"/>
    <col min="39" max="40" width="10.85546875" bestFit="1" customWidth="1"/>
  </cols>
  <sheetData>
    <row r="1" spans="1:41" s="115" customFormat="1">
      <c r="B1" s="160" t="s">
        <v>7</v>
      </c>
      <c r="C1" s="160"/>
      <c r="D1" s="160"/>
      <c r="E1" s="160"/>
      <c r="F1" s="160"/>
      <c r="H1" s="160" t="s">
        <v>8</v>
      </c>
      <c r="I1" s="160"/>
      <c r="J1" s="160"/>
      <c r="K1" s="160"/>
      <c r="L1" s="160"/>
      <c r="N1" s="160" t="s">
        <v>9</v>
      </c>
      <c r="O1" s="160"/>
      <c r="P1" s="160"/>
      <c r="Q1" s="160"/>
      <c r="R1" s="160"/>
      <c r="T1" s="160" t="s">
        <v>10</v>
      </c>
      <c r="U1" s="160"/>
      <c r="V1" s="160"/>
      <c r="W1" s="160"/>
      <c r="X1" s="160"/>
      <c r="AA1" s="160" t="s">
        <v>57</v>
      </c>
      <c r="AB1" s="160"/>
      <c r="AC1" s="160"/>
      <c r="AE1" s="160" t="s">
        <v>58</v>
      </c>
      <c r="AF1" s="160"/>
      <c r="AG1" s="160"/>
      <c r="AI1" s="160" t="s">
        <v>59</v>
      </c>
      <c r="AJ1" s="160"/>
      <c r="AK1" s="160"/>
      <c r="AM1" s="160" t="s">
        <v>60</v>
      </c>
      <c r="AN1" s="160"/>
      <c r="AO1" s="160"/>
    </row>
    <row r="2" spans="1:41" s="115" customFormat="1">
      <c r="A2" s="44" t="s">
        <v>37</v>
      </c>
      <c r="B2" s="2">
        <v>2017</v>
      </c>
      <c r="C2" s="2">
        <v>2018</v>
      </c>
      <c r="D2" s="2">
        <v>2019</v>
      </c>
      <c r="E2" s="2">
        <v>2020</v>
      </c>
      <c r="F2" s="2">
        <v>2021</v>
      </c>
      <c r="G2" s="43"/>
      <c r="H2" s="2">
        <v>2017</v>
      </c>
      <c r="I2" s="2">
        <v>2018</v>
      </c>
      <c r="J2" s="2">
        <v>2019</v>
      </c>
      <c r="K2" s="2">
        <v>2020</v>
      </c>
      <c r="L2" s="2">
        <v>2021</v>
      </c>
      <c r="M2" s="43"/>
      <c r="N2" s="2">
        <v>2017</v>
      </c>
      <c r="O2" s="2">
        <v>2018</v>
      </c>
      <c r="P2" s="2">
        <v>2019</v>
      </c>
      <c r="Q2" s="2">
        <v>2020</v>
      </c>
      <c r="R2" s="2">
        <v>2021</v>
      </c>
      <c r="S2" s="43"/>
      <c r="T2" s="2">
        <v>2017</v>
      </c>
      <c r="U2" s="2">
        <v>2018</v>
      </c>
      <c r="V2" s="2">
        <v>2019</v>
      </c>
      <c r="W2" s="2">
        <v>2020</v>
      </c>
      <c r="X2" s="2">
        <v>2021</v>
      </c>
      <c r="Y2" s="54"/>
      <c r="Z2" s="43"/>
      <c r="AA2" s="2">
        <v>2020</v>
      </c>
      <c r="AB2" s="2">
        <v>2021</v>
      </c>
      <c r="AC2" s="2" t="s">
        <v>61</v>
      </c>
      <c r="AD2" s="20"/>
      <c r="AE2" s="2">
        <v>2020</v>
      </c>
      <c r="AF2" s="2">
        <v>2021</v>
      </c>
      <c r="AG2" s="2" t="s">
        <v>61</v>
      </c>
      <c r="AH2" s="20"/>
      <c r="AI2" s="2">
        <v>2020</v>
      </c>
      <c r="AJ2" s="2">
        <v>2021</v>
      </c>
      <c r="AK2" s="2" t="s">
        <v>61</v>
      </c>
      <c r="AL2" s="20"/>
      <c r="AM2" s="2">
        <v>2020</v>
      </c>
      <c r="AN2" s="2">
        <v>2021</v>
      </c>
      <c r="AO2" s="2" t="s">
        <v>61</v>
      </c>
    </row>
    <row r="3" spans="1:41" s="115" customFormat="1">
      <c r="A3" s="27" t="s">
        <v>51</v>
      </c>
      <c r="B3" s="60">
        <v>2570255</v>
      </c>
      <c r="C3" s="60">
        <v>1987582</v>
      </c>
      <c r="D3" s="60">
        <v>1774596</v>
      </c>
      <c r="E3" s="60">
        <v>2646319</v>
      </c>
      <c r="F3" s="60">
        <v>2039122</v>
      </c>
      <c r="G3" s="43"/>
      <c r="H3" s="60">
        <v>47561</v>
      </c>
      <c r="I3" s="60">
        <v>43268</v>
      </c>
      <c r="J3" s="60">
        <v>41722</v>
      </c>
      <c r="K3" s="60">
        <v>46503</v>
      </c>
      <c r="L3" s="60">
        <v>40866</v>
      </c>
      <c r="M3" s="43"/>
      <c r="N3" s="31">
        <v>9479271</v>
      </c>
      <c r="O3" s="31">
        <v>7906525</v>
      </c>
      <c r="P3" s="31">
        <v>12444795</v>
      </c>
      <c r="Q3" s="31">
        <v>9594951</v>
      </c>
      <c r="R3" s="31">
        <v>17550822</v>
      </c>
      <c r="S3" s="43"/>
      <c r="T3" s="31">
        <v>7180742</v>
      </c>
      <c r="U3" s="31">
        <v>7058652</v>
      </c>
      <c r="V3" s="31">
        <v>7145648</v>
      </c>
      <c r="W3" s="31">
        <v>7571123</v>
      </c>
      <c r="X3" s="31">
        <v>6608006</v>
      </c>
      <c r="Y3" s="54"/>
      <c r="Z3" s="43"/>
      <c r="AA3" s="48"/>
      <c r="AB3" s="48"/>
      <c r="AC3" s="48"/>
      <c r="AD3" s="29"/>
      <c r="AE3" s="48"/>
      <c r="AF3" s="48"/>
      <c r="AG3" s="48"/>
      <c r="AH3" s="29"/>
      <c r="AI3" s="48"/>
      <c r="AJ3" s="48"/>
      <c r="AK3" s="48"/>
      <c r="AL3" s="29"/>
      <c r="AM3" s="48"/>
      <c r="AN3" s="48"/>
      <c r="AO3" s="48"/>
    </row>
    <row r="4" spans="1:41" s="115" customFormat="1">
      <c r="A4" s="27" t="s">
        <v>50</v>
      </c>
      <c r="B4" s="60">
        <v>6411201</v>
      </c>
      <c r="C4" s="60">
        <v>6113366</v>
      </c>
      <c r="D4" s="60">
        <v>6119936</v>
      </c>
      <c r="E4" s="60">
        <v>8417955</v>
      </c>
      <c r="F4" s="60">
        <v>9136272</v>
      </c>
      <c r="G4" s="43"/>
      <c r="H4" s="60">
        <v>45376</v>
      </c>
      <c r="I4" s="60">
        <v>46261</v>
      </c>
      <c r="J4" s="60">
        <v>58369</v>
      </c>
      <c r="K4" s="60">
        <v>69093</v>
      </c>
      <c r="L4" s="60">
        <v>68367</v>
      </c>
      <c r="M4" s="43"/>
      <c r="N4" s="31">
        <v>16200457</v>
      </c>
      <c r="O4" s="31">
        <v>21040365</v>
      </c>
      <c r="P4" s="31">
        <v>22129440</v>
      </c>
      <c r="Q4" s="31">
        <v>22658094</v>
      </c>
      <c r="R4" s="31">
        <v>26764716</v>
      </c>
      <c r="S4" s="43"/>
      <c r="T4" s="31">
        <v>15226516</v>
      </c>
      <c r="U4" s="31">
        <v>15733294</v>
      </c>
      <c r="V4" s="31">
        <v>21292684</v>
      </c>
      <c r="W4" s="31">
        <v>18857026</v>
      </c>
      <c r="X4" s="31">
        <v>18808595</v>
      </c>
      <c r="Y4" s="54"/>
      <c r="Z4" s="43"/>
      <c r="AA4" s="48"/>
      <c r="AB4" s="48"/>
      <c r="AC4" s="48"/>
      <c r="AD4" s="29"/>
      <c r="AE4" s="48"/>
      <c r="AF4" s="48"/>
      <c r="AG4" s="48"/>
      <c r="AH4" s="29"/>
      <c r="AI4" s="48"/>
      <c r="AJ4" s="48"/>
      <c r="AK4" s="48"/>
      <c r="AL4" s="29"/>
      <c r="AM4" s="48"/>
      <c r="AN4" s="48"/>
      <c r="AO4" s="48"/>
    </row>
    <row r="5" spans="1:41" s="115" customFormat="1">
      <c r="A5" s="27" t="s">
        <v>49</v>
      </c>
      <c r="B5" s="60">
        <v>10097043</v>
      </c>
      <c r="C5" s="60">
        <v>7720378</v>
      </c>
      <c r="D5" s="60">
        <v>8471604</v>
      </c>
      <c r="E5" s="60">
        <v>19406730</v>
      </c>
      <c r="F5" s="60">
        <v>22048211</v>
      </c>
      <c r="G5"/>
      <c r="H5" s="60">
        <v>31503</v>
      </c>
      <c r="I5" s="60">
        <v>39360</v>
      </c>
      <c r="J5" s="60">
        <v>52084</v>
      </c>
      <c r="K5" s="60">
        <v>65462</v>
      </c>
      <c r="L5" s="60">
        <v>68502</v>
      </c>
      <c r="M5"/>
      <c r="N5" s="31">
        <v>22635752</v>
      </c>
      <c r="O5" s="31">
        <v>24395520</v>
      </c>
      <c r="P5" s="31">
        <v>30108428</v>
      </c>
      <c r="Q5" s="31">
        <v>27820317</v>
      </c>
      <c r="R5" s="31">
        <v>30640746</v>
      </c>
      <c r="S5"/>
      <c r="T5" s="31">
        <v>19397604</v>
      </c>
      <c r="U5" s="31">
        <v>23070858</v>
      </c>
      <c r="V5" s="31">
        <v>26929189</v>
      </c>
      <c r="W5" s="31">
        <v>33627719</v>
      </c>
      <c r="X5" s="31">
        <v>34607954</v>
      </c>
      <c r="Y5" s="54"/>
      <c r="Z5"/>
      <c r="AA5" s="48"/>
      <c r="AB5" s="48"/>
      <c r="AC5" s="48"/>
      <c r="AD5" s="29"/>
      <c r="AE5" s="48"/>
      <c r="AF5" s="48"/>
      <c r="AG5" s="48"/>
      <c r="AH5" s="29"/>
      <c r="AI5" s="48"/>
      <c r="AJ5" s="48"/>
      <c r="AK5" s="48"/>
      <c r="AL5" s="29"/>
      <c r="AM5" s="48"/>
      <c r="AN5" s="48"/>
      <c r="AO5" s="48"/>
    </row>
    <row r="6" spans="1:41" s="115" customFormat="1">
      <c r="A6" s="27" t="s">
        <v>48</v>
      </c>
      <c r="B6" s="60">
        <v>9244548</v>
      </c>
      <c r="C6" s="60">
        <v>12477898</v>
      </c>
      <c r="D6" s="60">
        <v>12753431</v>
      </c>
      <c r="E6" s="60">
        <v>12365888</v>
      </c>
      <c r="F6" s="60">
        <v>12619311</v>
      </c>
      <c r="G6"/>
      <c r="H6" s="60">
        <v>98910</v>
      </c>
      <c r="I6" s="60">
        <v>92713</v>
      </c>
      <c r="J6" s="60">
        <v>99561</v>
      </c>
      <c r="K6" s="60">
        <v>102527</v>
      </c>
      <c r="L6" s="60">
        <v>104720</v>
      </c>
      <c r="M6"/>
      <c r="N6" s="31">
        <v>13996976</v>
      </c>
      <c r="O6" s="31">
        <v>11174104</v>
      </c>
      <c r="P6" s="31">
        <v>12723270</v>
      </c>
      <c r="Q6" s="31">
        <v>11870482</v>
      </c>
      <c r="R6" s="31">
        <v>17739799</v>
      </c>
      <c r="S6"/>
      <c r="T6" s="31">
        <v>21630850</v>
      </c>
      <c r="U6" s="31">
        <v>18343098</v>
      </c>
      <c r="V6" s="31">
        <v>19121966</v>
      </c>
      <c r="W6" s="31">
        <v>19137366</v>
      </c>
      <c r="X6" s="31">
        <v>19821710</v>
      </c>
      <c r="Y6" s="54"/>
      <c r="Z6"/>
      <c r="AA6" s="48"/>
      <c r="AB6" s="48"/>
      <c r="AC6" s="48"/>
      <c r="AD6" s="29"/>
      <c r="AE6" s="48"/>
      <c r="AF6" s="48"/>
      <c r="AG6" s="48"/>
      <c r="AH6" s="29"/>
      <c r="AI6" s="48"/>
      <c r="AJ6" s="48"/>
      <c r="AK6" s="48"/>
      <c r="AL6" s="29"/>
      <c r="AM6" s="48"/>
      <c r="AN6" s="48"/>
      <c r="AO6" s="48"/>
    </row>
    <row r="7" spans="1:41" s="115" customFormat="1">
      <c r="A7" s="27" t="s">
        <v>35</v>
      </c>
      <c r="B7" s="63">
        <v>4668495</v>
      </c>
      <c r="C7" s="60">
        <v>5490311</v>
      </c>
      <c r="D7" s="60">
        <v>6987804</v>
      </c>
      <c r="E7" s="60">
        <v>9407882</v>
      </c>
      <c r="F7" s="60">
        <f>7641997*4/3</f>
        <v>10189329.333333334</v>
      </c>
      <c r="G7"/>
      <c r="H7" s="60">
        <v>128256</v>
      </c>
      <c r="I7" s="60">
        <v>130784</v>
      </c>
      <c r="J7" s="60">
        <v>135567</v>
      </c>
      <c r="K7" s="60">
        <v>136462</v>
      </c>
      <c r="L7" s="60">
        <f>106043*4/3</f>
        <v>141390.66666666666</v>
      </c>
      <c r="M7"/>
      <c r="N7" s="31">
        <v>29926098</v>
      </c>
      <c r="O7" s="31">
        <v>23139551</v>
      </c>
      <c r="P7" s="31">
        <v>26117533</v>
      </c>
      <c r="Q7" s="31">
        <v>27925661</v>
      </c>
      <c r="R7" s="31">
        <f>23055094*4/3</f>
        <v>30740125.333333332</v>
      </c>
      <c r="S7"/>
      <c r="T7" s="31">
        <v>22875662</v>
      </c>
      <c r="U7" s="31">
        <v>22938812</v>
      </c>
      <c r="V7" s="31">
        <v>25132628</v>
      </c>
      <c r="W7" s="31">
        <v>26009095</v>
      </c>
      <c r="X7" s="31">
        <f>19800193*4/3</f>
        <v>26400257.333333332</v>
      </c>
      <c r="Y7" s="54"/>
      <c r="Z7"/>
      <c r="AA7" s="63">
        <v>6845953</v>
      </c>
      <c r="AB7" s="60">
        <v>7641997</v>
      </c>
      <c r="AC7" s="45">
        <f>(AB7-AA7)/AA7</f>
        <v>0.11627950118851239</v>
      </c>
      <c r="AD7" s="29"/>
      <c r="AE7" s="60">
        <v>16679</v>
      </c>
      <c r="AF7" s="60">
        <v>18872</v>
      </c>
      <c r="AG7" s="45">
        <f>(AF7-AE7)/AE7</f>
        <v>0.13148270279992805</v>
      </c>
      <c r="AH7" s="29"/>
      <c r="AI7" s="60">
        <v>20592026</v>
      </c>
      <c r="AJ7" s="60">
        <v>23055094</v>
      </c>
      <c r="AK7" s="45">
        <f>(AJ7-AI7)/AI7</f>
        <v>0.11961270833671248</v>
      </c>
      <c r="AL7" s="29"/>
      <c r="AM7" s="31">
        <v>19656151</v>
      </c>
      <c r="AN7" s="31">
        <v>19800193</v>
      </c>
      <c r="AO7" s="45">
        <f>(AN7-AM7)/AM7</f>
        <v>7.328087782801424E-3</v>
      </c>
    </row>
    <row r="8" spans="1:41" s="115" customFormat="1">
      <c r="A8" s="27" t="s">
        <v>45</v>
      </c>
      <c r="B8"/>
      <c r="C8"/>
      <c r="D8"/>
      <c r="E8"/>
      <c r="F8"/>
      <c r="G8"/>
      <c r="H8" s="60"/>
      <c r="I8" s="60"/>
      <c r="J8" s="60"/>
      <c r="K8" s="60"/>
      <c r="L8" s="60"/>
      <c r="M8"/>
      <c r="N8"/>
      <c r="O8"/>
      <c r="P8"/>
      <c r="Q8"/>
      <c r="R8"/>
      <c r="S8"/>
      <c r="T8"/>
      <c r="U8"/>
      <c r="V8"/>
      <c r="W8"/>
      <c r="X8"/>
      <c r="Y8" s="54"/>
      <c r="Z8" s="56" t="s">
        <v>62</v>
      </c>
      <c r="AA8" s="61">
        <v>6300250</v>
      </c>
      <c r="AB8" s="61">
        <v>7009940</v>
      </c>
      <c r="AC8" s="58">
        <f>(AB8-AA8)/AA8</f>
        <v>0.1126447363199873</v>
      </c>
      <c r="AD8" s="56"/>
      <c r="AE8" s="61">
        <v>45364</v>
      </c>
      <c r="AF8" s="61">
        <v>47860</v>
      </c>
      <c r="AG8" s="58">
        <f>(AF8-AE8)/AE8</f>
        <v>5.5021603033242217E-2</v>
      </c>
      <c r="AH8" s="56"/>
      <c r="AI8" s="61">
        <v>14378807</v>
      </c>
      <c r="AJ8" s="61">
        <v>16941285</v>
      </c>
      <c r="AK8" s="58">
        <f>(AJ8-AI8)/AI8</f>
        <v>0.17821214235645558</v>
      </c>
      <c r="AL8" s="56"/>
      <c r="AM8" s="59">
        <v>16092806</v>
      </c>
      <c r="AN8" s="59">
        <v>16805384</v>
      </c>
      <c r="AO8" s="58">
        <f>(AN8-AM8)/AM8</f>
        <v>4.4279288521840134E-2</v>
      </c>
    </row>
    <row r="9" spans="1:41" s="115" customFormat="1">
      <c r="A9" s="27" t="s">
        <v>46</v>
      </c>
      <c r="B9" s="28">
        <v>-2253198</v>
      </c>
      <c r="C9" s="43">
        <v>-2646534</v>
      </c>
      <c r="D9">
        <v>-2302288</v>
      </c>
      <c r="E9">
        <v>-784675</v>
      </c>
      <c r="F9" s="46">
        <f>5120*4/3</f>
        <v>6826.666666666667</v>
      </c>
      <c r="G9"/>
      <c r="H9" s="60">
        <v>43933</v>
      </c>
      <c r="I9" s="60">
        <v>38845</v>
      </c>
      <c r="J9" s="60">
        <v>42394</v>
      </c>
      <c r="K9" s="60">
        <v>43505</v>
      </c>
      <c r="L9" s="60">
        <f>36301*4/3</f>
        <v>48401.333333333336</v>
      </c>
      <c r="M9"/>
      <c r="N9" s="31">
        <v>1940426</v>
      </c>
      <c r="O9" s="31">
        <v>-2663543</v>
      </c>
      <c r="P9" s="31">
        <v>1587191</v>
      </c>
      <c r="Q9" s="31">
        <v>-599541</v>
      </c>
      <c r="R9" s="31">
        <f>5921970*4/3</f>
        <v>7895960</v>
      </c>
      <c r="S9"/>
      <c r="T9" s="31">
        <v>221238</v>
      </c>
      <c r="U9" s="31">
        <v>-4396280</v>
      </c>
      <c r="V9" s="31">
        <v>1144117</v>
      </c>
      <c r="W9" s="31">
        <v>146211</v>
      </c>
      <c r="X9" s="31">
        <f>1256093*4/3</f>
        <v>1674790.6666666667</v>
      </c>
      <c r="Y9" s="54"/>
      <c r="Z9"/>
      <c r="AA9" s="63">
        <v>-1053835</v>
      </c>
      <c r="AB9" s="60">
        <v>5120</v>
      </c>
      <c r="AC9" s="52">
        <f>(AB9-AA9)/AA9</f>
        <v>-1.0048584455820884</v>
      </c>
      <c r="AD9" s="29"/>
      <c r="AE9" s="60">
        <v>33011</v>
      </c>
      <c r="AF9" s="60">
        <v>36301</v>
      </c>
      <c r="AG9" s="45">
        <f>(AF9-AE9)/AE9</f>
        <v>9.9663748447487197E-2</v>
      </c>
      <c r="AH9" s="29"/>
      <c r="AI9" s="60">
        <v>-401877</v>
      </c>
      <c r="AJ9" s="60">
        <v>5921970</v>
      </c>
      <c r="AK9" s="52">
        <f>(AJ9-AI9)/AI9</f>
        <v>-15.735777364716069</v>
      </c>
      <c r="AL9" s="29"/>
      <c r="AM9" s="31">
        <v>2463039</v>
      </c>
      <c r="AN9" s="31">
        <v>1256093</v>
      </c>
      <c r="AO9" s="45">
        <f>(AN9-AM9)/AM9</f>
        <v>-0.49002309748241907</v>
      </c>
    </row>
    <row r="10" spans="1:41" s="115" customFormat="1">
      <c r="A10" s="27" t="s">
        <v>47</v>
      </c>
      <c r="B10" s="28">
        <v>-3022596</v>
      </c>
      <c r="C10" s="43">
        <v>-3552619</v>
      </c>
      <c r="D10" s="43">
        <v>-2187719</v>
      </c>
      <c r="E10" s="43">
        <v>-1523591</v>
      </c>
      <c r="F10" s="46">
        <f>-441722*4/3</f>
        <v>-588962.66666666663</v>
      </c>
      <c r="G10"/>
      <c r="H10" s="60">
        <v>22145</v>
      </c>
      <c r="I10" s="60">
        <v>18032</v>
      </c>
      <c r="J10" s="60">
        <v>18663</v>
      </c>
      <c r="K10" s="60">
        <v>20804</v>
      </c>
      <c r="L10" s="60">
        <f>18872*4/3</f>
        <v>25162.666666666668</v>
      </c>
      <c r="M10"/>
      <c r="N10" s="31">
        <v>1135783</v>
      </c>
      <c r="O10" s="31">
        <v>-2403843</v>
      </c>
      <c r="P10" s="31">
        <v>1568991</v>
      </c>
      <c r="Q10" s="31">
        <v>-716719</v>
      </c>
      <c r="R10" s="31">
        <f>5800229*4/3</f>
        <v>7733638.666666667</v>
      </c>
      <c r="S10"/>
      <c r="T10" s="31">
        <v>375244</v>
      </c>
      <c r="U10" s="31">
        <v>-3296890</v>
      </c>
      <c r="V10" s="31">
        <v>712579</v>
      </c>
      <c r="W10" s="31">
        <v>371598</v>
      </c>
      <c r="X10" s="31">
        <f>1016399*4/3</f>
        <v>1355198.6666666667</v>
      </c>
      <c r="Y10" s="54"/>
      <c r="Z10"/>
      <c r="AA10" s="63">
        <v>1751870</v>
      </c>
      <c r="AB10" s="60">
        <v>-441722</v>
      </c>
      <c r="AC10" s="52">
        <f>(AB10-AA10)/AA10</f>
        <v>-1.2521431384748869</v>
      </c>
      <c r="AD10" s="29"/>
      <c r="AE10" s="60">
        <v>99941</v>
      </c>
      <c r="AF10" s="60">
        <v>106043</v>
      </c>
      <c r="AG10" s="45">
        <f>(AF10-AE10)/AE10</f>
        <v>6.1056023053601624E-2</v>
      </c>
      <c r="AH10" s="29"/>
      <c r="AI10" s="60">
        <v>-457502</v>
      </c>
      <c r="AJ10" s="60">
        <v>5800229</v>
      </c>
      <c r="AK10" s="52">
        <f>(AJ10-AI10)/AI10</f>
        <v>-13.678040751734418</v>
      </c>
      <c r="AL10" s="29"/>
      <c r="AM10" s="31">
        <v>2075006</v>
      </c>
      <c r="AN10" s="31">
        <v>1016399</v>
      </c>
      <c r="AO10" s="45">
        <f>(AN10-AM10)/AM10</f>
        <v>-0.51017057300075275</v>
      </c>
    </row>
    <row r="11" spans="1:41" s="115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 s="54"/>
      <c r="Z11"/>
      <c r="AA11"/>
      <c r="AB11"/>
      <c r="AC11" s="48"/>
      <c r="AD11" s="48"/>
      <c r="AE11"/>
      <c r="AF11" s="48"/>
      <c r="AG11" s="48"/>
      <c r="AH11" s="29"/>
      <c r="AI11" s="48"/>
      <c r="AJ11" s="48"/>
      <c r="AK11" s="48"/>
      <c r="AL11" s="29"/>
      <c r="AM11"/>
      <c r="AN11"/>
      <c r="AO11" s="48"/>
    </row>
    <row r="12" spans="1:41" s="115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 s="54"/>
      <c r="Z12" s="40" t="s">
        <v>63</v>
      </c>
      <c r="AA12" s="40"/>
      <c r="AB12" s="40"/>
      <c r="AC12" s="40"/>
      <c r="AD12" s="40"/>
      <c r="AE12" s="64">
        <v>14334</v>
      </c>
      <c r="AF12" s="64">
        <v>17715</v>
      </c>
      <c r="AG12" s="41">
        <f>(AF12-AE12)/AE12</f>
        <v>0.23587275010464628</v>
      </c>
      <c r="AH12" s="57"/>
      <c r="AI12" s="57"/>
      <c r="AJ12" s="57"/>
      <c r="AK12" s="57"/>
      <c r="AL12" s="57"/>
      <c r="AM12" s="57"/>
      <c r="AN12" s="57"/>
      <c r="AO12" s="57"/>
    </row>
    <row r="13" spans="1:41" s="115" customFormat="1"/>
    <row r="14" spans="1:41" s="115" customFormat="1"/>
    <row r="15" spans="1:41" s="115" customFormat="1"/>
    <row r="16" spans="1:41">
      <c r="A16" s="42"/>
      <c r="B16" s="160" t="s">
        <v>7</v>
      </c>
      <c r="C16" s="160"/>
      <c r="D16" s="160"/>
      <c r="E16" s="160"/>
      <c r="F16" s="160"/>
      <c r="H16" s="160" t="s">
        <v>8</v>
      </c>
      <c r="I16" s="160"/>
      <c r="J16" s="160"/>
      <c r="K16" s="160"/>
      <c r="L16" s="160"/>
      <c r="N16" s="160" t="s">
        <v>9</v>
      </c>
      <c r="O16" s="160"/>
      <c r="P16" s="160"/>
      <c r="Q16" s="160"/>
      <c r="R16" s="160"/>
      <c r="T16" s="160" t="s">
        <v>10</v>
      </c>
      <c r="U16" s="160"/>
      <c r="V16" s="160"/>
      <c r="W16" s="160"/>
      <c r="X16" s="160"/>
    </row>
    <row r="17" spans="1:24">
      <c r="A17" s="2" t="s">
        <v>37</v>
      </c>
      <c r="B17" s="2">
        <v>2017</v>
      </c>
      <c r="C17" s="2">
        <v>2018</v>
      </c>
      <c r="D17" s="2">
        <v>2019</v>
      </c>
      <c r="E17" s="2">
        <v>2020</v>
      </c>
      <c r="F17" s="2">
        <v>2021</v>
      </c>
      <c r="H17" s="2">
        <v>2017</v>
      </c>
      <c r="I17" s="2">
        <v>2018</v>
      </c>
      <c r="J17" s="2">
        <v>2019</v>
      </c>
      <c r="K17" s="2">
        <v>2020</v>
      </c>
      <c r="L17" s="2">
        <v>2021</v>
      </c>
      <c r="N17" s="2">
        <v>2017</v>
      </c>
      <c r="O17" s="2">
        <v>2018</v>
      </c>
      <c r="P17" s="2">
        <v>2019</v>
      </c>
      <c r="Q17" s="2">
        <v>2020</v>
      </c>
      <c r="R17" s="2">
        <v>2021</v>
      </c>
      <c r="T17" s="2">
        <v>2017</v>
      </c>
      <c r="U17" s="2">
        <v>2018</v>
      </c>
      <c r="V17" s="2">
        <v>2019</v>
      </c>
      <c r="W17" s="2">
        <v>2020</v>
      </c>
      <c r="X17" s="2">
        <v>2021</v>
      </c>
    </row>
    <row r="18" spans="1:24">
      <c r="A18" s="27" t="s">
        <v>35</v>
      </c>
      <c r="B18" s="28">
        <f>'Financial Ratio'!B7</f>
        <v>4668495</v>
      </c>
      <c r="C18" s="28">
        <f>'Financial Ratio'!C7</f>
        <v>5490311</v>
      </c>
      <c r="D18" s="28">
        <f>'Financial Ratio'!D7</f>
        <v>6987804</v>
      </c>
      <c r="E18" s="154">
        <f>'Financial Ratio'!E7</f>
        <v>9407882</v>
      </c>
      <c r="F18" s="47">
        <f>'Financial Ratio'!F7</f>
        <v>10189329.333333334</v>
      </c>
      <c r="H18" s="43">
        <f>'Financial Ratio'!H7</f>
        <v>128256</v>
      </c>
      <c r="I18" s="43">
        <f>'Financial Ratio'!I7</f>
        <v>130784</v>
      </c>
      <c r="J18" s="43">
        <f>'Financial Ratio'!J7</f>
        <v>135567</v>
      </c>
      <c r="K18" s="43">
        <f>'Financial Ratio'!K7</f>
        <v>136462</v>
      </c>
      <c r="L18" s="31">
        <f>'Financial Ratio'!L7</f>
        <v>141390.66666666666</v>
      </c>
      <c r="N18" s="31">
        <f>'Financial Ratio'!N7</f>
        <v>29926098</v>
      </c>
      <c r="O18" s="31">
        <f>'Financial Ratio'!O7</f>
        <v>23139551</v>
      </c>
      <c r="P18" s="31">
        <f>'Financial Ratio'!P7</f>
        <v>26117533</v>
      </c>
      <c r="Q18" s="31">
        <f>'Financial Ratio'!Q7</f>
        <v>27925661</v>
      </c>
      <c r="R18" s="31">
        <f>'Financial Ratio'!R7</f>
        <v>30740125.333333332</v>
      </c>
      <c r="T18" s="31">
        <f>'Financial Ratio'!T7</f>
        <v>22875662</v>
      </c>
      <c r="U18" s="31">
        <f>'Financial Ratio'!U7</f>
        <v>22938812</v>
      </c>
      <c r="V18" s="31">
        <f>'Financial Ratio'!V7</f>
        <v>25132628</v>
      </c>
      <c r="W18" s="31">
        <f>'Financial Ratio'!W7</f>
        <v>26009095</v>
      </c>
      <c r="X18" s="31">
        <f>'Financial Ratio'!X7</f>
        <v>26400257.333333332</v>
      </c>
    </row>
    <row r="19" spans="1:24">
      <c r="A19" s="27" t="s">
        <v>36</v>
      </c>
      <c r="B19" s="28">
        <f>'Financial Ratio'!B10</f>
        <v>-3022596</v>
      </c>
      <c r="C19" s="28">
        <f>'Financial Ratio'!C10</f>
        <v>-3552619</v>
      </c>
      <c r="D19" s="28">
        <f>'Financial Ratio'!D10</f>
        <v>-2187719</v>
      </c>
      <c r="E19" s="28">
        <f>'Financial Ratio'!E10</f>
        <v>-1523591</v>
      </c>
      <c r="F19" s="47">
        <f>'Financial Ratio'!F10</f>
        <v>-588962.66666666663</v>
      </c>
      <c r="H19" s="43">
        <f>'Financial Ratio'!H10</f>
        <v>22145</v>
      </c>
      <c r="I19" s="43">
        <f>'Financial Ratio'!I10</f>
        <v>18032</v>
      </c>
      <c r="J19" s="43">
        <f>'Financial Ratio'!J10</f>
        <v>18663</v>
      </c>
      <c r="K19" s="43">
        <f>'Financial Ratio'!K10</f>
        <v>20804</v>
      </c>
      <c r="L19" s="31">
        <f>'Financial Ratio'!L10</f>
        <v>25162.666666666668</v>
      </c>
      <c r="N19" s="31">
        <f>'Financial Ratio'!N10</f>
        <v>1135783</v>
      </c>
      <c r="O19" s="31">
        <f>'Financial Ratio'!O10</f>
        <v>-2403843</v>
      </c>
      <c r="P19" s="31">
        <f>'Financial Ratio'!P10</f>
        <v>1568991</v>
      </c>
      <c r="Q19" s="31">
        <f>'Financial Ratio'!Q10</f>
        <v>-716719</v>
      </c>
      <c r="R19" s="31">
        <f>'Financial Ratio'!R10</f>
        <v>7733638.666666667</v>
      </c>
      <c r="T19" s="31">
        <f>'Financial Ratio'!T10</f>
        <v>375244</v>
      </c>
      <c r="U19" s="31">
        <f>'Financial Ratio'!U10</f>
        <v>-3296890</v>
      </c>
      <c r="V19" s="31">
        <f>'Financial Ratio'!V10</f>
        <v>712579</v>
      </c>
      <c r="W19" s="31">
        <f>'Financial Ratio'!W10</f>
        <v>371598</v>
      </c>
      <c r="X19" s="31">
        <f>'Financial Ratio'!X10</f>
        <v>1355198.6666666667</v>
      </c>
    </row>
    <row r="20" spans="1:24">
      <c r="A20" s="40" t="s">
        <v>38</v>
      </c>
      <c r="B20" s="40"/>
      <c r="C20" s="41">
        <f>(C18-B18)/B18</f>
        <v>0.17603446078447121</v>
      </c>
      <c r="D20" s="41">
        <f>(D18-C18)/C18</f>
        <v>0.27275194428876615</v>
      </c>
      <c r="E20" s="41">
        <f t="shared" ref="E20" si="0">(E18-D18)/D18</f>
        <v>0.34632883234847456</v>
      </c>
      <c r="F20" s="41">
        <f>(F18-E18)/E18</f>
        <v>8.3063045787918469E-2</v>
      </c>
      <c r="H20" s="41"/>
      <c r="I20" s="41">
        <f>(I18-H18)/H18</f>
        <v>1.971057884231537E-2</v>
      </c>
      <c r="J20" s="41">
        <f>(J18-I18)/I18</f>
        <v>3.6571751896256423E-2</v>
      </c>
      <c r="K20" s="41">
        <f>(K18-J18)/J18</f>
        <v>6.6019016427301628E-3</v>
      </c>
      <c r="L20" s="41">
        <f>(L18-K18)/K18</f>
        <v>3.6117502796871342E-2</v>
      </c>
      <c r="N20" s="41"/>
      <c r="O20" s="41">
        <f>(O18-N18)/N18</f>
        <v>-0.22677687548841149</v>
      </c>
      <c r="P20" s="41">
        <f t="shared" ref="P20:Q20" si="1">(P18-O18)/O18</f>
        <v>0.12869661991280643</v>
      </c>
      <c r="Q20" s="41">
        <f t="shared" si="1"/>
        <v>6.9230428463515292E-2</v>
      </c>
      <c r="R20" s="41">
        <f>(R18-Q18)/Q18</f>
        <v>0.10078416168316776</v>
      </c>
      <c r="T20" s="41"/>
      <c r="U20" s="41">
        <f t="shared" ref="U20:X20" si="2">(U18-T18)/T18</f>
        <v>2.7605758469416096E-3</v>
      </c>
      <c r="V20" s="41">
        <f t="shared" si="2"/>
        <v>9.5637733985526371E-2</v>
      </c>
      <c r="W20" s="41">
        <f t="shared" si="2"/>
        <v>3.4873670990554592E-2</v>
      </c>
      <c r="X20" s="41">
        <f t="shared" si="2"/>
        <v>1.5039444214930666E-2</v>
      </c>
    </row>
    <row r="21" spans="1:24">
      <c r="A21" s="40" t="s">
        <v>39</v>
      </c>
      <c r="B21" s="55"/>
      <c r="C21" s="40"/>
      <c r="D21" s="40"/>
      <c r="E21" s="40"/>
      <c r="F21" s="50">
        <f>AVERAGE(C20:F20)</f>
        <v>0.21954457080240758</v>
      </c>
      <c r="H21" s="55"/>
      <c r="I21" s="40"/>
      <c r="J21" s="40"/>
      <c r="K21" s="40"/>
      <c r="L21" s="50">
        <f>AVERAGE(I20:L20)</f>
        <v>2.4750433794543326E-2</v>
      </c>
      <c r="N21" s="55"/>
      <c r="O21" s="40"/>
      <c r="P21" s="40"/>
      <c r="Q21" s="40"/>
      <c r="R21" s="50">
        <f>AVERAGE(O20:R20)</f>
        <v>1.7983583642769495E-2</v>
      </c>
      <c r="T21" s="55"/>
      <c r="U21" s="40"/>
      <c r="V21" s="40"/>
      <c r="W21" s="40"/>
      <c r="X21" s="50">
        <f>AVERAGE(U20:X20)</f>
        <v>3.7077856259488312E-2</v>
      </c>
    </row>
    <row r="22" spans="1:24">
      <c r="A22" s="27" t="s">
        <v>40</v>
      </c>
      <c r="B22" s="26">
        <f>'Financial Ratio'!B3/'Financial Ratio'!B4</f>
        <v>0.40090070487573232</v>
      </c>
      <c r="C22" s="26">
        <f>'Financial Ratio'!C3/'Financial Ratio'!C4</f>
        <v>0.32512072727201347</v>
      </c>
      <c r="D22" s="26">
        <f>'Financial Ratio'!D3/'Financial Ratio'!D4</f>
        <v>0.28996969902953235</v>
      </c>
      <c r="E22" s="26">
        <f>'Financial Ratio'!E3/'Financial Ratio'!E4</f>
        <v>0.31436601882523724</v>
      </c>
      <c r="F22" s="26">
        <f>'Financial Ratio'!F3/'Financial Ratio'!F4</f>
        <v>0.22318972114665589</v>
      </c>
      <c r="G22" s="26"/>
      <c r="H22" s="26">
        <f>'Financial Ratio'!H3/'Financial Ratio'!H4</f>
        <v>1.048153208744711</v>
      </c>
      <c r="I22" s="26">
        <f>'Financial Ratio'!I3/'Financial Ratio'!I4</f>
        <v>0.93530187414885113</v>
      </c>
      <c r="J22" s="26">
        <f>'Financial Ratio'!J3/'Financial Ratio'!J4</f>
        <v>0.71479723826003527</v>
      </c>
      <c r="K22" s="26">
        <f>'Financial Ratio'!K3/'Financial Ratio'!K4</f>
        <v>0.67304936824280315</v>
      </c>
      <c r="L22" s="26">
        <f>'Financial Ratio'!L3/'Financial Ratio'!L4</f>
        <v>0.59774452586774318</v>
      </c>
      <c r="N22" s="45">
        <f>'Financial Ratio'!N3/'Financial Ratio'!N4</f>
        <v>0.58512367891844042</v>
      </c>
      <c r="O22" s="45">
        <f>'Financial Ratio'!O3/'Financial Ratio'!O4</f>
        <v>0.37577888976735907</v>
      </c>
      <c r="P22" s="45">
        <f>'Financial Ratio'!P3/'Financial Ratio'!P4</f>
        <v>0.56236375615469714</v>
      </c>
      <c r="Q22" s="45">
        <f>'Financial Ratio'!Q3/'Financial Ratio'!Q4</f>
        <v>0.42346681940678682</v>
      </c>
      <c r="R22" s="45">
        <f>'Financial Ratio'!R3/'Financial Ratio'!R4</f>
        <v>0.65574474991627041</v>
      </c>
      <c r="T22" s="45">
        <f>'Financial Ratio'!T3/'Financial Ratio'!T4</f>
        <v>0.47159455255555505</v>
      </c>
      <c r="U22" s="45">
        <f>'Financial Ratio'!U3/'Financial Ratio'!U4</f>
        <v>0.44864425720386336</v>
      </c>
      <c r="V22" s="45">
        <f>'Financial Ratio'!V3/'Financial Ratio'!V4</f>
        <v>0.33559169900797853</v>
      </c>
      <c r="W22" s="45">
        <f>'Financial Ratio'!W3/'Financial Ratio'!W4</f>
        <v>0.40150143506192332</v>
      </c>
      <c r="X22" s="45">
        <f>'Financial Ratio'!X3/'Financial Ratio'!X4</f>
        <v>0.35132905993244046</v>
      </c>
    </row>
    <row r="23" spans="1:24">
      <c r="A23" s="27" t="s">
        <v>41</v>
      </c>
      <c r="B23" s="45">
        <f>'Financial Ratio'!B5/'Financial Ratio'!B6</f>
        <v>1.0922159742152888</v>
      </c>
      <c r="C23" s="45">
        <f>'Financial Ratio'!C5/'Financial Ratio'!C6</f>
        <v>0.61872424345831323</v>
      </c>
      <c r="D23" s="45">
        <f>'Financial Ratio'!D5/'Financial Ratio'!D6</f>
        <v>0.66426077813883966</v>
      </c>
      <c r="E23" s="45">
        <f>'Financial Ratio'!E5/'Financial Ratio'!E6</f>
        <v>1.5693761741979226</v>
      </c>
      <c r="F23" s="45">
        <f>'Financial Ratio'!F5/'Financial Ratio'!F6</f>
        <v>1.7471802541359034</v>
      </c>
      <c r="H23" s="45">
        <f>'Financial Ratio'!H5/'Financial Ratio'!H6</f>
        <v>0.31850166818319686</v>
      </c>
      <c r="I23" s="45">
        <f>'Financial Ratio'!I5/'Financial Ratio'!I6</f>
        <v>0.42453593347211288</v>
      </c>
      <c r="J23" s="45">
        <f>'Financial Ratio'!J5/'Financial Ratio'!J6</f>
        <v>0.52313656954028187</v>
      </c>
      <c r="K23" s="45">
        <f>'Financial Ratio'!K5/'Financial Ratio'!K6</f>
        <v>0.63848547211953921</v>
      </c>
      <c r="L23" s="45">
        <f>'Financial Ratio'!L5/'Financial Ratio'!L6</f>
        <v>0.654144385026738</v>
      </c>
      <c r="N23" s="45">
        <f>'Financial Ratio'!N5/'Financial Ratio'!N6</f>
        <v>1.6171887413395578</v>
      </c>
      <c r="O23" s="45">
        <f>'Financial Ratio'!O5/'Financial Ratio'!O6</f>
        <v>2.1832193435822682</v>
      </c>
      <c r="P23" s="45">
        <f>'Financial Ratio'!P5/'Financial Ratio'!P6</f>
        <v>2.3664064348237521</v>
      </c>
      <c r="Q23" s="45">
        <f>'Financial Ratio'!Q5/'Financial Ratio'!Q6</f>
        <v>2.3436552113048146</v>
      </c>
      <c r="R23" s="45">
        <f>'Financial Ratio'!R5/'Financial Ratio'!R6</f>
        <v>1.727231858714972</v>
      </c>
      <c r="T23" s="45">
        <f>'Financial Ratio'!T5/'Financial Ratio'!T6</f>
        <v>0.89675643814274519</v>
      </c>
      <c r="U23" s="45">
        <f>'Financial Ratio'!U5/'Financial Ratio'!U6</f>
        <v>1.257740540883552</v>
      </c>
      <c r="V23" s="45">
        <f>'Financial Ratio'!V5/'Financial Ratio'!V6</f>
        <v>1.4082855810955841</v>
      </c>
      <c r="W23" s="45">
        <f>'Financial Ratio'!W5/'Financial Ratio'!W6</f>
        <v>1.7571759352880643</v>
      </c>
      <c r="X23" s="45">
        <f>'Financial Ratio'!X5/'Financial Ratio'!X6</f>
        <v>1.745962078952825</v>
      </c>
    </row>
    <row r="24" spans="1:24">
      <c r="A24" s="27" t="s">
        <v>42</v>
      </c>
      <c r="B24" s="45">
        <f>'Financial Ratio'!B9/'Financial Ratio'!B7</f>
        <v>-0.4826390517715024</v>
      </c>
      <c r="C24" s="45">
        <f>'Financial Ratio'!C9/'Financial Ratio'!C7</f>
        <v>-0.48203717421472114</v>
      </c>
      <c r="D24" s="45">
        <f>'Financial Ratio'!D9/'Financial Ratio'!D7</f>
        <v>-0.32947232063177501</v>
      </c>
      <c r="E24" s="45">
        <f>'Financial Ratio'!E9/'Financial Ratio'!E7</f>
        <v>-8.3406126905078107E-2</v>
      </c>
      <c r="F24" s="45">
        <f>'Financial Ratio'!F9/'Financial Ratio'!F7</f>
        <v>6.6998194320149558E-4</v>
      </c>
      <c r="H24" s="45">
        <f>'Financial Ratio'!H9/'Financial Ratio'!H7</f>
        <v>0.34254147954091818</v>
      </c>
      <c r="I24" s="45">
        <f>'Financial Ratio'!I9/'Financial Ratio'!I7</f>
        <v>0.29701645461218495</v>
      </c>
      <c r="J24" s="45">
        <f>'Financial Ratio'!J9/'Financial Ratio'!J7</f>
        <v>0.31271622149933243</v>
      </c>
      <c r="K24" s="45">
        <f>'Financial Ratio'!K9/'Financial Ratio'!K7</f>
        <v>0.31880670076651374</v>
      </c>
      <c r="L24" s="45">
        <f>'Financial Ratio'!L9/'Financial Ratio'!L7</f>
        <v>0.34232339711249216</v>
      </c>
      <c r="N24" s="45">
        <f>'Financial Ratio'!N9/'Financial Ratio'!N7</f>
        <v>6.4840594988360992E-2</v>
      </c>
      <c r="O24" s="45">
        <f>'Financial Ratio'!O9/'Financial Ratio'!O7</f>
        <v>-0.1151078082716471</v>
      </c>
      <c r="P24" s="45">
        <f>'Financial Ratio'!P9/'Financial Ratio'!P7</f>
        <v>6.077109197105255E-2</v>
      </c>
      <c r="Q24" s="45">
        <f>'Financial Ratio'!Q9/'Financial Ratio'!Q7</f>
        <v>-2.1469178473519392E-2</v>
      </c>
      <c r="R24" s="45">
        <f>'Financial Ratio'!R9/'Financial Ratio'!R7</f>
        <v>0.25686167230547835</v>
      </c>
      <c r="T24" s="45">
        <f>'Financial Ratio'!T9/'Financial Ratio'!T7</f>
        <v>9.6713266702401872E-3</v>
      </c>
      <c r="U24" s="45">
        <f>'Financial Ratio'!U9/'Financial Ratio'!U7</f>
        <v>-0.19165247093005514</v>
      </c>
      <c r="V24" s="45">
        <f>'Financial Ratio'!V9/'Financial Ratio'!V7</f>
        <v>4.5523174098625899E-2</v>
      </c>
      <c r="W24" s="45">
        <f>'Financial Ratio'!W9/'Financial Ratio'!W7</f>
        <v>5.6215335443236302E-3</v>
      </c>
      <c r="X24" s="45">
        <f>'Financial Ratio'!X9/'Financial Ratio'!X7</f>
        <v>6.3438422039623563E-2</v>
      </c>
    </row>
    <row r="25" spans="1:24">
      <c r="A25" s="27" t="s">
        <v>43</v>
      </c>
      <c r="B25" s="45">
        <f>'Financial Ratio'!B10/'Financial Ratio'!B7</f>
        <v>-0.64744548296613791</v>
      </c>
      <c r="C25" s="45">
        <f>'Financial Ratio'!C10/'Financial Ratio'!C7</f>
        <v>-0.64707063042512525</v>
      </c>
      <c r="D25" s="45">
        <f>'Financial Ratio'!D10/'Financial Ratio'!D7</f>
        <v>-0.31307675487177372</v>
      </c>
      <c r="E25" s="45">
        <f>'Financial Ratio'!E10/'Financial Ratio'!E7</f>
        <v>-0.16194835351888981</v>
      </c>
      <c r="F25" s="45">
        <f>'Financial Ratio'!F10/'Financial Ratio'!F7</f>
        <v>-5.780190701461934E-2</v>
      </c>
      <c r="H25" s="45">
        <f>'Financial Ratio'!H10/'Financial Ratio'!H7</f>
        <v>0.17266248752495009</v>
      </c>
      <c r="I25" s="45">
        <f>'Financial Ratio'!I10/'Financial Ratio'!I7</f>
        <v>0.13787619280645952</v>
      </c>
      <c r="J25" s="45">
        <f>'Financial Ratio'!J10/'Financial Ratio'!J7</f>
        <v>0.13766624621036092</v>
      </c>
      <c r="K25" s="45">
        <f>'Financial Ratio'!K10/'Financial Ratio'!K7</f>
        <v>0.15245269745423634</v>
      </c>
      <c r="L25" s="45">
        <f>'Financial Ratio'!L10/'Financial Ratio'!L7</f>
        <v>0.17796554228001851</v>
      </c>
      <c r="N25" s="45">
        <f>'Financial Ratio'!N10/'Financial Ratio'!N7</f>
        <v>3.7952926572652403E-2</v>
      </c>
      <c r="O25" s="45">
        <f>'Financial Ratio'!O10/'Financial Ratio'!O7</f>
        <v>-0.10388460000801225</v>
      </c>
      <c r="P25" s="45">
        <f>'Financial Ratio'!P10/'Financial Ratio'!P7</f>
        <v>6.0074242080980618E-2</v>
      </c>
      <c r="Q25" s="45">
        <f>'Financial Ratio'!Q10/'Financial Ratio'!Q7</f>
        <v>-2.5665247458242797E-2</v>
      </c>
      <c r="R25" s="45">
        <f>'Financial Ratio'!R10/'Financial Ratio'!R7</f>
        <v>0.25158123406480148</v>
      </c>
      <c r="T25" s="45">
        <f>'Financial Ratio'!T10/'Financial Ratio'!T7</f>
        <v>1.640363457022577E-2</v>
      </c>
      <c r="U25" s="45">
        <f>'Financial Ratio'!U10/'Financial Ratio'!U7</f>
        <v>-0.1437254030417966</v>
      </c>
      <c r="V25" s="45">
        <f>'Financial Ratio'!V10/'Financial Ratio'!V7</f>
        <v>2.8352745283939267E-2</v>
      </c>
      <c r="W25" s="45">
        <f>'Financial Ratio'!W10/'Financial Ratio'!W7</f>
        <v>1.4287232985230743E-2</v>
      </c>
      <c r="X25" s="45">
        <f>'Financial Ratio'!X10/'Financial Ratio'!X7</f>
        <v>5.1332782463282052E-2</v>
      </c>
    </row>
    <row r="26" spans="1:24">
      <c r="A26" s="27" t="s">
        <v>44</v>
      </c>
      <c r="B26" s="45">
        <f>'Financial Ratio'!B10/'Financial Ratio'!B6</f>
        <v>-0.32695984703632885</v>
      </c>
      <c r="C26" s="45">
        <f>'Financial Ratio'!C10/'Financial Ratio'!C6</f>
        <v>-0.2847129380285045</v>
      </c>
      <c r="D26" s="45">
        <f>'Financial Ratio'!D10/'Financial Ratio'!D6</f>
        <v>-0.1715396429400057</v>
      </c>
      <c r="E26" s="45">
        <f>'Financial Ratio'!E10/'Financial Ratio'!E6</f>
        <v>-0.12320918643287081</v>
      </c>
      <c r="F26" s="45">
        <f>'Financial Ratio'!F10/'Financial Ratio'!F6</f>
        <v>-4.6671539093272735E-2</v>
      </c>
      <c r="H26" s="45">
        <f>'Financial Ratio'!H10/'Financial Ratio'!H6</f>
        <v>0.22389040541906785</v>
      </c>
      <c r="I26" s="45">
        <f>'Financial Ratio'!I10/'Financial Ratio'!I6</f>
        <v>0.19449268171669562</v>
      </c>
      <c r="J26" s="45">
        <f>'Financial Ratio'!J10/'Financial Ratio'!J6</f>
        <v>0.187452918311387</v>
      </c>
      <c r="K26" s="45">
        <f>'Financial Ratio'!K10/'Financial Ratio'!K6</f>
        <v>0.20291240356198856</v>
      </c>
      <c r="L26" s="45">
        <f>'Financial Ratio'!L10/'Financial Ratio'!L6</f>
        <v>0.24028520499108735</v>
      </c>
      <c r="N26" s="45">
        <f>'Financial Ratio'!N10/'Financial Ratio'!N6</f>
        <v>8.1144884437895734E-2</v>
      </c>
      <c r="O26" s="45">
        <f>'Financial Ratio'!O10/'Financial Ratio'!O6</f>
        <v>-0.21512624188928259</v>
      </c>
      <c r="P26" s="45">
        <f>'Financial Ratio'!P10/'Financial Ratio'!P6</f>
        <v>0.12331664737131257</v>
      </c>
      <c r="Q26" s="45">
        <f>'Financial Ratio'!Q10/'Financial Ratio'!Q6</f>
        <v>-6.0378255912438936E-2</v>
      </c>
      <c r="R26" s="45">
        <f>'Financial Ratio'!R10/'Financial Ratio'!R6</f>
        <v>0.43594849449346451</v>
      </c>
      <c r="T26" s="45">
        <f>'Financial Ratio'!T10/'Financial Ratio'!T6</f>
        <v>1.7347630814323063E-2</v>
      </c>
      <c r="U26" s="45">
        <f>'Financial Ratio'!U10/'Financial Ratio'!U6</f>
        <v>-0.17973463370255122</v>
      </c>
      <c r="V26" s="45">
        <f>'Financial Ratio'!V10/'Financial Ratio'!V6</f>
        <v>3.7264944410004705E-2</v>
      </c>
      <c r="W26" s="45">
        <f>'Financial Ratio'!W10/'Financial Ratio'!W6</f>
        <v>1.9417405718216395E-2</v>
      </c>
      <c r="X26" s="45">
        <f>'Financial Ratio'!X10/'Financial Ratio'!X6</f>
        <v>6.8369412460714374E-2</v>
      </c>
    </row>
    <row r="27" spans="1:24" s="112" customFormat="1">
      <c r="A27" s="27" t="s">
        <v>641</v>
      </c>
      <c r="B27" s="112">
        <v>29.59</v>
      </c>
      <c r="C27" s="112">
        <v>26.38</v>
      </c>
      <c r="D27" s="112">
        <v>32.44</v>
      </c>
      <c r="E27" s="116">
        <v>14.2</v>
      </c>
      <c r="F27" s="112">
        <v>14.76</v>
      </c>
      <c r="H27" s="112">
        <v>7.87</v>
      </c>
      <c r="I27" s="112">
        <v>7.33</v>
      </c>
      <c r="J27" s="112">
        <v>7.3</v>
      </c>
      <c r="K27" s="112">
        <v>5.97</v>
      </c>
      <c r="L27" s="112">
        <v>6.61</v>
      </c>
      <c r="N27" s="112">
        <v>4.67</v>
      </c>
      <c r="O27" s="112">
        <v>6.18</v>
      </c>
      <c r="P27" s="112">
        <v>4.28</v>
      </c>
      <c r="Q27" s="112">
        <v>6.09</v>
      </c>
      <c r="R27" s="112">
        <v>3.46</v>
      </c>
      <c r="T27" s="112">
        <v>7.42</v>
      </c>
      <c r="U27" s="112">
        <v>6.71</v>
      </c>
      <c r="V27" s="112">
        <v>7.11</v>
      </c>
      <c r="W27" s="112">
        <v>4.96</v>
      </c>
      <c r="X27" s="112">
        <v>6.89</v>
      </c>
    </row>
    <row r="28" spans="1:24" s="112" customFormat="1">
      <c r="A28" s="27" t="s">
        <v>642</v>
      </c>
      <c r="B28" s="112">
        <v>-1.72</v>
      </c>
      <c r="C28" s="112">
        <v>-3.76</v>
      </c>
      <c r="D28" s="112">
        <v>-13.58</v>
      </c>
      <c r="E28" s="112">
        <v>-11.57</v>
      </c>
      <c r="F28" s="112">
        <v>-46.15</v>
      </c>
      <c r="H28" s="112">
        <v>20.21</v>
      </c>
      <c r="I28" s="112">
        <v>20.61</v>
      </c>
      <c r="J28" s="112">
        <v>21.08</v>
      </c>
      <c r="K28" s="112">
        <v>15.77</v>
      </c>
      <c r="L28" s="112">
        <v>16.149999999999999</v>
      </c>
      <c r="N28" s="112">
        <v>22.82</v>
      </c>
      <c r="O28" s="112">
        <v>-3.79</v>
      </c>
      <c r="P28" s="112">
        <v>10.02</v>
      </c>
      <c r="Q28" s="112">
        <v>-38.049999999999997</v>
      </c>
      <c r="R28" s="112">
        <v>4.22</v>
      </c>
      <c r="T28" s="112">
        <v>84.4</v>
      </c>
      <c r="U28" s="112">
        <v>-6.43</v>
      </c>
      <c r="V28" s="112">
        <v>47.3</v>
      </c>
      <c r="W28" s="112">
        <v>78.61</v>
      </c>
      <c r="X28" s="112">
        <v>25.5</v>
      </c>
    </row>
    <row r="29" spans="1:24" s="112" customFormat="1">
      <c r="A29" s="27" t="s">
        <v>643</v>
      </c>
      <c r="B29" s="112">
        <v>0.56000000000000005</v>
      </c>
      <c r="C29" s="112">
        <v>1.07</v>
      </c>
      <c r="D29" s="112">
        <v>2.36</v>
      </c>
      <c r="E29" s="112">
        <v>1.43</v>
      </c>
      <c r="F29" s="112">
        <v>2.17</v>
      </c>
      <c r="H29" s="112">
        <v>3.99</v>
      </c>
      <c r="I29" s="112">
        <v>3.17</v>
      </c>
      <c r="J29" s="112">
        <v>3.35</v>
      </c>
      <c r="K29" s="112">
        <v>2.71</v>
      </c>
      <c r="L29" s="112">
        <v>3.29</v>
      </c>
      <c r="N29" s="112">
        <v>1.76</v>
      </c>
      <c r="O29" s="112">
        <v>0.75</v>
      </c>
      <c r="P29" s="112">
        <v>1.1499999999999999</v>
      </c>
      <c r="Q29" s="112">
        <v>2.13</v>
      </c>
      <c r="R29" s="112">
        <v>1.62</v>
      </c>
      <c r="T29" s="112">
        <v>1.46</v>
      </c>
      <c r="U29" s="112">
        <v>1.1499999999999999</v>
      </c>
      <c r="V29" s="112">
        <v>1.76</v>
      </c>
      <c r="W29" s="112">
        <v>1.53</v>
      </c>
      <c r="X29" s="112">
        <v>1.73</v>
      </c>
    </row>
    <row r="30" spans="1:24">
      <c r="B30" s="112"/>
      <c r="C30" s="112"/>
      <c r="D30" s="112"/>
      <c r="E30" s="112"/>
      <c r="F30" s="112"/>
      <c r="H30" s="112"/>
      <c r="I30" s="112"/>
      <c r="J30" s="112"/>
      <c r="K30" s="112"/>
      <c r="L30" s="112"/>
      <c r="O30" s="112"/>
      <c r="T30" s="112"/>
      <c r="U30" s="112"/>
      <c r="V30" s="112"/>
      <c r="W30" s="112"/>
      <c r="X30" s="112"/>
    </row>
    <row r="32" spans="1:24" s="112" customFormat="1">
      <c r="A32" s="27"/>
    </row>
    <row r="33" spans="1:6" s="112" customFormat="1">
      <c r="A33" s="27"/>
    </row>
    <row r="34" spans="1:6">
      <c r="F34" s="45"/>
    </row>
    <row r="36" spans="1:6">
      <c r="F36" s="49"/>
    </row>
  </sheetData>
  <mergeCells count="12">
    <mergeCell ref="B1:F1"/>
    <mergeCell ref="B16:F16"/>
    <mergeCell ref="H1:L1"/>
    <mergeCell ref="N1:R1"/>
    <mergeCell ref="T1:X1"/>
    <mergeCell ref="AA1:AC1"/>
    <mergeCell ref="AE1:AG1"/>
    <mergeCell ref="AI1:AK1"/>
    <mergeCell ref="AM1:AO1"/>
    <mergeCell ref="H16:L16"/>
    <mergeCell ref="N16:R16"/>
    <mergeCell ref="T16:X16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BFE91"/>
    <outlinePr summaryBelow="0" summaryRight="0"/>
  </sheetPr>
  <dimension ref="A1:AU1001"/>
  <sheetViews>
    <sheetView zoomScale="80" zoomScaleNormal="80" workbookViewId="0">
      <pane xSplit="2" ySplit="2" topLeftCell="J3" activePane="bottomRight" state="frozen"/>
      <selection pane="topRight" activeCell="C1" sqref="C1"/>
      <selection pane="bottomLeft" activeCell="A3" sqref="A3"/>
      <selection pane="bottomRight" activeCell="N5" sqref="N5"/>
    </sheetView>
  </sheetViews>
  <sheetFormatPr defaultColWidth="14.42578125" defaultRowHeight="15.75" customHeight="1"/>
  <cols>
    <col min="1" max="1" width="6.140625" customWidth="1"/>
    <col min="2" max="2" width="24.85546875" customWidth="1"/>
    <col min="3" max="7" width="14" style="18" customWidth="1"/>
    <col min="8" max="8" width="5.42578125" style="18" customWidth="1"/>
    <col min="9" max="13" width="12.42578125" customWidth="1"/>
    <col min="14" max="14" width="5.28515625" customWidth="1"/>
    <col min="15" max="19" width="13" customWidth="1"/>
    <col min="20" max="20" width="6.140625" customWidth="1"/>
    <col min="21" max="26" width="14.42578125" style="43"/>
    <col min="27" max="28" width="72.7109375" style="18" customWidth="1"/>
    <col min="29" max="29" width="69.140625" style="18" customWidth="1"/>
    <col min="30" max="30" width="69.140625" customWidth="1"/>
    <col min="33" max="33" width="5" customWidth="1"/>
    <col min="38" max="38" width="3.85546875" customWidth="1"/>
    <col min="43" max="43" width="3.7109375" customWidth="1"/>
  </cols>
  <sheetData>
    <row r="1" spans="1:47" ht="17.25" customHeight="1">
      <c r="A1" s="166" t="s">
        <v>21</v>
      </c>
      <c r="B1" s="166"/>
      <c r="C1" s="160">
        <v>2018</v>
      </c>
      <c r="D1" s="165"/>
      <c r="E1" s="165"/>
      <c r="F1" s="165"/>
      <c r="G1" s="165"/>
      <c r="H1" s="21"/>
      <c r="I1" s="160">
        <v>2019</v>
      </c>
      <c r="J1" s="165"/>
      <c r="K1" s="165"/>
      <c r="L1" s="165"/>
      <c r="M1" s="165"/>
      <c r="N1" s="1"/>
      <c r="O1" s="160">
        <v>2020</v>
      </c>
      <c r="P1" s="165"/>
      <c r="Q1" s="165"/>
      <c r="R1" s="165"/>
      <c r="S1" s="165"/>
      <c r="T1" s="4"/>
      <c r="U1" s="160">
        <v>2021</v>
      </c>
      <c r="V1" s="165"/>
      <c r="W1" s="165"/>
      <c r="X1" s="165"/>
      <c r="Y1" s="165"/>
      <c r="AA1" s="168" t="s">
        <v>0</v>
      </c>
      <c r="AB1" s="168"/>
      <c r="AC1" s="168"/>
      <c r="AD1" s="168"/>
    </row>
    <row r="2" spans="1:47" ht="15" customHeight="1">
      <c r="A2" s="166"/>
      <c r="B2" s="166"/>
      <c r="C2" s="2" t="s">
        <v>1</v>
      </c>
      <c r="D2" s="2" t="s">
        <v>7</v>
      </c>
      <c r="E2" s="2" t="s">
        <v>8</v>
      </c>
      <c r="F2" s="2" t="s">
        <v>9</v>
      </c>
      <c r="G2" s="2" t="s">
        <v>10</v>
      </c>
      <c r="H2" s="22"/>
      <c r="I2" s="2" t="s">
        <v>1</v>
      </c>
      <c r="J2" s="2" t="s">
        <v>7</v>
      </c>
      <c r="K2" s="2" t="s">
        <v>8</v>
      </c>
      <c r="L2" s="2" t="s">
        <v>9</v>
      </c>
      <c r="M2" s="2" t="s">
        <v>10</v>
      </c>
      <c r="N2" s="1"/>
      <c r="O2" s="2" t="s">
        <v>1</v>
      </c>
      <c r="P2" s="2" t="s">
        <v>7</v>
      </c>
      <c r="Q2" s="2" t="s">
        <v>8</v>
      </c>
      <c r="R2" s="2" t="s">
        <v>9</v>
      </c>
      <c r="S2" s="2" t="s">
        <v>10</v>
      </c>
      <c r="T2" s="4"/>
      <c r="U2" s="2" t="s">
        <v>1</v>
      </c>
      <c r="V2" s="2" t="s">
        <v>7</v>
      </c>
      <c r="W2" s="2" t="s">
        <v>8</v>
      </c>
      <c r="X2" s="2" t="s">
        <v>9</v>
      </c>
      <c r="Y2" s="2" t="s">
        <v>10</v>
      </c>
      <c r="AA2" s="168"/>
      <c r="AB2" s="168"/>
      <c r="AC2" s="168"/>
      <c r="AD2" s="168"/>
    </row>
    <row r="3" spans="1:47" s="18" customFormat="1" ht="13.5" customHeight="1">
      <c r="A3" s="167" t="s">
        <v>11</v>
      </c>
      <c r="B3" s="165"/>
      <c r="C3" s="20"/>
      <c r="D3" s="20"/>
      <c r="E3" s="20"/>
      <c r="F3" s="20"/>
      <c r="G3" s="20"/>
      <c r="H3" s="22"/>
      <c r="I3" s="20"/>
      <c r="J3" s="20"/>
      <c r="K3" s="20"/>
      <c r="L3" s="20"/>
      <c r="M3" s="20"/>
      <c r="N3" s="1"/>
      <c r="O3" s="113"/>
      <c r="P3" s="113"/>
      <c r="Q3" s="113"/>
      <c r="R3" s="113"/>
      <c r="S3" s="113"/>
      <c r="T3" s="4"/>
      <c r="U3" s="20"/>
      <c r="V3" s="20"/>
      <c r="W3" s="20"/>
      <c r="X3" s="20"/>
      <c r="Y3" s="20"/>
      <c r="Z3" s="43"/>
      <c r="AA3" s="163" t="s">
        <v>11</v>
      </c>
      <c r="AB3" s="163"/>
      <c r="AC3" s="163"/>
      <c r="AD3" s="16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 ht="15.75" customHeight="1">
      <c r="A4" s="5"/>
      <c r="B4" s="5" t="s">
        <v>6</v>
      </c>
      <c r="C4" s="5"/>
      <c r="D4" s="26">
        <f>'Financial Ratio'!C22</f>
        <v>0.32512072727201347</v>
      </c>
      <c r="E4" s="119">
        <f>'Financial Ratio'!I22</f>
        <v>0.93530187414885113</v>
      </c>
      <c r="F4" s="25">
        <f>'Financial Ratio'!O22</f>
        <v>0.37577888976735907</v>
      </c>
      <c r="G4" s="25">
        <f>'Financial Ratio'!U22</f>
        <v>0.44864425720386336</v>
      </c>
      <c r="H4" s="23"/>
      <c r="I4" s="6"/>
      <c r="J4" s="6">
        <f>'Financial Ratio'!D22</f>
        <v>0.28996969902953235</v>
      </c>
      <c r="K4" s="122">
        <f>'Financial Ratio'!J22</f>
        <v>0.71479723826003527</v>
      </c>
      <c r="L4" s="6">
        <f>'Financial Ratio'!P22</f>
        <v>0.56236375615469714</v>
      </c>
      <c r="M4" s="6">
        <f>'Financial Ratio'!V22</f>
        <v>0.33559169900797853</v>
      </c>
      <c r="N4" s="4"/>
      <c r="O4" s="113"/>
      <c r="P4" s="113">
        <f>'Financial Ratio'!E22</f>
        <v>0.31436601882523724</v>
      </c>
      <c r="Q4" s="123">
        <f>'Financial Ratio'!K22</f>
        <v>0.67304936824280315</v>
      </c>
      <c r="R4" s="113">
        <f>'Financial Ratio'!Q22</f>
        <v>0.42346681940678682</v>
      </c>
      <c r="S4" s="113">
        <f>'Financial Ratio'!W22</f>
        <v>0.40150143506192332</v>
      </c>
      <c r="T4" s="4"/>
      <c r="U4" s="6"/>
      <c r="V4" s="6">
        <f>'Financial Ratio'!F22</f>
        <v>0.22318972114665589</v>
      </c>
      <c r="W4" s="6">
        <f>'Financial Ratio'!L22</f>
        <v>0.59774452586774318</v>
      </c>
      <c r="X4" s="122">
        <f>'Financial Ratio'!R22</f>
        <v>0.65574474991627041</v>
      </c>
      <c r="Y4" s="6">
        <f>'Financial Ratio'!X22</f>
        <v>0.35132905993244046</v>
      </c>
      <c r="AA4" s="30" t="s">
        <v>22</v>
      </c>
      <c r="AB4" s="30" t="s">
        <v>19</v>
      </c>
      <c r="AC4" s="30" t="s">
        <v>20</v>
      </c>
      <c r="AD4" s="30" t="s">
        <v>56</v>
      </c>
    </row>
    <row r="5" spans="1:47" ht="15.75" customHeight="1">
      <c r="A5" s="5"/>
      <c r="B5" s="7"/>
      <c r="C5" s="7"/>
      <c r="D5" s="7"/>
      <c r="E5" s="7"/>
      <c r="F5" s="7"/>
      <c r="G5" s="7"/>
      <c r="H5" s="24"/>
      <c r="I5" s="3"/>
      <c r="J5" s="3"/>
      <c r="K5" s="3"/>
      <c r="L5" s="3"/>
      <c r="M5" s="3"/>
      <c r="N5" s="4"/>
      <c r="O5" s="113"/>
      <c r="P5" s="113"/>
      <c r="Q5" s="113"/>
      <c r="R5" s="113"/>
      <c r="S5" s="113"/>
      <c r="T5" s="4"/>
      <c r="U5" s="3"/>
      <c r="V5" s="3"/>
      <c r="W5" s="3"/>
      <c r="X5" s="3"/>
      <c r="Y5" s="3"/>
      <c r="AA5" s="8"/>
      <c r="AB5" s="8"/>
      <c r="AC5" s="8"/>
    </row>
    <row r="6" spans="1:47" ht="15.75" customHeight="1">
      <c r="A6" s="167" t="s">
        <v>13</v>
      </c>
      <c r="B6" s="165"/>
      <c r="H6" s="21"/>
      <c r="I6" s="3"/>
      <c r="J6" s="3"/>
      <c r="K6" s="3"/>
      <c r="L6" s="3"/>
      <c r="M6" s="3"/>
      <c r="N6" s="4"/>
      <c r="O6" s="113"/>
      <c r="P6" s="113"/>
      <c r="Q6" s="113"/>
      <c r="R6" s="113"/>
      <c r="S6" s="113"/>
      <c r="T6" s="4"/>
      <c r="U6" s="3"/>
      <c r="V6" s="3"/>
      <c r="W6" s="3"/>
      <c r="X6" s="3"/>
      <c r="Y6" s="3"/>
      <c r="AA6" s="8"/>
      <c r="AB6" s="8"/>
      <c r="AC6" s="8"/>
    </row>
    <row r="7" spans="1:47" ht="15.75" customHeight="1">
      <c r="A7" s="5"/>
      <c r="B7" s="5" t="s">
        <v>17</v>
      </c>
      <c r="C7" s="32"/>
      <c r="D7" s="33">
        <f>'Financial Ratio'!C23</f>
        <v>0.61872424345831323</v>
      </c>
      <c r="E7" s="120">
        <f>'Financial Ratio'!I23</f>
        <v>0.42453593347211288</v>
      </c>
      <c r="F7" s="33">
        <f>'Financial Ratio'!O23</f>
        <v>2.1832193435822682</v>
      </c>
      <c r="G7" s="33">
        <f>'Financial Ratio'!U23</f>
        <v>1.257740540883552</v>
      </c>
      <c r="H7" s="23"/>
      <c r="I7" s="34"/>
      <c r="J7" s="6">
        <f>'Financial Ratio'!D23</f>
        <v>0.66426077813883966</v>
      </c>
      <c r="K7" s="122">
        <f>'Financial Ratio'!J23</f>
        <v>0.52313656954028187</v>
      </c>
      <c r="L7" s="6">
        <f>'Financial Ratio'!P23</f>
        <v>2.3664064348237521</v>
      </c>
      <c r="M7" s="6">
        <f>'Financial Ratio'!V23</f>
        <v>1.4082855810955841</v>
      </c>
      <c r="N7" s="4"/>
      <c r="O7" s="113"/>
      <c r="P7" s="113">
        <f>'Financial Ratio'!E23</f>
        <v>1.5693761741979226</v>
      </c>
      <c r="Q7" s="123">
        <f>'Financial Ratio'!K23</f>
        <v>0.63848547211953921</v>
      </c>
      <c r="R7" s="113">
        <f>'Financial Ratio'!Q23</f>
        <v>2.3436552113048146</v>
      </c>
      <c r="S7" s="113">
        <f>'Financial Ratio'!W23</f>
        <v>1.7571759352880643</v>
      </c>
      <c r="T7" s="4"/>
      <c r="U7" s="34"/>
      <c r="V7" s="6">
        <f>'Financial Ratio'!F23</f>
        <v>1.7471802541359034</v>
      </c>
      <c r="W7" s="122">
        <f>'Financial Ratio'!L23</f>
        <v>0.654144385026738</v>
      </c>
      <c r="X7" s="6">
        <f>'Financial Ratio'!R23</f>
        <v>1.727231858714972</v>
      </c>
      <c r="Y7" s="6">
        <f>'Financial Ratio'!X23</f>
        <v>1.745962078952825</v>
      </c>
      <c r="AA7" s="8"/>
      <c r="AB7" s="8"/>
      <c r="AC7" s="8"/>
    </row>
    <row r="8" spans="1:47" ht="15.75" customHeight="1">
      <c r="A8" s="5"/>
      <c r="B8" s="7"/>
      <c r="C8" s="7"/>
      <c r="D8" s="7"/>
      <c r="E8" s="7"/>
      <c r="F8" s="7"/>
      <c r="G8" s="7"/>
      <c r="H8" s="24"/>
      <c r="I8" s="3"/>
      <c r="J8" s="3"/>
      <c r="K8" s="3"/>
      <c r="L8" s="3"/>
      <c r="M8" s="3"/>
      <c r="N8" s="4"/>
      <c r="O8" s="113"/>
      <c r="P8" s="113"/>
      <c r="Q8" s="113"/>
      <c r="R8" s="113"/>
      <c r="S8" s="113"/>
      <c r="T8" s="4"/>
      <c r="U8" s="3"/>
      <c r="V8" s="3"/>
      <c r="W8" s="3"/>
      <c r="X8" s="3"/>
      <c r="Y8" s="3"/>
      <c r="AA8" s="8"/>
      <c r="AB8" s="8"/>
      <c r="AC8" s="8"/>
    </row>
    <row r="9" spans="1:47" ht="15.75" customHeight="1">
      <c r="A9" s="167" t="s">
        <v>12</v>
      </c>
      <c r="B9" s="165"/>
      <c r="F9" s="28" t="s">
        <v>18</v>
      </c>
      <c r="H9" s="21"/>
      <c r="I9" s="3"/>
      <c r="J9" s="3"/>
      <c r="K9" s="3"/>
      <c r="L9" s="3"/>
      <c r="M9" s="3"/>
      <c r="N9" s="4"/>
      <c r="O9" s="113"/>
      <c r="P9" s="113"/>
      <c r="Q9" s="113"/>
      <c r="R9" s="113"/>
      <c r="S9" s="113"/>
      <c r="T9" s="4"/>
      <c r="U9" s="3"/>
      <c r="V9" s="3"/>
      <c r="W9" s="3"/>
      <c r="X9" s="3"/>
      <c r="Y9" s="3"/>
      <c r="AA9" s="8"/>
      <c r="AB9" s="8"/>
      <c r="AC9" s="8"/>
    </row>
    <row r="10" spans="1:47" ht="15">
      <c r="A10" s="7"/>
      <c r="B10" s="5" t="s">
        <v>14</v>
      </c>
      <c r="C10" s="5"/>
      <c r="E10" s="5"/>
      <c r="F10" s="5"/>
      <c r="G10" s="5"/>
      <c r="H10" s="23"/>
      <c r="I10" s="3"/>
      <c r="J10" s="28"/>
      <c r="K10" s="6"/>
      <c r="L10" s="6"/>
      <c r="M10" s="6"/>
      <c r="N10" s="4"/>
      <c r="O10" s="113"/>
      <c r="P10" s="113"/>
      <c r="Q10" s="113"/>
      <c r="R10" s="113"/>
      <c r="S10" s="113"/>
      <c r="T10" s="4"/>
      <c r="U10" s="3"/>
      <c r="V10" s="28"/>
      <c r="W10" s="6"/>
      <c r="X10" s="6"/>
      <c r="Y10" s="6"/>
      <c r="AA10" s="8"/>
      <c r="AB10" s="8"/>
      <c r="AC10" s="8"/>
    </row>
    <row r="11" spans="1:47" ht="15">
      <c r="A11" s="7"/>
      <c r="B11" s="5" t="s">
        <v>15</v>
      </c>
      <c r="C11" s="32"/>
      <c r="D11" s="33">
        <f>'Financial Ratio'!C24</f>
        <v>-0.48203717421472114</v>
      </c>
      <c r="E11" s="120">
        <f>'Financial Ratio'!I24</f>
        <v>0.29701645461218495</v>
      </c>
      <c r="F11" s="33">
        <f>'Financial Ratio'!O24</f>
        <v>-0.1151078082716471</v>
      </c>
      <c r="G11" s="33">
        <f>'Financial Ratio'!U24</f>
        <v>-0.19165247093005514</v>
      </c>
      <c r="H11" s="23"/>
      <c r="I11" s="34"/>
      <c r="J11" s="6">
        <f>'Financial Ratio'!D24</f>
        <v>-0.32947232063177501</v>
      </c>
      <c r="K11" s="122">
        <f>'Financial Ratio'!J24</f>
        <v>0.31271622149933243</v>
      </c>
      <c r="L11" s="6">
        <f>'Financial Ratio'!P24</f>
        <v>6.077109197105255E-2</v>
      </c>
      <c r="M11" s="6">
        <f>'Financial Ratio'!V24</f>
        <v>4.5523174098625899E-2</v>
      </c>
      <c r="N11" s="4"/>
      <c r="O11" s="113"/>
      <c r="P11" s="113">
        <f>'Financial Ratio'!E24</f>
        <v>-8.3406126905078107E-2</v>
      </c>
      <c r="Q11" s="123">
        <f>'Financial Ratio'!K24</f>
        <v>0.31880670076651374</v>
      </c>
      <c r="R11" s="113">
        <f>'Financial Ratio'!Q24</f>
        <v>-2.1469178473519392E-2</v>
      </c>
      <c r="S11" s="113">
        <f>'Financial Ratio'!W24</f>
        <v>5.6215335443236302E-3</v>
      </c>
      <c r="T11" s="4"/>
      <c r="U11" s="34"/>
      <c r="V11" s="6">
        <f>'Financial Ratio'!F24</f>
        <v>6.6998194320149558E-4</v>
      </c>
      <c r="W11" s="122">
        <f>'Financial Ratio'!L24</f>
        <v>0.34232339711249216</v>
      </c>
      <c r="X11" s="6">
        <f>'Financial Ratio'!R24</f>
        <v>0.25686167230547835</v>
      </c>
      <c r="Y11" s="6">
        <f>'Financial Ratio'!X24</f>
        <v>6.3438422039623563E-2</v>
      </c>
      <c r="AA11" s="8"/>
      <c r="AB11" s="8"/>
      <c r="AC11" s="8"/>
    </row>
    <row r="12" spans="1:47" ht="15">
      <c r="A12" s="7"/>
      <c r="B12" s="5" t="s">
        <v>16</v>
      </c>
      <c r="C12" s="32"/>
      <c r="D12" s="33">
        <f>'Financial Ratio'!C25</f>
        <v>-0.64707063042512525</v>
      </c>
      <c r="E12" s="120">
        <f>'Financial Ratio'!I25</f>
        <v>0.13787619280645952</v>
      </c>
      <c r="F12" s="33">
        <f>'Financial Ratio'!O25</f>
        <v>-0.10388460000801225</v>
      </c>
      <c r="G12" s="33">
        <f>'Financial Ratio'!U25</f>
        <v>-0.1437254030417966</v>
      </c>
      <c r="H12" s="23"/>
      <c r="I12" s="34"/>
      <c r="J12" s="6">
        <f>'Financial Ratio'!D25</f>
        <v>-0.31307675487177372</v>
      </c>
      <c r="K12" s="122">
        <f>'Financial Ratio'!J25</f>
        <v>0.13766624621036092</v>
      </c>
      <c r="L12" s="6">
        <f>'Financial Ratio'!P25</f>
        <v>6.0074242080980618E-2</v>
      </c>
      <c r="M12" s="6">
        <f>'Financial Ratio'!V25</f>
        <v>2.8352745283939267E-2</v>
      </c>
      <c r="N12" s="4"/>
      <c r="O12" s="113"/>
      <c r="P12" s="113">
        <f>'Financial Ratio'!E25</f>
        <v>-0.16194835351888981</v>
      </c>
      <c r="Q12" s="123">
        <f>'Financial Ratio'!K25</f>
        <v>0.15245269745423634</v>
      </c>
      <c r="R12" s="113">
        <f>'Financial Ratio'!Q25</f>
        <v>-2.5665247458242797E-2</v>
      </c>
      <c r="S12" s="113">
        <f>'Financial Ratio'!W25</f>
        <v>1.4287232985230743E-2</v>
      </c>
      <c r="T12" s="4"/>
      <c r="U12" s="34"/>
      <c r="V12" s="6">
        <f>'Financial Ratio'!F25</f>
        <v>-5.780190701461934E-2</v>
      </c>
      <c r="W12" s="124">
        <f>'Financial Ratio'!L25</f>
        <v>0.17796554228001851</v>
      </c>
      <c r="X12" s="122">
        <f>'Financial Ratio'!R25</f>
        <v>0.25158123406480148</v>
      </c>
      <c r="Y12" s="6">
        <f>'Financial Ratio'!X25</f>
        <v>5.1332782463282052E-2</v>
      </c>
      <c r="AA12" s="8"/>
      <c r="AB12" s="8"/>
      <c r="AC12" s="8"/>
    </row>
    <row r="13" spans="1:47" ht="15">
      <c r="A13" s="7"/>
      <c r="B13" s="5" t="s">
        <v>2</v>
      </c>
      <c r="C13" s="32"/>
      <c r="D13" s="33">
        <f>'Financial Ratio'!C26</f>
        <v>-0.2847129380285045</v>
      </c>
      <c r="E13" s="120">
        <f>'Financial Ratio'!I26</f>
        <v>0.19449268171669562</v>
      </c>
      <c r="F13" s="33">
        <f>'Financial Ratio'!O26</f>
        <v>-0.21512624188928259</v>
      </c>
      <c r="G13" s="33">
        <f>'Financial Ratio'!U26</f>
        <v>-0.17973463370255122</v>
      </c>
      <c r="H13" s="23"/>
      <c r="I13" s="34"/>
      <c r="J13" s="6">
        <f>'Financial Ratio'!D26</f>
        <v>-0.1715396429400057</v>
      </c>
      <c r="K13" s="122">
        <f>'Financial Ratio'!J26</f>
        <v>0.187452918311387</v>
      </c>
      <c r="L13" s="6">
        <f>'Financial Ratio'!P26</f>
        <v>0.12331664737131257</v>
      </c>
      <c r="M13" s="6">
        <f>'Financial Ratio'!V26</f>
        <v>3.7264944410004705E-2</v>
      </c>
      <c r="N13" s="4"/>
      <c r="O13" s="113"/>
      <c r="P13" s="113">
        <f>'Financial Ratio'!E26</f>
        <v>-0.12320918643287081</v>
      </c>
      <c r="Q13" s="123">
        <f>'Financial Ratio'!K26</f>
        <v>0.20291240356198856</v>
      </c>
      <c r="R13" s="113">
        <f>'Financial Ratio'!Q26</f>
        <v>-6.0378255912438936E-2</v>
      </c>
      <c r="S13" s="113">
        <f>'Financial Ratio'!W26</f>
        <v>1.9417405718216395E-2</v>
      </c>
      <c r="T13" s="4"/>
      <c r="U13" s="34"/>
      <c r="V13" s="6">
        <f>'Financial Ratio'!F26</f>
        <v>-4.6671539093272735E-2</v>
      </c>
      <c r="W13" s="6">
        <f>'Financial Ratio'!L26</f>
        <v>0.24028520499108735</v>
      </c>
      <c r="X13" s="122">
        <f>'Financial Ratio'!R26</f>
        <v>0.43594849449346451</v>
      </c>
      <c r="Y13" s="6">
        <f>'Financial Ratio'!X26</f>
        <v>6.8369412460714374E-2</v>
      </c>
      <c r="AA13" s="8"/>
      <c r="AB13" s="8"/>
      <c r="AC13" s="8"/>
    </row>
    <row r="14" spans="1:47" ht="15">
      <c r="A14" s="167" t="s">
        <v>644</v>
      </c>
      <c r="B14" s="165"/>
      <c r="C14" s="5"/>
      <c r="D14" s="5"/>
      <c r="E14" s="5"/>
      <c r="F14" s="5"/>
      <c r="G14" s="5"/>
      <c r="H14" s="23"/>
      <c r="I14" s="3"/>
      <c r="J14" s="9"/>
      <c r="K14" s="9"/>
      <c r="L14" s="9"/>
      <c r="M14" s="9"/>
      <c r="N14" s="4"/>
      <c r="O14" s="113"/>
      <c r="P14" s="113"/>
      <c r="Q14" s="113"/>
      <c r="R14" s="113"/>
      <c r="S14" s="113"/>
      <c r="T14" s="4"/>
      <c r="U14" s="3"/>
      <c r="V14" s="9"/>
      <c r="W14" s="9"/>
      <c r="X14" s="9"/>
      <c r="Y14" s="9"/>
      <c r="AA14" s="8"/>
      <c r="AB14" s="8"/>
      <c r="AC14" s="8"/>
    </row>
    <row r="15" spans="1:47" ht="12.75">
      <c r="B15" s="7" t="s">
        <v>641</v>
      </c>
      <c r="C15" s="7"/>
      <c r="D15" s="118">
        <f>'Financial Ratio'!C27</f>
        <v>26.38</v>
      </c>
      <c r="E15" s="118">
        <f>'Financial Ratio'!I27</f>
        <v>7.33</v>
      </c>
      <c r="F15" s="121">
        <f>'Financial Ratio'!O27</f>
        <v>6.18</v>
      </c>
      <c r="G15" s="118">
        <f>'Financial Ratio'!U27</f>
        <v>6.71</v>
      </c>
      <c r="H15" s="23"/>
      <c r="I15" s="3"/>
      <c r="J15" s="3">
        <f>'Financial Ratio'!D27</f>
        <v>32.44</v>
      </c>
      <c r="K15" s="3">
        <f>'Financial Ratio'!J27</f>
        <v>7.3</v>
      </c>
      <c r="L15" s="3">
        <f>'Financial Ratio'!P27</f>
        <v>4.28</v>
      </c>
      <c r="M15" s="3">
        <f>'Financial Ratio'!V27</f>
        <v>7.11</v>
      </c>
      <c r="N15" s="4"/>
      <c r="O15" s="113"/>
      <c r="P15" s="117">
        <f>'Financial Ratio'!E27</f>
        <v>14.2</v>
      </c>
      <c r="Q15" s="3">
        <f>'Financial Ratio'!K27</f>
        <v>5.97</v>
      </c>
      <c r="R15" s="3">
        <f>'Financial Ratio'!Q27</f>
        <v>6.09</v>
      </c>
      <c r="S15" s="3">
        <f>'Financial Ratio'!W27</f>
        <v>4.96</v>
      </c>
      <c r="T15" s="4"/>
      <c r="U15" s="3"/>
      <c r="V15" s="3">
        <f>'Financial Ratio'!F27</f>
        <v>14.76</v>
      </c>
      <c r="W15" s="3">
        <f>'Financial Ratio'!L27</f>
        <v>6.61</v>
      </c>
      <c r="X15" s="3">
        <f>'Financial Ratio'!R27</f>
        <v>3.46</v>
      </c>
      <c r="Y15" s="3">
        <f>'Financial Ratio'!X27</f>
        <v>6.89</v>
      </c>
      <c r="AA15" s="19"/>
      <c r="AB15" s="19"/>
    </row>
    <row r="16" spans="1:47" ht="15.75" customHeight="1">
      <c r="B16" s="35" t="s">
        <v>645</v>
      </c>
      <c r="D16" s="118">
        <f>'Financial Ratio'!C28</f>
        <v>-3.76</v>
      </c>
      <c r="E16" s="118">
        <f>'Financial Ratio'!I28</f>
        <v>20.61</v>
      </c>
      <c r="F16" s="118">
        <f>'Financial Ratio'!O28</f>
        <v>-3.79</v>
      </c>
      <c r="G16" s="118">
        <f>'Financial Ratio'!U28</f>
        <v>-6.43</v>
      </c>
      <c r="H16" s="23"/>
      <c r="I16" s="3"/>
      <c r="J16" s="3">
        <f>'Financial Ratio'!D28</f>
        <v>-13.58</v>
      </c>
      <c r="K16" s="3">
        <f>'Financial Ratio'!J28</f>
        <v>21.08</v>
      </c>
      <c r="L16" s="3">
        <f>'Financial Ratio'!P28</f>
        <v>10.02</v>
      </c>
      <c r="M16" s="3">
        <f>'Financial Ratio'!V28</f>
        <v>47.3</v>
      </c>
      <c r="N16" s="4"/>
      <c r="O16" s="113"/>
      <c r="P16" s="117">
        <f>'Financial Ratio'!E28</f>
        <v>-11.57</v>
      </c>
      <c r="Q16" s="3">
        <f>'Financial Ratio'!K28</f>
        <v>15.77</v>
      </c>
      <c r="R16" s="3">
        <f>'Financial Ratio'!Q28</f>
        <v>-38.049999999999997</v>
      </c>
      <c r="S16" s="3">
        <f>'Financial Ratio'!W28</f>
        <v>78.61</v>
      </c>
      <c r="T16" s="4"/>
      <c r="U16" s="3"/>
      <c r="V16" s="3">
        <f>'Financial Ratio'!F28</f>
        <v>-46.15</v>
      </c>
      <c r="W16" s="3">
        <f>'Financial Ratio'!L28</f>
        <v>16.149999999999999</v>
      </c>
      <c r="X16" s="3">
        <f>'Financial Ratio'!R28</f>
        <v>4.22</v>
      </c>
      <c r="Y16" s="3">
        <f>'Financial Ratio'!X28</f>
        <v>25.5</v>
      </c>
    </row>
    <row r="17" spans="1:30" s="112" customFormat="1" ht="15.75" customHeight="1">
      <c r="B17" s="7" t="s">
        <v>643</v>
      </c>
      <c r="D17" s="118">
        <f>'Financial Ratio'!C29</f>
        <v>1.07</v>
      </c>
      <c r="E17" s="118">
        <f>'Financial Ratio'!I29</f>
        <v>3.17</v>
      </c>
      <c r="F17" s="118">
        <f>'Financial Ratio'!O29</f>
        <v>0.75</v>
      </c>
      <c r="G17" s="118">
        <f>'Financial Ratio'!U29</f>
        <v>1.1499999999999999</v>
      </c>
      <c r="H17" s="23"/>
      <c r="I17" s="3"/>
      <c r="J17" s="3">
        <f>'Financial Ratio'!D29</f>
        <v>2.36</v>
      </c>
      <c r="K17" s="3">
        <f>'Financial Ratio'!J29</f>
        <v>3.35</v>
      </c>
      <c r="L17" s="3">
        <f>'Financial Ratio'!P29</f>
        <v>1.1499999999999999</v>
      </c>
      <c r="M17" s="3">
        <f>'Financial Ratio'!V29</f>
        <v>1.76</v>
      </c>
      <c r="N17" s="4"/>
      <c r="O17" s="113"/>
      <c r="P17" s="117">
        <f>'Financial Ratio'!E29</f>
        <v>1.43</v>
      </c>
      <c r="Q17" s="3">
        <f>'Financial Ratio'!K29</f>
        <v>2.71</v>
      </c>
      <c r="R17" s="3">
        <f>'Financial Ratio'!Q29</f>
        <v>2.13</v>
      </c>
      <c r="S17" s="3">
        <f>'Financial Ratio'!W29</f>
        <v>1.53</v>
      </c>
      <c r="T17" s="4"/>
      <c r="U17" s="3"/>
      <c r="V17" s="3">
        <f>'Financial Ratio'!F29</f>
        <v>2.17</v>
      </c>
      <c r="W17" s="3">
        <f>'Financial Ratio'!L29</f>
        <v>3.29</v>
      </c>
      <c r="X17" s="3">
        <f>'Financial Ratio'!R29</f>
        <v>1.62</v>
      </c>
      <c r="Y17" s="3">
        <f>'Financial Ratio'!X29</f>
        <v>1.73</v>
      </c>
    </row>
    <row r="18" spans="1:30" s="112" customFormat="1" ht="15.75" customHeight="1">
      <c r="B18" s="7"/>
      <c r="H18" s="29"/>
      <c r="I18" s="3"/>
      <c r="J18" s="3"/>
      <c r="K18" s="3"/>
      <c r="L18" s="3"/>
      <c r="M18" s="3"/>
      <c r="N18" s="38"/>
      <c r="O18" s="11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30" s="112" customFormat="1" ht="15.75" customHeight="1">
      <c r="A19" s="7"/>
      <c r="B19" s="29"/>
      <c r="H19" s="29"/>
      <c r="I19" s="3"/>
      <c r="J19" s="3"/>
      <c r="K19" s="3"/>
      <c r="L19" s="3"/>
      <c r="M19" s="3"/>
      <c r="N19" s="38"/>
      <c r="O19" s="11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30" ht="12.75">
      <c r="B20" s="5"/>
      <c r="C20" s="5"/>
      <c r="D20" s="5"/>
      <c r="E20" s="5"/>
      <c r="F20" s="5"/>
      <c r="G20" s="5"/>
      <c r="H20" s="37"/>
      <c r="I20" s="6"/>
      <c r="J20" s="6"/>
      <c r="K20" s="6"/>
      <c r="L20" s="6"/>
      <c r="M20" s="6"/>
      <c r="N20" s="38"/>
      <c r="O20" s="113"/>
      <c r="P20" s="113"/>
      <c r="Q20" s="113"/>
      <c r="R20" s="113"/>
      <c r="S20" s="113"/>
    </row>
    <row r="21" spans="1:30" ht="15" customHeight="1">
      <c r="A21" s="7"/>
      <c r="B21" s="7"/>
      <c r="C21" s="7"/>
      <c r="D21" s="169" t="s">
        <v>639</v>
      </c>
      <c r="E21" s="170"/>
      <c r="F21" s="170"/>
      <c r="G21" s="170"/>
      <c r="H21" s="36"/>
      <c r="I21" s="10"/>
      <c r="J21" s="10"/>
      <c r="K21" s="10"/>
      <c r="L21" s="10"/>
      <c r="M21" s="10"/>
      <c r="N21" s="39"/>
      <c r="O21" s="113"/>
      <c r="P21" s="113"/>
      <c r="Q21" s="113"/>
      <c r="R21" s="113"/>
      <c r="S21" s="113"/>
    </row>
    <row r="22" spans="1:30" ht="12.75">
      <c r="A22" s="7"/>
      <c r="B22" s="7"/>
      <c r="C22" s="7"/>
      <c r="D22" s="2" t="s">
        <v>7</v>
      </c>
      <c r="E22" s="2" t="s">
        <v>8</v>
      </c>
      <c r="F22" s="2" t="s">
        <v>9</v>
      </c>
      <c r="G22" s="2" t="s">
        <v>10</v>
      </c>
      <c r="H22" s="7"/>
      <c r="I22" s="10"/>
      <c r="J22" s="10"/>
      <c r="K22" s="10"/>
      <c r="L22" s="10"/>
      <c r="M22" s="10"/>
      <c r="N22" s="11"/>
      <c r="O22" s="113"/>
      <c r="P22" s="113"/>
      <c r="Q22" s="113"/>
      <c r="R22" s="113"/>
      <c r="S22" s="113"/>
    </row>
    <row r="23" spans="1:30" ht="15.75" customHeight="1">
      <c r="A23" s="12"/>
      <c r="B23" s="12"/>
      <c r="C23" s="12"/>
      <c r="D23" s="114">
        <v>7.3999999999999996E-2</v>
      </c>
      <c r="E23" s="114">
        <v>0.48699999999999999</v>
      </c>
      <c r="F23" s="114">
        <v>0.27600000000000002</v>
      </c>
      <c r="G23" s="114">
        <v>0.16300000000000001</v>
      </c>
      <c r="H23" s="12"/>
      <c r="I23" s="13"/>
      <c r="J23" s="13"/>
      <c r="K23" s="13"/>
      <c r="L23" s="13"/>
      <c r="M23" s="13"/>
      <c r="N23" s="13"/>
      <c r="O23" s="113"/>
      <c r="P23" s="113"/>
      <c r="Q23" s="113"/>
      <c r="R23" s="113"/>
      <c r="S23" s="113"/>
      <c r="AA23" s="163" t="s">
        <v>13</v>
      </c>
      <c r="AB23" s="163"/>
      <c r="AC23" s="163"/>
      <c r="AD23" s="163"/>
    </row>
    <row r="24" spans="1:30" ht="15.75" customHeight="1">
      <c r="A24" s="5"/>
      <c r="B24" s="12"/>
      <c r="C24" s="12"/>
      <c r="D24" s="12"/>
      <c r="F24" s="12"/>
      <c r="G24" s="12"/>
      <c r="H24" s="12"/>
      <c r="I24" s="13"/>
      <c r="J24" s="13"/>
      <c r="K24" s="13"/>
      <c r="L24" s="13"/>
      <c r="M24" s="13"/>
      <c r="N24" s="13"/>
      <c r="O24" s="113"/>
      <c r="P24" s="113"/>
      <c r="Q24" s="113"/>
      <c r="R24" s="113"/>
      <c r="S24" s="113"/>
      <c r="AA24" s="30" t="s">
        <v>23</v>
      </c>
      <c r="AB24" s="30" t="s">
        <v>24</v>
      </c>
      <c r="AC24" s="30" t="s">
        <v>25</v>
      </c>
      <c r="AD24" s="30" t="s">
        <v>55</v>
      </c>
    </row>
    <row r="25" spans="1:30" ht="18">
      <c r="A25" s="14"/>
      <c r="B25" s="15"/>
      <c r="C25" s="15"/>
      <c r="D25" s="15"/>
      <c r="E25" s="15"/>
      <c r="F25" s="15"/>
      <c r="G25" s="15"/>
      <c r="H25" s="15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</row>
    <row r="26" spans="1:30" ht="18">
      <c r="A26" s="16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</row>
    <row r="27" spans="1:30" ht="18">
      <c r="A27" s="16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</row>
    <row r="28" spans="1:30" ht="18">
      <c r="A28" s="16"/>
      <c r="B28" s="13"/>
      <c r="C28" s="13" t="s">
        <v>18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</row>
    <row r="29" spans="1:30" ht="18">
      <c r="A29" s="16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AA29" s="164"/>
      <c r="AB29" s="164"/>
      <c r="AC29" s="165"/>
    </row>
    <row r="30" spans="1:30" ht="18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</row>
    <row r="31" spans="1:30" ht="18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</row>
    <row r="32" spans="1:30" ht="18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</row>
    <row r="33" spans="1:47" ht="18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</row>
    <row r="34" spans="1:47" ht="18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</row>
    <row r="35" spans="1:47" s="18" customFormat="1" ht="18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U35" s="43"/>
      <c r="V35" s="43"/>
      <c r="W35" s="43"/>
      <c r="X35" s="43"/>
      <c r="Y35" s="43"/>
      <c r="Z35" s="43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ht="18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</row>
    <row r="37" spans="1:47" ht="18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</row>
    <row r="38" spans="1:47" ht="1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</row>
    <row r="39" spans="1:47" ht="18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AA39" s="19"/>
      <c r="AB39" s="19"/>
      <c r="AC39" s="19"/>
    </row>
    <row r="40" spans="1:47" ht="18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AA40" s="163" t="s">
        <v>12</v>
      </c>
      <c r="AB40" s="163"/>
      <c r="AC40" s="163"/>
      <c r="AD40" s="163"/>
    </row>
    <row r="41" spans="1:47" ht="18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AA41" s="30" t="s">
        <v>32</v>
      </c>
      <c r="AB41" s="30" t="s">
        <v>33</v>
      </c>
      <c r="AC41" s="30" t="s">
        <v>34</v>
      </c>
      <c r="AD41" s="30" t="s">
        <v>54</v>
      </c>
    </row>
    <row r="42" spans="1:47" ht="18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</row>
    <row r="43" spans="1:47" ht="18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</row>
    <row r="44" spans="1:47" ht="18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</row>
    <row r="45" spans="1:47" ht="18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</row>
    <row r="46" spans="1:47" ht="18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</row>
    <row r="47" spans="1:47" ht="18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</row>
    <row r="48" spans="1:47" ht="1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</row>
    <row r="49" spans="1:30" ht="18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</row>
    <row r="50" spans="1:30" ht="18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</row>
    <row r="51" spans="1:30" ht="18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</row>
    <row r="52" spans="1:30" ht="18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</row>
    <row r="53" spans="1:30" ht="18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</row>
    <row r="56" spans="1:30" ht="15.75" customHeight="1">
      <c r="AA56" s="35"/>
      <c r="AB56" s="35"/>
      <c r="AC56" s="29"/>
    </row>
    <row r="57" spans="1:30" ht="15.75" customHeight="1">
      <c r="AA57" s="30" t="s">
        <v>29</v>
      </c>
      <c r="AB57" s="30" t="s">
        <v>30</v>
      </c>
      <c r="AC57" s="30" t="s">
        <v>31</v>
      </c>
      <c r="AD57" s="30" t="s">
        <v>53</v>
      </c>
    </row>
    <row r="73" spans="27:30" ht="15.75" customHeight="1">
      <c r="AA73" s="30" t="s">
        <v>26</v>
      </c>
      <c r="AB73" s="30" t="s">
        <v>27</v>
      </c>
      <c r="AC73" s="30" t="s">
        <v>28</v>
      </c>
      <c r="AD73" s="30" t="s">
        <v>52</v>
      </c>
    </row>
    <row r="203" spans="14:14" ht="12.75">
      <c r="N203" s="17"/>
    </row>
    <row r="204" spans="14:14" ht="12.75">
      <c r="N204" s="17"/>
    </row>
    <row r="205" spans="14:14" ht="12.75">
      <c r="N205" s="17"/>
    </row>
    <row r="206" spans="14:14" ht="12.75">
      <c r="N206" s="17"/>
    </row>
    <row r="207" spans="14:14" ht="12.75">
      <c r="N207" s="17"/>
    </row>
    <row r="208" spans="14:14" ht="12.75">
      <c r="N208" s="17"/>
    </row>
    <row r="209" spans="14:14" ht="12.75">
      <c r="N209" s="17"/>
    </row>
    <row r="210" spans="14:14" ht="12.75">
      <c r="N210" s="17"/>
    </row>
    <row r="211" spans="14:14" ht="12.75">
      <c r="N211" s="17"/>
    </row>
    <row r="212" spans="14:14" ht="12.75">
      <c r="N212" s="17"/>
    </row>
    <row r="213" spans="14:14" ht="12.75">
      <c r="N213" s="17"/>
    </row>
    <row r="214" spans="14:14" ht="12.75">
      <c r="N214" s="17"/>
    </row>
    <row r="215" spans="14:14" ht="12.75">
      <c r="N215" s="17"/>
    </row>
    <row r="216" spans="14:14" ht="12.75">
      <c r="N216" s="17"/>
    </row>
    <row r="217" spans="14:14" ht="12.75">
      <c r="N217" s="17"/>
    </row>
    <row r="218" spans="14:14" ht="12.75">
      <c r="N218" s="17"/>
    </row>
    <row r="219" spans="14:14" ht="12.75">
      <c r="N219" s="17"/>
    </row>
    <row r="220" spans="14:14" ht="12.75">
      <c r="N220" s="17"/>
    </row>
    <row r="221" spans="14:14" ht="12.75">
      <c r="N221" s="17"/>
    </row>
    <row r="222" spans="14:14" ht="12.75">
      <c r="N222" s="17"/>
    </row>
    <row r="223" spans="14:14" ht="12.75">
      <c r="N223" s="17"/>
    </row>
    <row r="224" spans="14:14" ht="12.75">
      <c r="N224" s="17"/>
    </row>
    <row r="225" spans="14:14" ht="12.75">
      <c r="N225" s="17"/>
    </row>
    <row r="226" spans="14:14" ht="12.75">
      <c r="N226" s="17"/>
    </row>
    <row r="227" spans="14:14" ht="12.75">
      <c r="N227" s="17"/>
    </row>
    <row r="228" spans="14:14" ht="12.75">
      <c r="N228" s="17"/>
    </row>
    <row r="229" spans="14:14" ht="12.75">
      <c r="N229" s="17"/>
    </row>
    <row r="230" spans="14:14" ht="12.75">
      <c r="N230" s="17"/>
    </row>
    <row r="231" spans="14:14" ht="12.75">
      <c r="N231" s="17"/>
    </row>
    <row r="232" spans="14:14" ht="12.75">
      <c r="N232" s="17"/>
    </row>
    <row r="233" spans="14:14" ht="12.75">
      <c r="N233" s="17"/>
    </row>
    <row r="234" spans="14:14" ht="12.75">
      <c r="N234" s="17"/>
    </row>
    <row r="235" spans="14:14" ht="12.75">
      <c r="N235" s="17"/>
    </row>
    <row r="236" spans="14:14" ht="12.75">
      <c r="N236" s="17"/>
    </row>
    <row r="237" spans="14:14" ht="12.75">
      <c r="N237" s="17"/>
    </row>
    <row r="238" spans="14:14" ht="12.75">
      <c r="N238" s="17"/>
    </row>
    <row r="239" spans="14:14" ht="12.75">
      <c r="N239" s="17"/>
    </row>
    <row r="240" spans="14:14" ht="12.75">
      <c r="N240" s="17"/>
    </row>
    <row r="241" spans="14:14" ht="12.75">
      <c r="N241" s="17"/>
    </row>
    <row r="242" spans="14:14" ht="12.75">
      <c r="N242" s="17"/>
    </row>
    <row r="243" spans="14:14" ht="12.75">
      <c r="N243" s="17"/>
    </row>
    <row r="244" spans="14:14" ht="12.75">
      <c r="N244" s="17"/>
    </row>
    <row r="245" spans="14:14" ht="12.75">
      <c r="N245" s="17"/>
    </row>
    <row r="246" spans="14:14" ht="12.75">
      <c r="N246" s="17"/>
    </row>
    <row r="247" spans="14:14" ht="12.75">
      <c r="N247" s="17"/>
    </row>
    <row r="248" spans="14:14" ht="12.75">
      <c r="N248" s="17"/>
    </row>
    <row r="249" spans="14:14" ht="12.75">
      <c r="N249" s="17"/>
    </row>
    <row r="250" spans="14:14" ht="12.75">
      <c r="N250" s="17"/>
    </row>
    <row r="251" spans="14:14" ht="12.75">
      <c r="N251" s="17"/>
    </row>
    <row r="252" spans="14:14" ht="12.75">
      <c r="N252" s="17"/>
    </row>
    <row r="253" spans="14:14" ht="12.75">
      <c r="N253" s="17"/>
    </row>
    <row r="254" spans="14:14" ht="12.75">
      <c r="N254" s="17"/>
    </row>
    <row r="255" spans="14:14" ht="12.75">
      <c r="N255" s="17"/>
    </row>
    <row r="256" spans="14:14" ht="12.75">
      <c r="N256" s="17"/>
    </row>
    <row r="257" spans="14:14" ht="12.75">
      <c r="N257" s="17"/>
    </row>
    <row r="258" spans="14:14" ht="12.75">
      <c r="N258" s="17"/>
    </row>
    <row r="259" spans="14:14" ht="12.75">
      <c r="N259" s="17"/>
    </row>
    <row r="260" spans="14:14" ht="12.75">
      <c r="N260" s="17"/>
    </row>
    <row r="261" spans="14:14" ht="12.75">
      <c r="N261" s="17"/>
    </row>
    <row r="262" spans="14:14" ht="12.75">
      <c r="N262" s="17"/>
    </row>
    <row r="263" spans="14:14" ht="12.75">
      <c r="N263" s="17"/>
    </row>
    <row r="264" spans="14:14" ht="12.75">
      <c r="N264" s="17"/>
    </row>
    <row r="265" spans="14:14" ht="12.75">
      <c r="N265" s="17"/>
    </row>
    <row r="266" spans="14:14" ht="12.75">
      <c r="N266" s="17"/>
    </row>
    <row r="267" spans="14:14" ht="12.75">
      <c r="N267" s="17"/>
    </row>
    <row r="268" spans="14:14" ht="12.75">
      <c r="N268" s="17"/>
    </row>
    <row r="269" spans="14:14" ht="12.75">
      <c r="N269" s="17"/>
    </row>
    <row r="270" spans="14:14" ht="12.75">
      <c r="N270" s="17"/>
    </row>
    <row r="271" spans="14:14" ht="12.75">
      <c r="N271" s="17"/>
    </row>
    <row r="272" spans="14:14" ht="12.75">
      <c r="N272" s="17"/>
    </row>
    <row r="273" spans="14:14" ht="12.75">
      <c r="N273" s="17"/>
    </row>
    <row r="274" spans="14:14" ht="12.75">
      <c r="N274" s="17"/>
    </row>
    <row r="275" spans="14:14" ht="12.75">
      <c r="N275" s="17"/>
    </row>
    <row r="276" spans="14:14" ht="12.75">
      <c r="N276" s="17"/>
    </row>
    <row r="277" spans="14:14" ht="12.75">
      <c r="N277" s="17"/>
    </row>
    <row r="278" spans="14:14" ht="12.75">
      <c r="N278" s="17"/>
    </row>
    <row r="279" spans="14:14" ht="12.75">
      <c r="N279" s="17"/>
    </row>
    <row r="280" spans="14:14" ht="12.75">
      <c r="N280" s="17"/>
    </row>
    <row r="281" spans="14:14" ht="12.75">
      <c r="N281" s="17"/>
    </row>
    <row r="282" spans="14:14" ht="12.75">
      <c r="N282" s="17"/>
    </row>
    <row r="283" spans="14:14" ht="12.75">
      <c r="N283" s="17"/>
    </row>
    <row r="284" spans="14:14" ht="12.75">
      <c r="N284" s="17"/>
    </row>
    <row r="285" spans="14:14" ht="12.75">
      <c r="N285" s="17"/>
    </row>
    <row r="286" spans="14:14" ht="12.75">
      <c r="N286" s="17"/>
    </row>
    <row r="287" spans="14:14" ht="12.75">
      <c r="N287" s="17"/>
    </row>
    <row r="288" spans="14:14" ht="12.75">
      <c r="N288" s="17"/>
    </row>
    <row r="289" spans="14:14" ht="12.75">
      <c r="N289" s="17"/>
    </row>
    <row r="290" spans="14:14" ht="12.75">
      <c r="N290" s="17"/>
    </row>
    <row r="291" spans="14:14" ht="12.75">
      <c r="N291" s="17"/>
    </row>
    <row r="292" spans="14:14" ht="12.75">
      <c r="N292" s="17"/>
    </row>
    <row r="293" spans="14:14" ht="12.75">
      <c r="N293" s="17"/>
    </row>
    <row r="294" spans="14:14" ht="12.75">
      <c r="N294" s="17"/>
    </row>
    <row r="295" spans="14:14" ht="12.75">
      <c r="N295" s="17"/>
    </row>
    <row r="296" spans="14:14" ht="12.75">
      <c r="N296" s="17"/>
    </row>
    <row r="297" spans="14:14" ht="12.75">
      <c r="N297" s="17"/>
    </row>
    <row r="298" spans="14:14" ht="12.75">
      <c r="N298" s="17"/>
    </row>
    <row r="299" spans="14:14" ht="12.75">
      <c r="N299" s="17"/>
    </row>
    <row r="300" spans="14:14" ht="12.75">
      <c r="N300" s="17"/>
    </row>
    <row r="301" spans="14:14" ht="12.75">
      <c r="N301" s="17"/>
    </row>
    <row r="302" spans="14:14" ht="12.75">
      <c r="N302" s="17"/>
    </row>
    <row r="303" spans="14:14" ht="12.75">
      <c r="N303" s="17"/>
    </row>
    <row r="304" spans="14:14" ht="12.75">
      <c r="N304" s="17"/>
    </row>
    <row r="305" spans="14:14" ht="12.75">
      <c r="N305" s="17"/>
    </row>
    <row r="306" spans="14:14" ht="12.75">
      <c r="N306" s="17"/>
    </row>
    <row r="307" spans="14:14" ht="12.75">
      <c r="N307" s="17"/>
    </row>
    <row r="308" spans="14:14" ht="12.75">
      <c r="N308" s="17"/>
    </row>
    <row r="309" spans="14:14" ht="12.75">
      <c r="N309" s="17"/>
    </row>
    <row r="310" spans="14:14" ht="12.75">
      <c r="N310" s="17"/>
    </row>
    <row r="311" spans="14:14" ht="12.75">
      <c r="N311" s="17"/>
    </row>
    <row r="312" spans="14:14" ht="12.75">
      <c r="N312" s="17"/>
    </row>
    <row r="313" spans="14:14" ht="12.75">
      <c r="N313" s="17"/>
    </row>
    <row r="314" spans="14:14" ht="12.75">
      <c r="N314" s="17"/>
    </row>
    <row r="315" spans="14:14" ht="12.75">
      <c r="N315" s="17"/>
    </row>
    <row r="316" spans="14:14" ht="12.75">
      <c r="N316" s="17"/>
    </row>
    <row r="317" spans="14:14" ht="12.75">
      <c r="N317" s="17"/>
    </row>
    <row r="318" spans="14:14" ht="12.75">
      <c r="N318" s="17"/>
    </row>
    <row r="319" spans="14:14" ht="12.75">
      <c r="N319" s="17"/>
    </row>
    <row r="320" spans="14:14" ht="12.75">
      <c r="N320" s="17"/>
    </row>
    <row r="321" spans="14:14" ht="12.75">
      <c r="N321" s="17"/>
    </row>
    <row r="322" spans="14:14" ht="12.75">
      <c r="N322" s="17"/>
    </row>
    <row r="323" spans="14:14" ht="12.75">
      <c r="N323" s="17"/>
    </row>
    <row r="324" spans="14:14" ht="12.75">
      <c r="N324" s="17"/>
    </row>
    <row r="325" spans="14:14" ht="12.75">
      <c r="N325" s="17"/>
    </row>
    <row r="326" spans="14:14" ht="12.75">
      <c r="N326" s="17"/>
    </row>
    <row r="327" spans="14:14" ht="12.75">
      <c r="N327" s="17"/>
    </row>
    <row r="328" spans="14:14" ht="12.75">
      <c r="N328" s="17"/>
    </row>
    <row r="329" spans="14:14" ht="12.75">
      <c r="N329" s="17"/>
    </row>
    <row r="330" spans="14:14" ht="12.75">
      <c r="N330" s="17"/>
    </row>
    <row r="331" spans="14:14" ht="12.75">
      <c r="N331" s="17"/>
    </row>
    <row r="332" spans="14:14" ht="12.75">
      <c r="N332" s="17"/>
    </row>
    <row r="333" spans="14:14" ht="12.75">
      <c r="N333" s="17"/>
    </row>
    <row r="334" spans="14:14" ht="12.75">
      <c r="N334" s="17"/>
    </row>
    <row r="335" spans="14:14" ht="12.75">
      <c r="N335" s="17"/>
    </row>
    <row r="336" spans="14:14" ht="12.75">
      <c r="N336" s="17"/>
    </row>
    <row r="337" spans="14:14" ht="12.75">
      <c r="N337" s="17"/>
    </row>
    <row r="338" spans="14:14" ht="12.75">
      <c r="N338" s="17"/>
    </row>
    <row r="339" spans="14:14" ht="12.75">
      <c r="N339" s="17"/>
    </row>
    <row r="340" spans="14:14" ht="12.75">
      <c r="N340" s="17"/>
    </row>
    <row r="341" spans="14:14" ht="12.75">
      <c r="N341" s="17"/>
    </row>
    <row r="342" spans="14:14" ht="12.75">
      <c r="N342" s="17"/>
    </row>
    <row r="343" spans="14:14" ht="12.75">
      <c r="N343" s="17"/>
    </row>
    <row r="344" spans="14:14" ht="12.75">
      <c r="N344" s="17"/>
    </row>
    <row r="345" spans="14:14" ht="12.75">
      <c r="N345" s="17"/>
    </row>
    <row r="346" spans="14:14" ht="12.75">
      <c r="N346" s="17"/>
    </row>
    <row r="347" spans="14:14" ht="12.75">
      <c r="N347" s="17"/>
    </row>
    <row r="348" spans="14:14" ht="12.75">
      <c r="N348" s="17"/>
    </row>
    <row r="349" spans="14:14" ht="12.75">
      <c r="N349" s="17"/>
    </row>
    <row r="350" spans="14:14" ht="12.75">
      <c r="N350" s="17"/>
    </row>
    <row r="351" spans="14:14" ht="12.75">
      <c r="N351" s="17"/>
    </row>
    <row r="352" spans="14:14" ht="12.75">
      <c r="N352" s="17"/>
    </row>
    <row r="353" spans="14:14" ht="12.75">
      <c r="N353" s="17"/>
    </row>
    <row r="354" spans="14:14" ht="12.75">
      <c r="N354" s="17"/>
    </row>
    <row r="355" spans="14:14" ht="12.75">
      <c r="N355" s="17"/>
    </row>
    <row r="356" spans="14:14" ht="12.75">
      <c r="N356" s="17"/>
    </row>
    <row r="357" spans="14:14" ht="12.75">
      <c r="N357" s="17"/>
    </row>
    <row r="358" spans="14:14" ht="12.75">
      <c r="N358" s="17"/>
    </row>
    <row r="359" spans="14:14" ht="12.75">
      <c r="N359" s="17"/>
    </row>
    <row r="360" spans="14:14" ht="12.75">
      <c r="N360" s="17"/>
    </row>
    <row r="361" spans="14:14" ht="12.75">
      <c r="N361" s="17"/>
    </row>
    <row r="362" spans="14:14" ht="12.75">
      <c r="N362" s="17"/>
    </row>
    <row r="363" spans="14:14" ht="12.75">
      <c r="N363" s="17"/>
    </row>
    <row r="364" spans="14:14" ht="12.75">
      <c r="N364" s="17"/>
    </row>
    <row r="365" spans="14:14" ht="12.75">
      <c r="N365" s="17"/>
    </row>
    <row r="366" spans="14:14" ht="12.75">
      <c r="N366" s="17"/>
    </row>
    <row r="367" spans="14:14" ht="12.75">
      <c r="N367" s="17"/>
    </row>
    <row r="368" spans="14:14" ht="12.75">
      <c r="N368" s="17"/>
    </row>
    <row r="369" spans="14:14" ht="12.75">
      <c r="N369" s="17"/>
    </row>
    <row r="370" spans="14:14" ht="12.75">
      <c r="N370" s="17"/>
    </row>
    <row r="371" spans="14:14" ht="12.75">
      <c r="N371" s="17"/>
    </row>
    <row r="372" spans="14:14" ht="12.75">
      <c r="N372" s="17"/>
    </row>
    <row r="373" spans="14:14" ht="12.75">
      <c r="N373" s="17"/>
    </row>
    <row r="374" spans="14:14" ht="12.75">
      <c r="N374" s="17"/>
    </row>
    <row r="375" spans="14:14" ht="12.75">
      <c r="N375" s="17"/>
    </row>
    <row r="376" spans="14:14" ht="12.75">
      <c r="N376" s="17"/>
    </row>
    <row r="377" spans="14:14" ht="12.75">
      <c r="N377" s="17"/>
    </row>
    <row r="378" spans="14:14" ht="12.75">
      <c r="N378" s="17"/>
    </row>
    <row r="379" spans="14:14" ht="12.75">
      <c r="N379" s="17"/>
    </row>
    <row r="380" spans="14:14" ht="12.75">
      <c r="N380" s="17"/>
    </row>
    <row r="381" spans="14:14" ht="12.75">
      <c r="N381" s="17"/>
    </row>
    <row r="382" spans="14:14" ht="12.75">
      <c r="N382" s="17"/>
    </row>
    <row r="383" spans="14:14" ht="12.75">
      <c r="N383" s="17"/>
    </row>
    <row r="384" spans="14:14" ht="12.75">
      <c r="N384" s="17"/>
    </row>
    <row r="385" spans="14:14" ht="12.75">
      <c r="N385" s="17"/>
    </row>
    <row r="386" spans="14:14" ht="12.75">
      <c r="N386" s="17"/>
    </row>
    <row r="387" spans="14:14" ht="12.75">
      <c r="N387" s="17"/>
    </row>
    <row r="388" spans="14:14" ht="12.75">
      <c r="N388" s="17"/>
    </row>
    <row r="389" spans="14:14" ht="12.75">
      <c r="N389" s="17"/>
    </row>
    <row r="390" spans="14:14" ht="12.75">
      <c r="N390" s="17"/>
    </row>
    <row r="391" spans="14:14" ht="12.75">
      <c r="N391" s="17"/>
    </row>
    <row r="392" spans="14:14" ht="12.75">
      <c r="N392" s="17"/>
    </row>
    <row r="393" spans="14:14" ht="12.75">
      <c r="N393" s="17"/>
    </row>
    <row r="394" spans="14:14" ht="12.75">
      <c r="N394" s="17"/>
    </row>
    <row r="395" spans="14:14" ht="12.75">
      <c r="N395" s="17"/>
    </row>
    <row r="396" spans="14:14" ht="12.75">
      <c r="N396" s="17"/>
    </row>
    <row r="397" spans="14:14" ht="12.75">
      <c r="N397" s="17"/>
    </row>
    <row r="398" spans="14:14" ht="12.75">
      <c r="N398" s="17"/>
    </row>
    <row r="399" spans="14:14" ht="12.75">
      <c r="N399" s="17"/>
    </row>
    <row r="400" spans="14:14" ht="12.75">
      <c r="N400" s="17"/>
    </row>
    <row r="401" spans="14:14" ht="12.75">
      <c r="N401" s="17"/>
    </row>
    <row r="402" spans="14:14" ht="12.75">
      <c r="N402" s="17"/>
    </row>
    <row r="403" spans="14:14" ht="12.75">
      <c r="N403" s="17"/>
    </row>
    <row r="404" spans="14:14" ht="12.75">
      <c r="N404" s="17"/>
    </row>
    <row r="405" spans="14:14" ht="12.75">
      <c r="N405" s="17"/>
    </row>
    <row r="406" spans="14:14" ht="12.75">
      <c r="N406" s="17"/>
    </row>
    <row r="407" spans="14:14" ht="12.75">
      <c r="N407" s="17"/>
    </row>
    <row r="408" spans="14:14" ht="12.75">
      <c r="N408" s="17"/>
    </row>
    <row r="409" spans="14:14" ht="12.75">
      <c r="N409" s="17"/>
    </row>
    <row r="410" spans="14:14" ht="12.75">
      <c r="N410" s="17"/>
    </row>
    <row r="411" spans="14:14" ht="12.75">
      <c r="N411" s="17"/>
    </row>
    <row r="412" spans="14:14" ht="12.75">
      <c r="N412" s="17"/>
    </row>
    <row r="413" spans="14:14" ht="12.75">
      <c r="N413" s="17"/>
    </row>
    <row r="414" spans="14:14" ht="12.75">
      <c r="N414" s="17"/>
    </row>
    <row r="415" spans="14:14" ht="12.75">
      <c r="N415" s="17"/>
    </row>
    <row r="416" spans="14:14" ht="12.75">
      <c r="N416" s="17"/>
    </row>
    <row r="417" spans="14:14" ht="12.75">
      <c r="N417" s="17"/>
    </row>
    <row r="418" spans="14:14" ht="12.75">
      <c r="N418" s="17"/>
    </row>
    <row r="419" spans="14:14" ht="12.75">
      <c r="N419" s="17"/>
    </row>
    <row r="420" spans="14:14" ht="12.75">
      <c r="N420" s="17"/>
    </row>
    <row r="421" spans="14:14" ht="12.75">
      <c r="N421" s="17"/>
    </row>
    <row r="422" spans="14:14" ht="12.75">
      <c r="N422" s="17"/>
    </row>
    <row r="423" spans="14:14" ht="12.75">
      <c r="N423" s="17"/>
    </row>
    <row r="424" spans="14:14" ht="12.75">
      <c r="N424" s="17"/>
    </row>
    <row r="425" spans="14:14" ht="12.75">
      <c r="N425" s="17"/>
    </row>
    <row r="426" spans="14:14" ht="12.75">
      <c r="N426" s="17"/>
    </row>
    <row r="427" spans="14:14" ht="12.75">
      <c r="N427" s="17"/>
    </row>
    <row r="428" spans="14:14" ht="12.75">
      <c r="N428" s="17"/>
    </row>
    <row r="429" spans="14:14" ht="12.75">
      <c r="N429" s="17"/>
    </row>
    <row r="430" spans="14:14" ht="12.75">
      <c r="N430" s="17"/>
    </row>
    <row r="431" spans="14:14" ht="12.75">
      <c r="N431" s="17"/>
    </row>
    <row r="432" spans="14:14" ht="12.75">
      <c r="N432" s="17"/>
    </row>
    <row r="433" spans="14:14" ht="12.75">
      <c r="N433" s="17"/>
    </row>
    <row r="434" spans="14:14" ht="12.75">
      <c r="N434" s="17"/>
    </row>
    <row r="435" spans="14:14" ht="12.75">
      <c r="N435" s="17"/>
    </row>
    <row r="436" spans="14:14" ht="12.75">
      <c r="N436" s="17"/>
    </row>
    <row r="437" spans="14:14" ht="12.75">
      <c r="N437" s="17"/>
    </row>
    <row r="438" spans="14:14" ht="12.75">
      <c r="N438" s="17"/>
    </row>
    <row r="439" spans="14:14" ht="12.75">
      <c r="N439" s="17"/>
    </row>
    <row r="440" spans="14:14" ht="12.75">
      <c r="N440" s="17"/>
    </row>
    <row r="441" spans="14:14" ht="12.75">
      <c r="N441" s="17"/>
    </row>
    <row r="442" spans="14:14" ht="12.75">
      <c r="N442" s="17"/>
    </row>
    <row r="443" spans="14:14" ht="12.75">
      <c r="N443" s="17"/>
    </row>
    <row r="444" spans="14:14" ht="12.75">
      <c r="N444" s="17"/>
    </row>
    <row r="445" spans="14:14" ht="12.75">
      <c r="N445" s="17"/>
    </row>
    <row r="446" spans="14:14" ht="12.75">
      <c r="N446" s="17"/>
    </row>
    <row r="447" spans="14:14" ht="12.75">
      <c r="N447" s="17"/>
    </row>
    <row r="448" spans="14:14" ht="12.75">
      <c r="N448" s="17"/>
    </row>
    <row r="449" spans="14:14" ht="12.75">
      <c r="N449" s="17"/>
    </row>
    <row r="450" spans="14:14" ht="12.75">
      <c r="N450" s="17"/>
    </row>
    <row r="451" spans="14:14" ht="12.75">
      <c r="N451" s="17"/>
    </row>
    <row r="452" spans="14:14" ht="12.75">
      <c r="N452" s="17"/>
    </row>
    <row r="453" spans="14:14" ht="12.75">
      <c r="N453" s="17"/>
    </row>
    <row r="454" spans="14:14" ht="12.75">
      <c r="N454" s="17"/>
    </row>
    <row r="455" spans="14:14" ht="12.75">
      <c r="N455" s="17"/>
    </row>
    <row r="456" spans="14:14" ht="12.75">
      <c r="N456" s="17"/>
    </row>
    <row r="457" spans="14:14" ht="12.75">
      <c r="N457" s="17"/>
    </row>
    <row r="458" spans="14:14" ht="12.75">
      <c r="N458" s="17"/>
    </row>
    <row r="459" spans="14:14" ht="12.75">
      <c r="N459" s="17"/>
    </row>
    <row r="460" spans="14:14" ht="12.75">
      <c r="N460" s="17"/>
    </row>
    <row r="461" spans="14:14" ht="12.75">
      <c r="N461" s="17"/>
    </row>
    <row r="462" spans="14:14" ht="12.75">
      <c r="N462" s="17"/>
    </row>
    <row r="463" spans="14:14" ht="12.75">
      <c r="N463" s="17"/>
    </row>
    <row r="464" spans="14:14" ht="12.75">
      <c r="N464" s="17"/>
    </row>
    <row r="465" spans="14:14" ht="12.75">
      <c r="N465" s="17"/>
    </row>
    <row r="466" spans="14:14" ht="12.75">
      <c r="N466" s="17"/>
    </row>
    <row r="467" spans="14:14" ht="12.75">
      <c r="N467" s="17"/>
    </row>
    <row r="468" spans="14:14" ht="12.75">
      <c r="N468" s="17"/>
    </row>
    <row r="469" spans="14:14" ht="12.75">
      <c r="N469" s="17"/>
    </row>
    <row r="470" spans="14:14" ht="12.75">
      <c r="N470" s="17"/>
    </row>
    <row r="471" spans="14:14" ht="12.75">
      <c r="N471" s="17"/>
    </row>
    <row r="472" spans="14:14" ht="12.75">
      <c r="N472" s="17"/>
    </row>
    <row r="473" spans="14:14" ht="12.75">
      <c r="N473" s="17"/>
    </row>
    <row r="474" spans="14:14" ht="12.75">
      <c r="N474" s="17"/>
    </row>
    <row r="475" spans="14:14" ht="12.75">
      <c r="N475" s="17"/>
    </row>
    <row r="476" spans="14:14" ht="12.75">
      <c r="N476" s="17"/>
    </row>
    <row r="477" spans="14:14" ht="12.75">
      <c r="N477" s="17"/>
    </row>
    <row r="478" spans="14:14" ht="12.75">
      <c r="N478" s="17"/>
    </row>
    <row r="479" spans="14:14" ht="12.75">
      <c r="N479" s="17"/>
    </row>
    <row r="480" spans="14:14" ht="12.75">
      <c r="N480" s="17"/>
    </row>
    <row r="481" spans="14:14" ht="12.75">
      <c r="N481" s="17"/>
    </row>
    <row r="482" spans="14:14" ht="12.75">
      <c r="N482" s="17"/>
    </row>
    <row r="483" spans="14:14" ht="12.75">
      <c r="N483" s="17"/>
    </row>
    <row r="484" spans="14:14" ht="12.75">
      <c r="N484" s="17"/>
    </row>
    <row r="485" spans="14:14" ht="12.75">
      <c r="N485" s="17"/>
    </row>
    <row r="486" spans="14:14" ht="12.75">
      <c r="N486" s="17"/>
    </row>
    <row r="487" spans="14:14" ht="12.75">
      <c r="N487" s="17"/>
    </row>
    <row r="488" spans="14:14" ht="12.75">
      <c r="N488" s="17"/>
    </row>
    <row r="489" spans="14:14" ht="12.75">
      <c r="N489" s="17"/>
    </row>
    <row r="490" spans="14:14" ht="12.75">
      <c r="N490" s="17"/>
    </row>
    <row r="491" spans="14:14" ht="12.75">
      <c r="N491" s="17"/>
    </row>
    <row r="492" spans="14:14" ht="12.75">
      <c r="N492" s="17"/>
    </row>
    <row r="493" spans="14:14" ht="12.75">
      <c r="N493" s="17"/>
    </row>
    <row r="494" spans="14:14" ht="12.75">
      <c r="N494" s="17"/>
    </row>
    <row r="495" spans="14:14" ht="12.75">
      <c r="N495" s="17"/>
    </row>
    <row r="496" spans="14:14" ht="12.75">
      <c r="N496" s="17"/>
    </row>
    <row r="497" spans="14:14" ht="12.75">
      <c r="N497" s="17"/>
    </row>
    <row r="498" spans="14:14" ht="12.75">
      <c r="N498" s="17"/>
    </row>
    <row r="499" spans="14:14" ht="12.75">
      <c r="N499" s="17"/>
    </row>
    <row r="500" spans="14:14" ht="12.75">
      <c r="N500" s="17"/>
    </row>
    <row r="501" spans="14:14" ht="12.75">
      <c r="N501" s="17"/>
    </row>
    <row r="502" spans="14:14" ht="12.75">
      <c r="N502" s="17"/>
    </row>
    <row r="503" spans="14:14" ht="12.75">
      <c r="N503" s="17"/>
    </row>
    <row r="504" spans="14:14" ht="12.75">
      <c r="N504" s="17"/>
    </row>
    <row r="505" spans="14:14" ht="12.75">
      <c r="N505" s="17"/>
    </row>
    <row r="506" spans="14:14" ht="12.75">
      <c r="N506" s="17"/>
    </row>
    <row r="507" spans="14:14" ht="12.75">
      <c r="N507" s="17"/>
    </row>
    <row r="508" spans="14:14" ht="12.75">
      <c r="N508" s="17"/>
    </row>
    <row r="509" spans="14:14" ht="12.75">
      <c r="N509" s="17"/>
    </row>
    <row r="510" spans="14:14" ht="12.75">
      <c r="N510" s="17"/>
    </row>
    <row r="511" spans="14:14" ht="12.75">
      <c r="N511" s="17"/>
    </row>
    <row r="512" spans="14:14" ht="12.75">
      <c r="N512" s="17"/>
    </row>
    <row r="513" spans="14:14" ht="12.75">
      <c r="N513" s="17"/>
    </row>
    <row r="514" spans="14:14" ht="12.75">
      <c r="N514" s="17"/>
    </row>
    <row r="515" spans="14:14" ht="12.75">
      <c r="N515" s="17"/>
    </row>
    <row r="516" spans="14:14" ht="12.75">
      <c r="N516" s="17"/>
    </row>
    <row r="517" spans="14:14" ht="12.75">
      <c r="N517" s="17"/>
    </row>
    <row r="518" spans="14:14" ht="12.75">
      <c r="N518" s="17"/>
    </row>
    <row r="519" spans="14:14" ht="12.75">
      <c r="N519" s="17"/>
    </row>
    <row r="520" spans="14:14" ht="12.75">
      <c r="N520" s="17"/>
    </row>
    <row r="521" spans="14:14" ht="12.75">
      <c r="N521" s="17"/>
    </row>
    <row r="522" spans="14:14" ht="12.75">
      <c r="N522" s="17"/>
    </row>
    <row r="523" spans="14:14" ht="12.75">
      <c r="N523" s="17"/>
    </row>
    <row r="524" spans="14:14" ht="12.75">
      <c r="N524" s="17"/>
    </row>
    <row r="525" spans="14:14" ht="12.75">
      <c r="N525" s="17"/>
    </row>
    <row r="526" spans="14:14" ht="12.75">
      <c r="N526" s="17"/>
    </row>
    <row r="527" spans="14:14" ht="12.75">
      <c r="N527" s="17"/>
    </row>
    <row r="528" spans="14:14" ht="12.75">
      <c r="N528" s="17"/>
    </row>
    <row r="529" spans="14:14" ht="12.75">
      <c r="N529" s="17"/>
    </row>
    <row r="530" spans="14:14" ht="12.75">
      <c r="N530" s="17"/>
    </row>
    <row r="531" spans="14:14" ht="12.75">
      <c r="N531" s="17"/>
    </row>
    <row r="532" spans="14:14" ht="12.75">
      <c r="N532" s="17"/>
    </row>
    <row r="533" spans="14:14" ht="12.75">
      <c r="N533" s="17"/>
    </row>
    <row r="534" spans="14:14" ht="12.75">
      <c r="N534" s="17"/>
    </row>
    <row r="535" spans="14:14" ht="12.75">
      <c r="N535" s="17"/>
    </row>
    <row r="536" spans="14:14" ht="12.75">
      <c r="N536" s="17"/>
    </row>
    <row r="537" spans="14:14" ht="12.75">
      <c r="N537" s="17"/>
    </row>
    <row r="538" spans="14:14" ht="12.75">
      <c r="N538" s="17"/>
    </row>
    <row r="539" spans="14:14" ht="12.75">
      <c r="N539" s="17"/>
    </row>
    <row r="540" spans="14:14" ht="12.75">
      <c r="N540" s="17"/>
    </row>
    <row r="541" spans="14:14" ht="12.75">
      <c r="N541" s="17"/>
    </row>
    <row r="542" spans="14:14" ht="12.75">
      <c r="N542" s="17"/>
    </row>
    <row r="543" spans="14:14" ht="12.75">
      <c r="N543" s="17"/>
    </row>
    <row r="544" spans="14:14" ht="12.75">
      <c r="N544" s="17"/>
    </row>
    <row r="545" spans="14:14" ht="12.75">
      <c r="N545" s="17"/>
    </row>
    <row r="546" spans="14:14" ht="12.75">
      <c r="N546" s="17"/>
    </row>
    <row r="547" spans="14:14" ht="12.75">
      <c r="N547" s="17"/>
    </row>
    <row r="548" spans="14:14" ht="12.75">
      <c r="N548" s="17"/>
    </row>
    <row r="549" spans="14:14" ht="12.75">
      <c r="N549" s="17"/>
    </row>
    <row r="550" spans="14:14" ht="12.75">
      <c r="N550" s="17"/>
    </row>
    <row r="551" spans="14:14" ht="12.75">
      <c r="N551" s="17"/>
    </row>
    <row r="552" spans="14:14" ht="12.75">
      <c r="N552" s="17"/>
    </row>
    <row r="553" spans="14:14" ht="12.75">
      <c r="N553" s="17"/>
    </row>
    <row r="554" spans="14:14" ht="12.75">
      <c r="N554" s="17"/>
    </row>
    <row r="555" spans="14:14" ht="12.75">
      <c r="N555" s="17"/>
    </row>
    <row r="556" spans="14:14" ht="12.75">
      <c r="N556" s="17"/>
    </row>
    <row r="557" spans="14:14" ht="12.75">
      <c r="N557" s="17"/>
    </row>
    <row r="558" spans="14:14" ht="12.75">
      <c r="N558" s="17"/>
    </row>
    <row r="559" spans="14:14" ht="12.75">
      <c r="N559" s="17"/>
    </row>
    <row r="560" spans="14:14" ht="12.75">
      <c r="N560" s="17"/>
    </row>
    <row r="561" spans="14:14" ht="12.75">
      <c r="N561" s="17"/>
    </row>
    <row r="562" spans="14:14" ht="12.75">
      <c r="N562" s="17"/>
    </row>
    <row r="563" spans="14:14" ht="12.75">
      <c r="N563" s="17"/>
    </row>
    <row r="564" spans="14:14" ht="12.75">
      <c r="N564" s="17"/>
    </row>
    <row r="565" spans="14:14" ht="12.75">
      <c r="N565" s="17"/>
    </row>
    <row r="566" spans="14:14" ht="12.75">
      <c r="N566" s="17"/>
    </row>
    <row r="567" spans="14:14" ht="12.75">
      <c r="N567" s="17"/>
    </row>
    <row r="568" spans="14:14" ht="12.75">
      <c r="N568" s="17"/>
    </row>
    <row r="569" spans="14:14" ht="12.75">
      <c r="N569" s="17"/>
    </row>
    <row r="570" spans="14:14" ht="12.75">
      <c r="N570" s="17"/>
    </row>
    <row r="571" spans="14:14" ht="12.75">
      <c r="N571" s="17"/>
    </row>
    <row r="572" spans="14:14" ht="12.75">
      <c r="N572" s="17"/>
    </row>
    <row r="573" spans="14:14" ht="12.75">
      <c r="N573" s="17"/>
    </row>
    <row r="574" spans="14:14" ht="12.75">
      <c r="N574" s="17"/>
    </row>
    <row r="575" spans="14:14" ht="12.75">
      <c r="N575" s="17"/>
    </row>
    <row r="576" spans="14:14" ht="12.75">
      <c r="N576" s="17"/>
    </row>
    <row r="577" spans="14:14" ht="12.75">
      <c r="N577" s="17"/>
    </row>
    <row r="578" spans="14:14" ht="12.75">
      <c r="N578" s="17"/>
    </row>
    <row r="579" spans="14:14" ht="12.75">
      <c r="N579" s="17"/>
    </row>
    <row r="580" spans="14:14" ht="12.75">
      <c r="N580" s="17"/>
    </row>
    <row r="581" spans="14:14" ht="12.75">
      <c r="N581" s="17"/>
    </row>
    <row r="582" spans="14:14" ht="12.75">
      <c r="N582" s="17"/>
    </row>
    <row r="583" spans="14:14" ht="12.75">
      <c r="N583" s="17"/>
    </row>
    <row r="584" spans="14:14" ht="12.75">
      <c r="N584" s="17"/>
    </row>
    <row r="585" spans="14:14" ht="12.75">
      <c r="N585" s="17"/>
    </row>
    <row r="586" spans="14:14" ht="12.75">
      <c r="N586" s="17"/>
    </row>
    <row r="587" spans="14:14" ht="12.75">
      <c r="N587" s="17"/>
    </row>
    <row r="588" spans="14:14" ht="12.75">
      <c r="N588" s="17"/>
    </row>
    <row r="589" spans="14:14" ht="12.75">
      <c r="N589" s="17"/>
    </row>
    <row r="590" spans="14:14" ht="12.75">
      <c r="N590" s="17"/>
    </row>
    <row r="591" spans="14:14" ht="12.75">
      <c r="N591" s="17"/>
    </row>
    <row r="592" spans="14:14" ht="12.75">
      <c r="N592" s="17"/>
    </row>
    <row r="593" spans="14:14" ht="12.75">
      <c r="N593" s="17"/>
    </row>
    <row r="594" spans="14:14" ht="12.75">
      <c r="N594" s="17"/>
    </row>
    <row r="595" spans="14:14" ht="12.75">
      <c r="N595" s="17"/>
    </row>
    <row r="596" spans="14:14" ht="12.75">
      <c r="N596" s="17"/>
    </row>
    <row r="597" spans="14:14" ht="12.75">
      <c r="N597" s="17"/>
    </row>
    <row r="598" spans="14:14" ht="12.75">
      <c r="N598" s="17"/>
    </row>
    <row r="599" spans="14:14" ht="12.75">
      <c r="N599" s="17"/>
    </row>
    <row r="600" spans="14:14" ht="12.75">
      <c r="N600" s="17"/>
    </row>
    <row r="601" spans="14:14" ht="12.75">
      <c r="N601" s="17"/>
    </row>
    <row r="602" spans="14:14" ht="12.75">
      <c r="N602" s="17"/>
    </row>
    <row r="603" spans="14:14" ht="12.75">
      <c r="N603" s="17"/>
    </row>
    <row r="604" spans="14:14" ht="12.75">
      <c r="N604" s="17"/>
    </row>
    <row r="605" spans="14:14" ht="12.75">
      <c r="N605" s="17"/>
    </row>
    <row r="606" spans="14:14" ht="12.75">
      <c r="N606" s="17"/>
    </row>
    <row r="607" spans="14:14" ht="12.75">
      <c r="N607" s="17"/>
    </row>
    <row r="608" spans="14:14" ht="12.75">
      <c r="N608" s="17"/>
    </row>
    <row r="609" spans="14:14" ht="12.75">
      <c r="N609" s="17"/>
    </row>
    <row r="610" spans="14:14" ht="12.75">
      <c r="N610" s="17"/>
    </row>
    <row r="611" spans="14:14" ht="12.75">
      <c r="N611" s="17"/>
    </row>
    <row r="612" spans="14:14" ht="12.75">
      <c r="N612" s="17"/>
    </row>
    <row r="613" spans="14:14" ht="12.75">
      <c r="N613" s="17"/>
    </row>
    <row r="614" spans="14:14" ht="12.75">
      <c r="N614" s="17"/>
    </row>
    <row r="615" spans="14:14" ht="12.75">
      <c r="N615" s="17"/>
    </row>
    <row r="616" spans="14:14" ht="12.75">
      <c r="N616" s="17"/>
    </row>
    <row r="617" spans="14:14" ht="12.75">
      <c r="N617" s="17"/>
    </row>
    <row r="618" spans="14:14" ht="12.75">
      <c r="N618" s="17"/>
    </row>
    <row r="619" spans="14:14" ht="12.75">
      <c r="N619" s="17"/>
    </row>
    <row r="620" spans="14:14" ht="12.75">
      <c r="N620" s="17"/>
    </row>
    <row r="621" spans="14:14" ht="12.75">
      <c r="N621" s="17"/>
    </row>
    <row r="622" spans="14:14" ht="12.75">
      <c r="N622" s="17"/>
    </row>
    <row r="623" spans="14:14" ht="12.75">
      <c r="N623" s="17"/>
    </row>
    <row r="624" spans="14:14" ht="12.75">
      <c r="N624" s="17"/>
    </row>
    <row r="625" spans="14:14" ht="12.75">
      <c r="N625" s="17"/>
    </row>
    <row r="626" spans="14:14" ht="12.75">
      <c r="N626" s="17"/>
    </row>
    <row r="627" spans="14:14" ht="12.75">
      <c r="N627" s="17"/>
    </row>
    <row r="628" spans="14:14" ht="12.75">
      <c r="N628" s="17"/>
    </row>
    <row r="629" spans="14:14" ht="12.75">
      <c r="N629" s="17"/>
    </row>
    <row r="630" spans="14:14" ht="12.75">
      <c r="N630" s="17"/>
    </row>
    <row r="631" spans="14:14" ht="12.75">
      <c r="N631" s="17"/>
    </row>
    <row r="632" spans="14:14" ht="12.75">
      <c r="N632" s="17"/>
    </row>
    <row r="633" spans="14:14" ht="12.75">
      <c r="N633" s="17"/>
    </row>
    <row r="634" spans="14:14" ht="12.75">
      <c r="N634" s="17"/>
    </row>
    <row r="635" spans="14:14" ht="12.75">
      <c r="N635" s="17"/>
    </row>
    <row r="636" spans="14:14" ht="12.75">
      <c r="N636" s="17"/>
    </row>
    <row r="637" spans="14:14" ht="12.75">
      <c r="N637" s="17"/>
    </row>
    <row r="638" spans="14:14" ht="12.75">
      <c r="N638" s="17"/>
    </row>
    <row r="639" spans="14:14" ht="12.75">
      <c r="N639" s="17"/>
    </row>
    <row r="640" spans="14:14" ht="12.75">
      <c r="N640" s="17"/>
    </row>
    <row r="641" spans="14:14" ht="12.75">
      <c r="N641" s="17"/>
    </row>
    <row r="642" spans="14:14" ht="12.75">
      <c r="N642" s="17"/>
    </row>
    <row r="643" spans="14:14" ht="12.75">
      <c r="N643" s="17"/>
    </row>
    <row r="644" spans="14:14" ht="12.75">
      <c r="N644" s="17"/>
    </row>
    <row r="645" spans="14:14" ht="12.75">
      <c r="N645" s="17"/>
    </row>
    <row r="646" spans="14:14" ht="12.75">
      <c r="N646" s="17"/>
    </row>
    <row r="647" spans="14:14" ht="12.75">
      <c r="N647" s="17"/>
    </row>
    <row r="648" spans="14:14" ht="12.75">
      <c r="N648" s="17"/>
    </row>
    <row r="649" spans="14:14" ht="12.75">
      <c r="N649" s="17"/>
    </row>
    <row r="650" spans="14:14" ht="12.75">
      <c r="N650" s="17"/>
    </row>
    <row r="651" spans="14:14" ht="12.75">
      <c r="N651" s="17"/>
    </row>
    <row r="652" spans="14:14" ht="12.75">
      <c r="N652" s="17"/>
    </row>
    <row r="653" spans="14:14" ht="12.75">
      <c r="N653" s="17"/>
    </row>
    <row r="654" spans="14:14" ht="12.75">
      <c r="N654" s="17"/>
    </row>
    <row r="655" spans="14:14" ht="12.75">
      <c r="N655" s="17"/>
    </row>
    <row r="656" spans="14:14" ht="12.75">
      <c r="N656" s="17"/>
    </row>
    <row r="657" spans="14:14" ht="12.75">
      <c r="N657" s="17"/>
    </row>
    <row r="658" spans="14:14" ht="12.75">
      <c r="N658" s="17"/>
    </row>
    <row r="659" spans="14:14" ht="12.75">
      <c r="N659" s="17"/>
    </row>
    <row r="660" spans="14:14" ht="12.75">
      <c r="N660" s="17"/>
    </row>
    <row r="661" spans="14:14" ht="12.75">
      <c r="N661" s="17"/>
    </row>
    <row r="662" spans="14:14" ht="12.75">
      <c r="N662" s="17"/>
    </row>
    <row r="663" spans="14:14" ht="12.75">
      <c r="N663" s="17"/>
    </row>
    <row r="664" spans="14:14" ht="12.75">
      <c r="N664" s="17"/>
    </row>
    <row r="665" spans="14:14" ht="12.75">
      <c r="N665" s="17"/>
    </row>
    <row r="666" spans="14:14" ht="12.75">
      <c r="N666" s="17"/>
    </row>
    <row r="667" spans="14:14" ht="12.75">
      <c r="N667" s="17"/>
    </row>
    <row r="668" spans="14:14" ht="12.75">
      <c r="N668" s="17"/>
    </row>
    <row r="669" spans="14:14" ht="12.75">
      <c r="N669" s="17"/>
    </row>
    <row r="670" spans="14:14" ht="12.75">
      <c r="N670" s="17"/>
    </row>
    <row r="671" spans="14:14" ht="12.75">
      <c r="N671" s="17"/>
    </row>
    <row r="672" spans="14:14" ht="12.75">
      <c r="N672" s="17"/>
    </row>
    <row r="673" spans="14:14" ht="12.75">
      <c r="N673" s="17"/>
    </row>
    <row r="674" spans="14:14" ht="12.75">
      <c r="N674" s="17"/>
    </row>
    <row r="675" spans="14:14" ht="12.75">
      <c r="N675" s="17"/>
    </row>
    <row r="676" spans="14:14" ht="12.75">
      <c r="N676" s="17"/>
    </row>
    <row r="677" spans="14:14" ht="12.75">
      <c r="N677" s="17"/>
    </row>
    <row r="678" spans="14:14" ht="12.75">
      <c r="N678" s="17"/>
    </row>
    <row r="679" spans="14:14" ht="12.75">
      <c r="N679" s="17"/>
    </row>
    <row r="680" spans="14:14" ht="12.75">
      <c r="N680" s="17"/>
    </row>
    <row r="681" spans="14:14" ht="12.75">
      <c r="N681" s="17"/>
    </row>
    <row r="682" spans="14:14" ht="12.75">
      <c r="N682" s="17"/>
    </row>
    <row r="683" spans="14:14" ht="12.75">
      <c r="N683" s="17"/>
    </row>
    <row r="684" spans="14:14" ht="12.75">
      <c r="N684" s="17"/>
    </row>
    <row r="685" spans="14:14" ht="12.75">
      <c r="N685" s="17"/>
    </row>
    <row r="686" spans="14:14" ht="12.75">
      <c r="N686" s="17"/>
    </row>
    <row r="687" spans="14:14" ht="12.75">
      <c r="N687" s="17"/>
    </row>
    <row r="688" spans="14:14" ht="12.75">
      <c r="N688" s="17"/>
    </row>
    <row r="689" spans="14:14" ht="12.75">
      <c r="N689" s="17"/>
    </row>
    <row r="690" spans="14:14" ht="12.75">
      <c r="N690" s="17"/>
    </row>
    <row r="691" spans="14:14" ht="12.75">
      <c r="N691" s="17"/>
    </row>
    <row r="692" spans="14:14" ht="12.75">
      <c r="N692" s="17"/>
    </row>
    <row r="693" spans="14:14" ht="12.75">
      <c r="N693" s="17"/>
    </row>
    <row r="694" spans="14:14" ht="12.75">
      <c r="N694" s="17"/>
    </row>
    <row r="695" spans="14:14" ht="12.75">
      <c r="N695" s="17"/>
    </row>
    <row r="696" spans="14:14" ht="12.75">
      <c r="N696" s="17"/>
    </row>
    <row r="697" spans="14:14" ht="12.75">
      <c r="N697" s="17"/>
    </row>
    <row r="698" spans="14:14" ht="12.75">
      <c r="N698" s="17"/>
    </row>
    <row r="699" spans="14:14" ht="12.75">
      <c r="N699" s="17"/>
    </row>
    <row r="700" spans="14:14" ht="12.75">
      <c r="N700" s="17"/>
    </row>
    <row r="701" spans="14:14" ht="12.75">
      <c r="N701" s="17"/>
    </row>
    <row r="702" spans="14:14" ht="12.75">
      <c r="N702" s="17"/>
    </row>
    <row r="703" spans="14:14" ht="12.75">
      <c r="N703" s="17"/>
    </row>
    <row r="704" spans="14:14" ht="12.75">
      <c r="N704" s="17"/>
    </row>
    <row r="705" spans="14:14" ht="12.75">
      <c r="N705" s="17"/>
    </row>
    <row r="706" spans="14:14" ht="12.75">
      <c r="N706" s="17"/>
    </row>
    <row r="707" spans="14:14" ht="12.75">
      <c r="N707" s="17"/>
    </row>
    <row r="708" spans="14:14" ht="12.75">
      <c r="N708" s="17"/>
    </row>
    <row r="709" spans="14:14" ht="12.75">
      <c r="N709" s="17"/>
    </row>
    <row r="710" spans="14:14" ht="12.75">
      <c r="N710" s="17"/>
    </row>
    <row r="711" spans="14:14" ht="12.75">
      <c r="N711" s="17"/>
    </row>
    <row r="712" spans="14:14" ht="12.75">
      <c r="N712" s="17"/>
    </row>
    <row r="713" spans="14:14" ht="12.75">
      <c r="N713" s="17"/>
    </row>
    <row r="714" spans="14:14" ht="12.75">
      <c r="N714" s="17"/>
    </row>
    <row r="715" spans="14:14" ht="12.75">
      <c r="N715" s="17"/>
    </row>
    <row r="716" spans="14:14" ht="12.75">
      <c r="N716" s="17"/>
    </row>
    <row r="717" spans="14:14" ht="12.75">
      <c r="N717" s="17"/>
    </row>
    <row r="718" spans="14:14" ht="12.75">
      <c r="N718" s="17"/>
    </row>
    <row r="719" spans="14:14" ht="12.75">
      <c r="N719" s="17"/>
    </row>
    <row r="720" spans="14:14" ht="12.75">
      <c r="N720" s="17"/>
    </row>
    <row r="721" spans="14:14" ht="12.75">
      <c r="N721" s="17"/>
    </row>
    <row r="722" spans="14:14" ht="12.75">
      <c r="N722" s="17"/>
    </row>
    <row r="723" spans="14:14" ht="12.75">
      <c r="N723" s="17"/>
    </row>
    <row r="724" spans="14:14" ht="12.75">
      <c r="N724" s="17"/>
    </row>
    <row r="725" spans="14:14" ht="12.75">
      <c r="N725" s="17"/>
    </row>
    <row r="726" spans="14:14" ht="12.75">
      <c r="N726" s="17"/>
    </row>
    <row r="727" spans="14:14" ht="12.75">
      <c r="N727" s="17"/>
    </row>
    <row r="728" spans="14:14" ht="12.75">
      <c r="N728" s="17"/>
    </row>
    <row r="729" spans="14:14" ht="12.75">
      <c r="N729" s="17"/>
    </row>
    <row r="730" spans="14:14" ht="12.75">
      <c r="N730" s="17"/>
    </row>
    <row r="731" spans="14:14" ht="12.75">
      <c r="N731" s="17"/>
    </row>
    <row r="732" spans="14:14" ht="12.75">
      <c r="N732" s="17"/>
    </row>
    <row r="733" spans="14:14" ht="12.75">
      <c r="N733" s="17"/>
    </row>
    <row r="734" spans="14:14" ht="12.75">
      <c r="N734" s="17"/>
    </row>
    <row r="735" spans="14:14" ht="12.75">
      <c r="N735" s="17"/>
    </row>
    <row r="736" spans="14:14" ht="12.75">
      <c r="N736" s="17"/>
    </row>
    <row r="737" spans="14:14" ht="12.75">
      <c r="N737" s="17"/>
    </row>
    <row r="738" spans="14:14" ht="12.75">
      <c r="N738" s="17"/>
    </row>
    <row r="739" spans="14:14" ht="12.75">
      <c r="N739" s="17"/>
    </row>
    <row r="740" spans="14:14" ht="12.75">
      <c r="N740" s="17"/>
    </row>
    <row r="741" spans="14:14" ht="12.75">
      <c r="N741" s="17"/>
    </row>
    <row r="742" spans="14:14" ht="12.75">
      <c r="N742" s="17"/>
    </row>
    <row r="743" spans="14:14" ht="12.75">
      <c r="N743" s="17"/>
    </row>
    <row r="744" spans="14:14" ht="12.75">
      <c r="N744" s="17"/>
    </row>
    <row r="745" spans="14:14" ht="12.75">
      <c r="N745" s="17"/>
    </row>
    <row r="746" spans="14:14" ht="12.75">
      <c r="N746" s="17"/>
    </row>
    <row r="747" spans="14:14" ht="12.75">
      <c r="N747" s="17"/>
    </row>
    <row r="748" spans="14:14" ht="12.75">
      <c r="N748" s="17"/>
    </row>
    <row r="749" spans="14:14" ht="12.75">
      <c r="N749" s="17"/>
    </row>
    <row r="750" spans="14:14" ht="12.75">
      <c r="N750" s="17"/>
    </row>
    <row r="751" spans="14:14" ht="12.75">
      <c r="N751" s="17"/>
    </row>
    <row r="752" spans="14:14" ht="12.75">
      <c r="N752" s="17"/>
    </row>
    <row r="753" spans="14:14" ht="12.75">
      <c r="N753" s="17"/>
    </row>
    <row r="754" spans="14:14" ht="12.75">
      <c r="N754" s="17"/>
    </row>
    <row r="755" spans="14:14" ht="12.75">
      <c r="N755" s="17"/>
    </row>
    <row r="756" spans="14:14" ht="12.75">
      <c r="N756" s="17"/>
    </row>
    <row r="757" spans="14:14" ht="12.75">
      <c r="N757" s="17"/>
    </row>
    <row r="758" spans="14:14" ht="12.75">
      <c r="N758" s="17"/>
    </row>
    <row r="759" spans="14:14" ht="12.75">
      <c r="N759" s="17"/>
    </row>
    <row r="760" spans="14:14" ht="12.75">
      <c r="N760" s="17"/>
    </row>
    <row r="761" spans="14:14" ht="12.75">
      <c r="N761" s="17"/>
    </row>
    <row r="762" spans="14:14" ht="12.75">
      <c r="N762" s="17"/>
    </row>
    <row r="763" spans="14:14" ht="12.75">
      <c r="N763" s="17"/>
    </row>
    <row r="764" spans="14:14" ht="12.75">
      <c r="N764" s="17"/>
    </row>
    <row r="765" spans="14:14" ht="12.75">
      <c r="N765" s="17"/>
    </row>
    <row r="766" spans="14:14" ht="12.75">
      <c r="N766" s="17"/>
    </row>
    <row r="767" spans="14:14" ht="12.75">
      <c r="N767" s="17"/>
    </row>
    <row r="768" spans="14:14" ht="12.75">
      <c r="N768" s="17"/>
    </row>
    <row r="769" spans="14:14" ht="12.75">
      <c r="N769" s="17"/>
    </row>
    <row r="770" spans="14:14" ht="12.75">
      <c r="N770" s="17"/>
    </row>
    <row r="771" spans="14:14" ht="12.75">
      <c r="N771" s="17"/>
    </row>
    <row r="772" spans="14:14" ht="12.75">
      <c r="N772" s="17"/>
    </row>
    <row r="773" spans="14:14" ht="12.75">
      <c r="N773" s="17"/>
    </row>
    <row r="774" spans="14:14" ht="12.75">
      <c r="N774" s="17"/>
    </row>
    <row r="775" spans="14:14" ht="12.75">
      <c r="N775" s="17"/>
    </row>
    <row r="776" spans="14:14" ht="12.75">
      <c r="N776" s="17"/>
    </row>
    <row r="777" spans="14:14" ht="12.75">
      <c r="N777" s="17"/>
    </row>
    <row r="778" spans="14:14" ht="12.75">
      <c r="N778" s="17"/>
    </row>
    <row r="779" spans="14:14" ht="12.75">
      <c r="N779" s="17"/>
    </row>
    <row r="780" spans="14:14" ht="12.75">
      <c r="N780" s="17"/>
    </row>
    <row r="781" spans="14:14" ht="12.75">
      <c r="N781" s="17"/>
    </row>
    <row r="782" spans="14:14" ht="12.75">
      <c r="N782" s="17"/>
    </row>
    <row r="783" spans="14:14" ht="12.75">
      <c r="N783" s="17"/>
    </row>
    <row r="784" spans="14:14" ht="12.75">
      <c r="N784" s="17"/>
    </row>
    <row r="785" spans="14:14" ht="12.75">
      <c r="N785" s="17"/>
    </row>
    <row r="786" spans="14:14" ht="12.75">
      <c r="N786" s="17"/>
    </row>
    <row r="787" spans="14:14" ht="12.75">
      <c r="N787" s="17"/>
    </row>
    <row r="788" spans="14:14" ht="12.75">
      <c r="N788" s="17"/>
    </row>
    <row r="789" spans="14:14" ht="12.75">
      <c r="N789" s="17"/>
    </row>
    <row r="790" spans="14:14" ht="12.75">
      <c r="N790" s="17"/>
    </row>
    <row r="791" spans="14:14" ht="12.75">
      <c r="N791" s="17"/>
    </row>
    <row r="792" spans="14:14" ht="12.75">
      <c r="N792" s="17"/>
    </row>
    <row r="793" spans="14:14" ht="12.75">
      <c r="N793" s="17"/>
    </row>
    <row r="794" spans="14:14" ht="12.75">
      <c r="N794" s="17"/>
    </row>
    <row r="795" spans="14:14" ht="12.75">
      <c r="N795" s="17"/>
    </row>
    <row r="796" spans="14:14" ht="12.75">
      <c r="N796" s="17"/>
    </row>
    <row r="797" spans="14:14" ht="12.75">
      <c r="N797" s="17"/>
    </row>
    <row r="798" spans="14:14" ht="12.75">
      <c r="N798" s="17"/>
    </row>
    <row r="799" spans="14:14" ht="12.75">
      <c r="N799" s="17"/>
    </row>
    <row r="800" spans="14:14" ht="12.75">
      <c r="N800" s="17"/>
    </row>
    <row r="801" spans="14:14" ht="12.75">
      <c r="N801" s="17"/>
    </row>
    <row r="802" spans="14:14" ht="12.75">
      <c r="N802" s="17"/>
    </row>
    <row r="803" spans="14:14" ht="12.75">
      <c r="N803" s="17"/>
    </row>
    <row r="804" spans="14:14" ht="12.75">
      <c r="N804" s="17"/>
    </row>
    <row r="805" spans="14:14" ht="12.75">
      <c r="N805" s="17"/>
    </row>
    <row r="806" spans="14:14" ht="12.75">
      <c r="N806" s="17"/>
    </row>
    <row r="807" spans="14:14" ht="12.75">
      <c r="N807" s="17"/>
    </row>
    <row r="808" spans="14:14" ht="12.75">
      <c r="N808" s="17"/>
    </row>
    <row r="809" spans="14:14" ht="12.75">
      <c r="N809" s="17"/>
    </row>
    <row r="810" spans="14:14" ht="12.75">
      <c r="N810" s="17"/>
    </row>
    <row r="811" spans="14:14" ht="12.75">
      <c r="N811" s="17"/>
    </row>
    <row r="812" spans="14:14" ht="12.75">
      <c r="N812" s="17"/>
    </row>
    <row r="813" spans="14:14" ht="12.75">
      <c r="N813" s="17"/>
    </row>
    <row r="814" spans="14:14" ht="12.75">
      <c r="N814" s="17"/>
    </row>
    <row r="815" spans="14:14" ht="12.75">
      <c r="N815" s="17"/>
    </row>
    <row r="816" spans="14:14" ht="12.75">
      <c r="N816" s="17"/>
    </row>
    <row r="817" spans="14:14" ht="12.75">
      <c r="N817" s="17"/>
    </row>
    <row r="818" spans="14:14" ht="12.75">
      <c r="N818" s="17"/>
    </row>
    <row r="819" spans="14:14" ht="12.75">
      <c r="N819" s="17"/>
    </row>
    <row r="820" spans="14:14" ht="12.75">
      <c r="N820" s="17"/>
    </row>
    <row r="821" spans="14:14" ht="12.75">
      <c r="N821" s="17"/>
    </row>
    <row r="822" spans="14:14" ht="12.75">
      <c r="N822" s="17"/>
    </row>
    <row r="823" spans="14:14" ht="12.75">
      <c r="N823" s="17"/>
    </row>
    <row r="824" spans="14:14" ht="12.75">
      <c r="N824" s="17"/>
    </row>
    <row r="825" spans="14:14" ht="12.75">
      <c r="N825" s="17"/>
    </row>
    <row r="826" spans="14:14" ht="12.75">
      <c r="N826" s="17"/>
    </row>
    <row r="827" spans="14:14" ht="12.75">
      <c r="N827" s="17"/>
    </row>
    <row r="828" spans="14:14" ht="12.75">
      <c r="N828" s="17"/>
    </row>
    <row r="829" spans="14:14" ht="12.75">
      <c r="N829" s="17"/>
    </row>
    <row r="830" spans="14:14" ht="12.75">
      <c r="N830" s="17"/>
    </row>
    <row r="831" spans="14:14" ht="12.75">
      <c r="N831" s="17"/>
    </row>
    <row r="832" spans="14:14" ht="12.75">
      <c r="N832" s="17"/>
    </row>
    <row r="833" spans="14:14" ht="12.75">
      <c r="N833" s="17"/>
    </row>
    <row r="834" spans="14:14" ht="12.75">
      <c r="N834" s="17"/>
    </row>
    <row r="835" spans="14:14" ht="12.75">
      <c r="N835" s="17"/>
    </row>
    <row r="836" spans="14:14" ht="12.75">
      <c r="N836" s="17"/>
    </row>
    <row r="837" spans="14:14" ht="12.75">
      <c r="N837" s="17"/>
    </row>
    <row r="838" spans="14:14" ht="12.75">
      <c r="N838" s="17"/>
    </row>
    <row r="839" spans="14:14" ht="12.75">
      <c r="N839" s="17"/>
    </row>
    <row r="840" spans="14:14" ht="12.75">
      <c r="N840" s="17"/>
    </row>
    <row r="841" spans="14:14" ht="12.75">
      <c r="N841" s="17"/>
    </row>
    <row r="842" spans="14:14" ht="12.75">
      <c r="N842" s="17"/>
    </row>
    <row r="843" spans="14:14" ht="12.75">
      <c r="N843" s="17"/>
    </row>
    <row r="844" spans="14:14" ht="12.75">
      <c r="N844" s="17"/>
    </row>
    <row r="845" spans="14:14" ht="12.75">
      <c r="N845" s="17"/>
    </row>
    <row r="846" spans="14:14" ht="12.75">
      <c r="N846" s="17"/>
    </row>
    <row r="847" spans="14:14" ht="12.75">
      <c r="N847" s="17"/>
    </row>
    <row r="848" spans="14:14" ht="12.75">
      <c r="N848" s="17"/>
    </row>
    <row r="849" spans="14:14" ht="12.75">
      <c r="N849" s="17"/>
    </row>
    <row r="850" spans="14:14" ht="12.75">
      <c r="N850" s="17"/>
    </row>
    <row r="851" spans="14:14" ht="12.75">
      <c r="N851" s="17"/>
    </row>
    <row r="852" spans="14:14" ht="12.75">
      <c r="N852" s="17"/>
    </row>
    <row r="853" spans="14:14" ht="12.75">
      <c r="N853" s="17"/>
    </row>
    <row r="854" spans="14:14" ht="12.75">
      <c r="N854" s="17"/>
    </row>
    <row r="855" spans="14:14" ht="12.75">
      <c r="N855" s="17"/>
    </row>
    <row r="856" spans="14:14" ht="12.75">
      <c r="N856" s="17"/>
    </row>
    <row r="857" spans="14:14" ht="12.75">
      <c r="N857" s="17"/>
    </row>
    <row r="858" spans="14:14" ht="12.75">
      <c r="N858" s="17"/>
    </row>
    <row r="859" spans="14:14" ht="12.75">
      <c r="N859" s="17"/>
    </row>
    <row r="860" spans="14:14" ht="12.75">
      <c r="N860" s="17"/>
    </row>
    <row r="861" spans="14:14" ht="12.75">
      <c r="N861" s="17"/>
    </row>
    <row r="862" spans="14:14" ht="12.75">
      <c r="N862" s="17"/>
    </row>
    <row r="863" spans="14:14" ht="12.75">
      <c r="N863" s="17"/>
    </row>
    <row r="864" spans="14:14" ht="12.75">
      <c r="N864" s="17"/>
    </row>
    <row r="865" spans="14:14" ht="12.75">
      <c r="N865" s="17"/>
    </row>
    <row r="866" spans="14:14" ht="12.75">
      <c r="N866" s="17"/>
    </row>
    <row r="867" spans="14:14" ht="12.75">
      <c r="N867" s="17"/>
    </row>
    <row r="868" spans="14:14" ht="12.75">
      <c r="N868" s="17"/>
    </row>
    <row r="869" spans="14:14" ht="12.75">
      <c r="N869" s="17"/>
    </row>
    <row r="870" spans="14:14" ht="12.75">
      <c r="N870" s="17"/>
    </row>
    <row r="871" spans="14:14" ht="12.75">
      <c r="N871" s="17"/>
    </row>
    <row r="872" spans="14:14" ht="12.75">
      <c r="N872" s="17"/>
    </row>
    <row r="873" spans="14:14" ht="12.75">
      <c r="N873" s="17"/>
    </row>
    <row r="874" spans="14:14" ht="12.75">
      <c r="N874" s="17"/>
    </row>
    <row r="875" spans="14:14" ht="12.75">
      <c r="N875" s="17"/>
    </row>
    <row r="876" spans="14:14" ht="12.75">
      <c r="N876" s="17"/>
    </row>
    <row r="877" spans="14:14" ht="12.75">
      <c r="N877" s="17"/>
    </row>
    <row r="878" spans="14:14" ht="12.75">
      <c r="N878" s="17"/>
    </row>
    <row r="879" spans="14:14" ht="12.75">
      <c r="N879" s="17"/>
    </row>
    <row r="880" spans="14:14" ht="12.75">
      <c r="N880" s="17"/>
    </row>
    <row r="881" spans="14:14" ht="12.75">
      <c r="N881" s="17"/>
    </row>
    <row r="882" spans="14:14" ht="12.75">
      <c r="N882" s="17"/>
    </row>
    <row r="883" spans="14:14" ht="12.75">
      <c r="N883" s="17"/>
    </row>
    <row r="884" spans="14:14" ht="12.75">
      <c r="N884" s="17"/>
    </row>
    <row r="885" spans="14:14" ht="12.75">
      <c r="N885" s="17"/>
    </row>
    <row r="886" spans="14:14" ht="12.75">
      <c r="N886" s="17"/>
    </row>
    <row r="887" spans="14:14" ht="12.75">
      <c r="N887" s="17"/>
    </row>
    <row r="888" spans="14:14" ht="12.75">
      <c r="N888" s="17"/>
    </row>
    <row r="889" spans="14:14" ht="12.75">
      <c r="N889" s="17"/>
    </row>
    <row r="890" spans="14:14" ht="12.75">
      <c r="N890" s="17"/>
    </row>
    <row r="891" spans="14:14" ht="12.75">
      <c r="N891" s="17"/>
    </row>
    <row r="892" spans="14:14" ht="12.75">
      <c r="N892" s="17"/>
    </row>
    <row r="893" spans="14:14" ht="12.75">
      <c r="N893" s="17"/>
    </row>
    <row r="894" spans="14:14" ht="12.75">
      <c r="N894" s="17"/>
    </row>
    <row r="895" spans="14:14" ht="12.75">
      <c r="N895" s="17"/>
    </row>
    <row r="896" spans="14:14" ht="12.75">
      <c r="N896" s="17"/>
    </row>
    <row r="897" spans="14:14" ht="12.75">
      <c r="N897" s="17"/>
    </row>
    <row r="898" spans="14:14" ht="12.75">
      <c r="N898" s="17"/>
    </row>
    <row r="899" spans="14:14" ht="12.75">
      <c r="N899" s="17"/>
    </row>
    <row r="900" spans="14:14" ht="12.75">
      <c r="N900" s="17"/>
    </row>
    <row r="901" spans="14:14" ht="12.75">
      <c r="N901" s="17"/>
    </row>
    <row r="902" spans="14:14" ht="12.75">
      <c r="N902" s="17"/>
    </row>
    <row r="903" spans="14:14" ht="12.75">
      <c r="N903" s="17"/>
    </row>
    <row r="904" spans="14:14" ht="12.75">
      <c r="N904" s="17"/>
    </row>
    <row r="905" spans="14:14" ht="12.75">
      <c r="N905" s="17"/>
    </row>
    <row r="906" spans="14:14" ht="12.75">
      <c r="N906" s="17"/>
    </row>
    <row r="907" spans="14:14" ht="12.75">
      <c r="N907" s="17"/>
    </row>
    <row r="908" spans="14:14" ht="12.75">
      <c r="N908" s="17"/>
    </row>
    <row r="909" spans="14:14" ht="12.75">
      <c r="N909" s="17"/>
    </row>
    <row r="910" spans="14:14" ht="12.75">
      <c r="N910" s="17"/>
    </row>
    <row r="911" spans="14:14" ht="12.75">
      <c r="N911" s="17"/>
    </row>
    <row r="912" spans="14:14" ht="12.75">
      <c r="N912" s="17"/>
    </row>
    <row r="913" spans="14:14" ht="12.75">
      <c r="N913" s="17"/>
    </row>
    <row r="914" spans="14:14" ht="12.75">
      <c r="N914" s="17"/>
    </row>
    <row r="915" spans="14:14" ht="12.75">
      <c r="N915" s="17"/>
    </row>
    <row r="916" spans="14:14" ht="12.75">
      <c r="N916" s="17"/>
    </row>
    <row r="917" spans="14:14" ht="12.75">
      <c r="N917" s="17"/>
    </row>
    <row r="918" spans="14:14" ht="12.75">
      <c r="N918" s="17"/>
    </row>
    <row r="919" spans="14:14" ht="12.75">
      <c r="N919" s="17"/>
    </row>
    <row r="920" spans="14:14" ht="12.75">
      <c r="N920" s="17"/>
    </row>
    <row r="921" spans="14:14" ht="12.75">
      <c r="N921" s="17"/>
    </row>
    <row r="922" spans="14:14" ht="12.75">
      <c r="N922" s="17"/>
    </row>
    <row r="923" spans="14:14" ht="12.75">
      <c r="N923" s="17"/>
    </row>
    <row r="924" spans="14:14" ht="12.75">
      <c r="N924" s="17"/>
    </row>
    <row r="925" spans="14:14" ht="12.75">
      <c r="N925" s="17"/>
    </row>
    <row r="926" spans="14:14" ht="12.75">
      <c r="N926" s="17"/>
    </row>
    <row r="927" spans="14:14" ht="12.75">
      <c r="N927" s="17"/>
    </row>
    <row r="928" spans="14:14" ht="12.75">
      <c r="N928" s="17"/>
    </row>
    <row r="929" spans="14:14" ht="12.75">
      <c r="N929" s="17"/>
    </row>
    <row r="930" spans="14:14" ht="12.75">
      <c r="N930" s="17"/>
    </row>
    <row r="931" spans="14:14" ht="12.75">
      <c r="N931" s="17"/>
    </row>
    <row r="932" spans="14:14" ht="12.75">
      <c r="N932" s="17"/>
    </row>
    <row r="933" spans="14:14" ht="12.75">
      <c r="N933" s="17"/>
    </row>
    <row r="934" spans="14:14" ht="12.75">
      <c r="N934" s="17"/>
    </row>
    <row r="935" spans="14:14" ht="12.75">
      <c r="N935" s="17"/>
    </row>
    <row r="936" spans="14:14" ht="12.75">
      <c r="N936" s="17"/>
    </row>
    <row r="937" spans="14:14" ht="12.75">
      <c r="N937" s="17"/>
    </row>
    <row r="938" spans="14:14" ht="12.75">
      <c r="N938" s="17"/>
    </row>
    <row r="939" spans="14:14" ht="12.75">
      <c r="N939" s="17"/>
    </row>
    <row r="940" spans="14:14" ht="12.75">
      <c r="N940" s="17"/>
    </row>
    <row r="941" spans="14:14" ht="12.75">
      <c r="N941" s="17"/>
    </row>
    <row r="942" spans="14:14" ht="12.75">
      <c r="N942" s="17"/>
    </row>
    <row r="943" spans="14:14" ht="12.75">
      <c r="N943" s="17"/>
    </row>
    <row r="944" spans="14:14" ht="12.75">
      <c r="N944" s="17"/>
    </row>
    <row r="945" spans="14:14" ht="12.75">
      <c r="N945" s="17"/>
    </row>
    <row r="946" spans="14:14" ht="12.75">
      <c r="N946" s="17"/>
    </row>
    <row r="947" spans="14:14" ht="12.75">
      <c r="N947" s="17"/>
    </row>
    <row r="948" spans="14:14" ht="12.75">
      <c r="N948" s="17"/>
    </row>
    <row r="949" spans="14:14" ht="12.75">
      <c r="N949" s="17"/>
    </row>
    <row r="950" spans="14:14" ht="12.75">
      <c r="N950" s="17"/>
    </row>
    <row r="951" spans="14:14" ht="12.75">
      <c r="N951" s="17"/>
    </row>
    <row r="952" spans="14:14" ht="12.75">
      <c r="N952" s="17"/>
    </row>
    <row r="953" spans="14:14" ht="12.75">
      <c r="N953" s="17"/>
    </row>
    <row r="954" spans="14:14" ht="12.75">
      <c r="N954" s="17"/>
    </row>
    <row r="955" spans="14:14" ht="12.75">
      <c r="N955" s="17"/>
    </row>
    <row r="956" spans="14:14" ht="12.75">
      <c r="N956" s="17"/>
    </row>
    <row r="957" spans="14:14" ht="12.75">
      <c r="N957" s="17"/>
    </row>
    <row r="958" spans="14:14" ht="12.75">
      <c r="N958" s="17"/>
    </row>
    <row r="959" spans="14:14" ht="12.75">
      <c r="N959" s="17"/>
    </row>
    <row r="960" spans="14:14" ht="12.75">
      <c r="N960" s="17"/>
    </row>
    <row r="961" spans="14:14" ht="12.75">
      <c r="N961" s="17"/>
    </row>
    <row r="962" spans="14:14" ht="12.75">
      <c r="N962" s="17"/>
    </row>
    <row r="963" spans="14:14" ht="12.75">
      <c r="N963" s="17"/>
    </row>
    <row r="964" spans="14:14" ht="12.75">
      <c r="N964" s="17"/>
    </row>
    <row r="965" spans="14:14" ht="12.75">
      <c r="N965" s="17"/>
    </row>
    <row r="966" spans="14:14" ht="12.75">
      <c r="N966" s="17"/>
    </row>
    <row r="967" spans="14:14" ht="12.75">
      <c r="N967" s="17"/>
    </row>
    <row r="968" spans="14:14" ht="12.75">
      <c r="N968" s="17"/>
    </row>
    <row r="969" spans="14:14" ht="12.75">
      <c r="N969" s="17"/>
    </row>
    <row r="970" spans="14:14" ht="12.75">
      <c r="N970" s="17"/>
    </row>
    <row r="971" spans="14:14" ht="12.75">
      <c r="N971" s="17"/>
    </row>
    <row r="972" spans="14:14" ht="12.75">
      <c r="N972" s="17"/>
    </row>
    <row r="973" spans="14:14" ht="12.75">
      <c r="N973" s="17"/>
    </row>
    <row r="974" spans="14:14" ht="12.75">
      <c r="N974" s="17"/>
    </row>
    <row r="975" spans="14:14" ht="12.75">
      <c r="N975" s="17"/>
    </row>
    <row r="976" spans="14:14" ht="12.75">
      <c r="N976" s="17"/>
    </row>
    <row r="977" spans="14:14" ht="12.75">
      <c r="N977" s="17"/>
    </row>
    <row r="978" spans="14:14" ht="12.75">
      <c r="N978" s="17"/>
    </row>
    <row r="979" spans="14:14" ht="12.75">
      <c r="N979" s="17"/>
    </row>
    <row r="980" spans="14:14" ht="12.75">
      <c r="N980" s="17"/>
    </row>
    <row r="981" spans="14:14" ht="12.75">
      <c r="N981" s="17"/>
    </row>
    <row r="982" spans="14:14" ht="12.75">
      <c r="N982" s="17"/>
    </row>
    <row r="983" spans="14:14" ht="12.75">
      <c r="N983" s="17"/>
    </row>
    <row r="984" spans="14:14" ht="12.75">
      <c r="N984" s="17"/>
    </row>
    <row r="985" spans="14:14" ht="12.75">
      <c r="N985" s="17"/>
    </row>
    <row r="986" spans="14:14" ht="12.75">
      <c r="N986" s="17"/>
    </row>
    <row r="987" spans="14:14" ht="12.75">
      <c r="N987" s="17"/>
    </row>
    <row r="988" spans="14:14" ht="12.75">
      <c r="N988" s="17"/>
    </row>
    <row r="989" spans="14:14" ht="12.75">
      <c r="N989" s="17"/>
    </row>
    <row r="990" spans="14:14" ht="12.75">
      <c r="N990" s="17"/>
    </row>
    <row r="991" spans="14:14" ht="12.75">
      <c r="N991" s="17"/>
    </row>
    <row r="992" spans="14:14" ht="12.75">
      <c r="N992" s="17"/>
    </row>
    <row r="993" spans="14:14" ht="12.75">
      <c r="N993" s="17"/>
    </row>
    <row r="994" spans="14:14" ht="12.75">
      <c r="N994" s="17"/>
    </row>
    <row r="995" spans="14:14" ht="12.75">
      <c r="N995" s="17"/>
    </row>
    <row r="996" spans="14:14" ht="12.75">
      <c r="N996" s="17"/>
    </row>
    <row r="997" spans="14:14" ht="12.75">
      <c r="N997" s="17"/>
    </row>
    <row r="998" spans="14:14" ht="12.75">
      <c r="N998" s="17"/>
    </row>
    <row r="999" spans="14:14" ht="12.75">
      <c r="N999" s="17"/>
    </row>
    <row r="1000" spans="14:14" ht="12.75">
      <c r="N1000" s="17"/>
    </row>
    <row r="1001" spans="14:14" ht="12.75">
      <c r="N1001" s="17"/>
    </row>
  </sheetData>
  <mergeCells count="15">
    <mergeCell ref="AA40:AD40"/>
    <mergeCell ref="AA29:AC29"/>
    <mergeCell ref="A1:B2"/>
    <mergeCell ref="I1:M1"/>
    <mergeCell ref="O1:S1"/>
    <mergeCell ref="A3:B3"/>
    <mergeCell ref="A6:B6"/>
    <mergeCell ref="A9:B9"/>
    <mergeCell ref="C1:G1"/>
    <mergeCell ref="U1:Y1"/>
    <mergeCell ref="AA1:AD2"/>
    <mergeCell ref="AA3:AD3"/>
    <mergeCell ref="AA23:AD23"/>
    <mergeCell ref="D21:G21"/>
    <mergeCell ref="A14:B14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DB09E-EE8D-4EFE-AACC-7330DF73D14B}">
  <dimension ref="A1:Q1063"/>
  <sheetViews>
    <sheetView workbookViewId="0">
      <selection activeCell="B52" sqref="B52"/>
    </sheetView>
  </sheetViews>
  <sheetFormatPr defaultColWidth="14.42578125" defaultRowHeight="12.75"/>
  <cols>
    <col min="1" max="1" width="27" style="53" bestFit="1" customWidth="1"/>
    <col min="2" max="5" width="12.140625" style="53" customWidth="1"/>
    <col min="6" max="6" width="4" style="53" customWidth="1"/>
    <col min="7" max="7" width="23.7109375" style="53" customWidth="1"/>
    <col min="8" max="11" width="11.5703125" style="53" customWidth="1"/>
    <col min="12" max="12" width="4.28515625" style="53" customWidth="1"/>
    <col min="13" max="13" width="20.42578125" style="53" bestFit="1" customWidth="1"/>
    <col min="14" max="16384" width="14.42578125" style="53"/>
  </cols>
  <sheetData>
    <row r="1" spans="1:17" ht="12.75" customHeight="1">
      <c r="A1" s="173" t="s">
        <v>647</v>
      </c>
      <c r="B1" s="173"/>
      <c r="C1" s="173"/>
      <c r="D1" s="173"/>
      <c r="E1" s="173"/>
      <c r="F1" s="173"/>
      <c r="G1"/>
      <c r="H1"/>
      <c r="I1"/>
      <c r="J1"/>
      <c r="K1"/>
      <c r="L1"/>
      <c r="M1"/>
      <c r="N1"/>
      <c r="O1"/>
      <c r="P1"/>
      <c r="Q1"/>
    </row>
    <row r="2" spans="1:17" ht="15.75" customHeight="1">
      <c r="A2" s="173"/>
      <c r="B2" s="173"/>
      <c r="C2" s="173"/>
      <c r="D2" s="173"/>
      <c r="E2" s="173"/>
      <c r="F2" s="173"/>
      <c r="G2"/>
      <c r="H2"/>
      <c r="I2"/>
      <c r="J2"/>
      <c r="K2"/>
      <c r="L2"/>
      <c r="M2"/>
      <c r="N2"/>
      <c r="O2"/>
      <c r="P2"/>
      <c r="Q2"/>
    </row>
    <row r="3" spans="1:17" ht="15.75" customHeight="1">
      <c r="A3" s="171" t="s">
        <v>648</v>
      </c>
      <c r="B3" s="172"/>
      <c r="C3" s="172"/>
      <c r="D3" s="172"/>
      <c r="E3" s="172"/>
      <c r="F3" s="125"/>
      <c r="G3"/>
      <c r="H3"/>
      <c r="I3"/>
      <c r="J3"/>
      <c r="K3"/>
      <c r="L3"/>
      <c r="M3"/>
      <c r="N3"/>
      <c r="O3"/>
      <c r="P3"/>
      <c r="Q3"/>
    </row>
    <row r="4" spans="1:17">
      <c r="A4" s="118"/>
      <c r="B4" s="2" t="s">
        <v>7</v>
      </c>
      <c r="C4" s="2" t="s">
        <v>8</v>
      </c>
      <c r="D4" s="2" t="s">
        <v>9</v>
      </c>
      <c r="E4" s="2" t="s">
        <v>10</v>
      </c>
      <c r="F4" s="125"/>
      <c r="G4"/>
      <c r="H4"/>
      <c r="I4"/>
      <c r="J4"/>
      <c r="K4"/>
      <c r="L4"/>
      <c r="M4"/>
      <c r="N4"/>
      <c r="O4"/>
      <c r="P4"/>
      <c r="Q4"/>
    </row>
    <row r="5" spans="1:17">
      <c r="A5" s="7" t="s">
        <v>664</v>
      </c>
      <c r="B5" s="143">
        <v>149</v>
      </c>
      <c r="C5" s="143">
        <v>57700</v>
      </c>
      <c r="D5" s="143">
        <v>12800</v>
      </c>
      <c r="E5" s="143">
        <v>9700</v>
      </c>
      <c r="F5" s="125"/>
      <c r="G5"/>
      <c r="H5"/>
      <c r="I5"/>
      <c r="J5"/>
      <c r="K5"/>
      <c r="L5"/>
      <c r="M5"/>
      <c r="N5"/>
      <c r="O5"/>
      <c r="P5"/>
      <c r="Q5"/>
    </row>
    <row r="6" spans="1:17">
      <c r="A6" s="7" t="s">
        <v>665</v>
      </c>
      <c r="B6" s="143">
        <v>662</v>
      </c>
      <c r="C6" s="143">
        <v>64400</v>
      </c>
      <c r="D6" s="143">
        <v>12900</v>
      </c>
      <c r="E6" s="143">
        <v>8600</v>
      </c>
      <c r="F6" s="125"/>
      <c r="G6"/>
      <c r="H6"/>
      <c r="I6"/>
      <c r="J6"/>
      <c r="K6"/>
      <c r="L6"/>
      <c r="M6"/>
      <c r="N6"/>
      <c r="O6"/>
      <c r="P6"/>
      <c r="Q6"/>
    </row>
    <row r="7" spans="1:17">
      <c r="A7" s="7" t="s">
        <v>666</v>
      </c>
      <c r="B7" s="143">
        <v>974</v>
      </c>
      <c r="C7" s="143">
        <v>60300</v>
      </c>
      <c r="D7" s="143">
        <v>7900</v>
      </c>
      <c r="E7" s="143">
        <v>8800</v>
      </c>
      <c r="F7" s="125"/>
      <c r="G7"/>
      <c r="H7"/>
      <c r="I7"/>
      <c r="J7"/>
      <c r="K7"/>
      <c r="L7"/>
      <c r="M7"/>
      <c r="N7"/>
      <c r="O7"/>
      <c r="P7"/>
      <c r="Q7"/>
    </row>
    <row r="8" spans="1:17">
      <c r="A8" s="7" t="s">
        <v>667</v>
      </c>
      <c r="B8" s="143">
        <v>1400</v>
      </c>
      <c r="C8" s="143">
        <v>65600</v>
      </c>
      <c r="D8" s="143">
        <v>13800</v>
      </c>
      <c r="E8" s="143">
        <v>10600</v>
      </c>
      <c r="F8" s="125"/>
      <c r="G8"/>
      <c r="H8"/>
      <c r="I8"/>
      <c r="J8"/>
      <c r="K8"/>
      <c r="L8"/>
      <c r="M8"/>
      <c r="N8"/>
      <c r="O8"/>
      <c r="P8"/>
      <c r="Q8"/>
    </row>
    <row r="9" spans="1:17">
      <c r="A9" s="7" t="s">
        <v>668</v>
      </c>
      <c r="B9" s="143">
        <v>3000</v>
      </c>
      <c r="C9" s="143">
        <v>72400</v>
      </c>
      <c r="D9" s="143">
        <v>12400</v>
      </c>
      <c r="E9" s="143">
        <v>15100</v>
      </c>
      <c r="F9" s="125"/>
      <c r="G9"/>
      <c r="H9"/>
      <c r="I9"/>
      <c r="J9"/>
      <c r="K9"/>
      <c r="L9"/>
      <c r="M9"/>
      <c r="N9"/>
      <c r="O9"/>
      <c r="P9"/>
      <c r="Q9"/>
    </row>
    <row r="10" spans="1:17">
      <c r="A10" s="7" t="s">
        <v>669</v>
      </c>
      <c r="B10" s="143">
        <v>3800</v>
      </c>
      <c r="C10" s="143">
        <v>78000</v>
      </c>
      <c r="D10" s="143">
        <v>15800</v>
      </c>
      <c r="E10" s="143">
        <v>11600</v>
      </c>
      <c r="F10" s="125"/>
      <c r="G10"/>
      <c r="H10"/>
      <c r="I10"/>
      <c r="J10"/>
      <c r="K10"/>
      <c r="L10"/>
      <c r="M10"/>
      <c r="N10"/>
      <c r="O10"/>
      <c r="P10"/>
      <c r="Q10"/>
    </row>
    <row r="11" spans="1:17">
      <c r="A11" s="7"/>
      <c r="B11" s="126"/>
      <c r="C11" s="126"/>
      <c r="D11" s="126"/>
      <c r="E11" s="126"/>
      <c r="F11" s="125"/>
      <c r="G11"/>
      <c r="H11"/>
      <c r="I11"/>
      <c r="J11"/>
      <c r="K11"/>
      <c r="L11"/>
      <c r="M11"/>
      <c r="N11"/>
      <c r="O11"/>
      <c r="P11"/>
      <c r="Q11"/>
    </row>
    <row r="12" spans="1:17">
      <c r="A12" s="7" t="s">
        <v>649</v>
      </c>
      <c r="B12" s="127">
        <f>(B6-B5)/B5</f>
        <v>3.4429530201342282</v>
      </c>
      <c r="C12" s="127">
        <f t="shared" ref="C12:E16" si="0">(C6-C5)/C5</f>
        <v>0.11611785095320624</v>
      </c>
      <c r="D12" s="127">
        <f t="shared" si="0"/>
        <v>7.8125E-3</v>
      </c>
      <c r="E12" s="127">
        <f t="shared" si="0"/>
        <v>-0.1134020618556701</v>
      </c>
      <c r="F12" s="125"/>
      <c r="G12"/>
      <c r="H12"/>
      <c r="I12"/>
      <c r="J12"/>
      <c r="K12"/>
      <c r="L12"/>
      <c r="M12"/>
      <c r="N12"/>
      <c r="O12"/>
      <c r="P12"/>
      <c r="Q12"/>
    </row>
    <row r="13" spans="1:17">
      <c r="A13" s="7" t="s">
        <v>650</v>
      </c>
      <c r="B13" s="127">
        <f t="shared" ref="B13:B14" si="1">(B7-B6)/B6</f>
        <v>0.47129909365558914</v>
      </c>
      <c r="C13" s="127">
        <f t="shared" si="0"/>
        <v>-6.3664596273291921E-2</v>
      </c>
      <c r="D13" s="127">
        <f t="shared" si="0"/>
        <v>-0.38759689922480622</v>
      </c>
      <c r="E13" s="127">
        <f t="shared" si="0"/>
        <v>2.3255813953488372E-2</v>
      </c>
      <c r="F13" s="125"/>
      <c r="G13"/>
      <c r="H13"/>
      <c r="I13"/>
      <c r="J13"/>
      <c r="K13"/>
      <c r="L13"/>
      <c r="M13"/>
      <c r="N13"/>
      <c r="O13"/>
      <c r="P13"/>
      <c r="Q13"/>
    </row>
    <row r="14" spans="1:17">
      <c r="A14" s="7" t="s">
        <v>651</v>
      </c>
      <c r="B14" s="127">
        <f t="shared" si="1"/>
        <v>0.43737166324435317</v>
      </c>
      <c r="C14" s="127">
        <f t="shared" si="0"/>
        <v>8.7893864013267001E-2</v>
      </c>
      <c r="D14" s="127">
        <f t="shared" si="0"/>
        <v>0.74683544303797467</v>
      </c>
      <c r="E14" s="127">
        <f t="shared" si="0"/>
        <v>0.20454545454545456</v>
      </c>
      <c r="F14" s="125"/>
      <c r="G14"/>
      <c r="H14"/>
      <c r="I14"/>
      <c r="J14"/>
      <c r="K14"/>
      <c r="L14"/>
      <c r="M14"/>
      <c r="N14"/>
      <c r="O14"/>
      <c r="P14"/>
      <c r="Q14"/>
    </row>
    <row r="15" spans="1:17">
      <c r="A15" s="7" t="s">
        <v>652</v>
      </c>
      <c r="B15" s="127">
        <f>(B9-B8)/B8</f>
        <v>1.1428571428571428</v>
      </c>
      <c r="C15" s="127">
        <f t="shared" si="0"/>
        <v>0.10365853658536585</v>
      </c>
      <c r="D15" s="127">
        <f t="shared" si="0"/>
        <v>-0.10144927536231885</v>
      </c>
      <c r="E15" s="127">
        <f t="shared" si="0"/>
        <v>0.42452830188679247</v>
      </c>
      <c r="F15" s="125"/>
      <c r="G15"/>
      <c r="H15"/>
      <c r="I15"/>
      <c r="J15"/>
      <c r="K15"/>
      <c r="L15"/>
      <c r="M15"/>
      <c r="N15"/>
      <c r="O15"/>
      <c r="P15"/>
      <c r="Q15"/>
    </row>
    <row r="16" spans="1:17">
      <c r="A16" s="7" t="s">
        <v>654</v>
      </c>
      <c r="B16" s="127">
        <f>(B10-B9)/B9</f>
        <v>0.26666666666666666</v>
      </c>
      <c r="C16" s="127">
        <f t="shared" si="0"/>
        <v>7.7348066298342538E-2</v>
      </c>
      <c r="D16" s="127">
        <f t="shared" si="0"/>
        <v>0.27419354838709675</v>
      </c>
      <c r="E16" s="127">
        <f t="shared" si="0"/>
        <v>-0.23178807947019867</v>
      </c>
      <c r="F16" s="125"/>
      <c r="G16"/>
      <c r="H16"/>
      <c r="I16"/>
      <c r="J16"/>
      <c r="K16"/>
      <c r="L16"/>
      <c r="M16"/>
      <c r="N16"/>
      <c r="O16"/>
      <c r="P16"/>
      <c r="Q16"/>
    </row>
    <row r="17" spans="1:17">
      <c r="A17" s="7" t="s">
        <v>656</v>
      </c>
      <c r="B17" s="132">
        <f>B16</f>
        <v>0.26666666666666666</v>
      </c>
      <c r="C17" s="132">
        <v>0.1</v>
      </c>
      <c r="D17" s="132">
        <v>6.7100000000000007E-2</v>
      </c>
      <c r="E17" s="132">
        <f>AVERAGE(E12:E16)</f>
        <v>6.1427885811973337E-2</v>
      </c>
      <c r="F17" s="125"/>
      <c r="G17"/>
      <c r="H17"/>
      <c r="I17"/>
      <c r="J17"/>
      <c r="K17"/>
      <c r="L17"/>
      <c r="M17"/>
      <c r="N17"/>
      <c r="O17"/>
      <c r="P17"/>
      <c r="Q17"/>
    </row>
    <row r="18" spans="1:17">
      <c r="A18" s="7"/>
      <c r="B18" s="134"/>
      <c r="C18" s="134"/>
      <c r="D18" s="135"/>
      <c r="E18" s="134"/>
      <c r="F18" s="125"/>
      <c r="G18"/>
      <c r="H18"/>
      <c r="I18"/>
      <c r="J18"/>
      <c r="K18"/>
      <c r="L18"/>
      <c r="M18"/>
      <c r="N18"/>
      <c r="O18"/>
      <c r="P18"/>
      <c r="Q18"/>
    </row>
    <row r="19" spans="1:17">
      <c r="A19" s="7" t="s">
        <v>657</v>
      </c>
      <c r="B19" s="144">
        <f>B10*(1+B17)</f>
        <v>4813.333333333333</v>
      </c>
      <c r="C19" s="144">
        <f t="shared" ref="C19:E19" si="2">C10*(1+C17)</f>
        <v>85800</v>
      </c>
      <c r="D19" s="144">
        <f t="shared" si="2"/>
        <v>16860.18</v>
      </c>
      <c r="E19" s="144">
        <f t="shared" si="2"/>
        <v>12312.563475418889</v>
      </c>
      <c r="F19" s="125"/>
      <c r="G19"/>
      <c r="H19"/>
      <c r="I19"/>
      <c r="J19"/>
      <c r="K19"/>
      <c r="L19"/>
      <c r="M19"/>
      <c r="N19"/>
      <c r="O19"/>
      <c r="P19"/>
      <c r="Q19"/>
    </row>
    <row r="20" spans="1:17">
      <c r="A20" s="7"/>
      <c r="B20" s="118"/>
      <c r="C20" s="3"/>
      <c r="D20" s="118"/>
      <c r="E20" s="118"/>
      <c r="F20" s="125"/>
      <c r="G20"/>
      <c r="H20"/>
      <c r="I20"/>
      <c r="J20"/>
      <c r="K20"/>
      <c r="L20"/>
      <c r="M20"/>
      <c r="N20"/>
      <c r="O20"/>
      <c r="P20"/>
      <c r="Q20"/>
    </row>
    <row r="21" spans="1:17">
      <c r="A21" s="7" t="s">
        <v>670</v>
      </c>
      <c r="B21" s="145">
        <v>29.59</v>
      </c>
      <c r="C21" s="145">
        <v>7.87</v>
      </c>
      <c r="D21" s="145">
        <v>4.67</v>
      </c>
      <c r="E21" s="145">
        <v>7.42</v>
      </c>
      <c r="F21" s="125"/>
      <c r="G21"/>
      <c r="H21"/>
      <c r="I21"/>
      <c r="J21"/>
      <c r="K21"/>
      <c r="L21"/>
      <c r="M21"/>
      <c r="N21"/>
      <c r="O21"/>
      <c r="P21"/>
      <c r="Q21"/>
    </row>
    <row r="22" spans="1:17">
      <c r="A22" s="7" t="s">
        <v>671</v>
      </c>
      <c r="B22" s="145">
        <v>26.38</v>
      </c>
      <c r="C22" s="145">
        <v>7.33</v>
      </c>
      <c r="D22" s="145">
        <v>6.18</v>
      </c>
      <c r="E22" s="145">
        <v>6.71</v>
      </c>
      <c r="F22" s="125"/>
      <c r="G22"/>
      <c r="H22"/>
      <c r="I22"/>
      <c r="J22"/>
      <c r="K22"/>
      <c r="L22"/>
      <c r="M22"/>
      <c r="N22"/>
      <c r="O22"/>
      <c r="P22"/>
      <c r="Q22"/>
    </row>
    <row r="23" spans="1:17">
      <c r="A23" s="7" t="s">
        <v>672</v>
      </c>
      <c r="B23" s="145">
        <v>32.44</v>
      </c>
      <c r="C23" s="145">
        <v>7.3</v>
      </c>
      <c r="D23" s="145">
        <v>4.28</v>
      </c>
      <c r="E23" s="145">
        <v>7.11</v>
      </c>
      <c r="F23" s="125"/>
      <c r="G23"/>
      <c r="H23"/>
      <c r="I23"/>
      <c r="J23"/>
      <c r="K23"/>
      <c r="L23"/>
      <c r="M23"/>
      <c r="N23"/>
      <c r="O23"/>
      <c r="P23"/>
      <c r="Q23"/>
    </row>
    <row r="24" spans="1:17">
      <c r="A24" s="7" t="s">
        <v>673</v>
      </c>
      <c r="B24" s="145">
        <v>14.2</v>
      </c>
      <c r="C24" s="145">
        <v>5.97</v>
      </c>
      <c r="D24" s="145">
        <v>6.09</v>
      </c>
      <c r="E24" s="145">
        <v>4.96</v>
      </c>
      <c r="F24" s="125"/>
      <c r="G24"/>
      <c r="H24"/>
      <c r="I24"/>
      <c r="J24"/>
      <c r="K24"/>
      <c r="L24"/>
      <c r="M24"/>
      <c r="N24"/>
      <c r="O24"/>
      <c r="P24"/>
      <c r="Q24"/>
    </row>
    <row r="25" spans="1:17">
      <c r="A25" s="7" t="s">
        <v>674</v>
      </c>
      <c r="B25" s="145">
        <v>14.84</v>
      </c>
      <c r="C25" s="145">
        <v>6.61</v>
      </c>
      <c r="D25" s="145">
        <v>3.52</v>
      </c>
      <c r="E25" s="145">
        <v>6.86</v>
      </c>
      <c r="F25" s="125"/>
      <c r="G25"/>
      <c r="H25"/>
      <c r="I25"/>
      <c r="J25"/>
      <c r="K25"/>
      <c r="L25"/>
      <c r="M25"/>
      <c r="N25"/>
      <c r="O25"/>
      <c r="P25"/>
      <c r="Q25"/>
    </row>
    <row r="26" spans="1:17">
      <c r="A26" s="7" t="s">
        <v>658</v>
      </c>
      <c r="B26" s="136">
        <f>MAX(B21:B25)</f>
        <v>32.44</v>
      </c>
      <c r="C26" s="136">
        <f t="shared" ref="C26:E26" si="3">MAX(C21:C25)</f>
        <v>7.87</v>
      </c>
      <c r="D26" s="136">
        <f t="shared" si="3"/>
        <v>6.18</v>
      </c>
      <c r="E26" s="136">
        <f t="shared" si="3"/>
        <v>7.42</v>
      </c>
      <c r="F26" s="125"/>
      <c r="G26"/>
      <c r="H26"/>
      <c r="I26"/>
      <c r="J26"/>
      <c r="K26"/>
      <c r="L26"/>
      <c r="M26"/>
      <c r="N26"/>
      <c r="O26"/>
      <c r="P26"/>
      <c r="Q26"/>
    </row>
    <row r="27" spans="1:17">
      <c r="A27" s="7" t="s">
        <v>659</v>
      </c>
      <c r="B27" s="137">
        <f>AVERAGE(B21:B25)</f>
        <v>23.490000000000002</v>
      </c>
      <c r="C27" s="137">
        <f t="shared" ref="C27:E27" si="4">AVERAGE(C21:C25)</f>
        <v>7.016</v>
      </c>
      <c r="D27" s="137">
        <f t="shared" si="4"/>
        <v>4.9479999999999995</v>
      </c>
      <c r="E27" s="137">
        <f t="shared" si="4"/>
        <v>6.6120000000000001</v>
      </c>
      <c r="F27" s="125"/>
      <c r="G27"/>
      <c r="H27"/>
      <c r="I27"/>
      <c r="J27"/>
      <c r="K27"/>
      <c r="L27"/>
      <c r="M27"/>
      <c r="N27"/>
      <c r="O27"/>
      <c r="P27"/>
      <c r="Q27"/>
    </row>
    <row r="28" spans="1:17">
      <c r="A28" s="7" t="s">
        <v>660</v>
      </c>
      <c r="B28" s="138">
        <f>MIN(B23:B27)</f>
        <v>14.2</v>
      </c>
      <c r="C28" s="138">
        <f t="shared" ref="C28:E28" si="5">MIN(C23:C27)</f>
        <v>5.97</v>
      </c>
      <c r="D28" s="138">
        <f t="shared" si="5"/>
        <v>3.52</v>
      </c>
      <c r="E28" s="138">
        <f t="shared" si="5"/>
        <v>4.96</v>
      </c>
      <c r="F28" s="125"/>
      <c r="G28"/>
      <c r="H28"/>
      <c r="I28"/>
      <c r="J28"/>
      <c r="K28"/>
      <c r="L28"/>
      <c r="M28"/>
      <c r="N28"/>
      <c r="O28"/>
      <c r="P28"/>
      <c r="Q28"/>
    </row>
    <row r="29" spans="1:17">
      <c r="F29" s="125"/>
      <c r="G29"/>
      <c r="H29"/>
      <c r="I29"/>
      <c r="J29"/>
      <c r="K29"/>
      <c r="L29"/>
      <c r="M29"/>
      <c r="N29"/>
      <c r="O29"/>
      <c r="P29"/>
      <c r="Q29"/>
    </row>
    <row r="30" spans="1:17">
      <c r="A30" s="7" t="s">
        <v>678</v>
      </c>
      <c r="B30" s="139"/>
      <c r="C30" s="139"/>
      <c r="D30" s="139"/>
      <c r="E30" s="139"/>
      <c r="F30" s="12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</row>
    <row r="31" spans="1:17">
      <c r="A31" s="7" t="s">
        <v>661</v>
      </c>
      <c r="B31" s="146">
        <f t="shared" ref="B31:E33" si="6">B$19*B26</f>
        <v>156144.53333333333</v>
      </c>
      <c r="C31" s="146">
        <f t="shared" si="6"/>
        <v>675246</v>
      </c>
      <c r="D31" s="146">
        <f t="shared" si="6"/>
        <v>104195.9124</v>
      </c>
      <c r="E31" s="146">
        <f t="shared" si="6"/>
        <v>91359.220987608147</v>
      </c>
      <c r="F31" s="125"/>
      <c r="G31"/>
      <c r="H31"/>
      <c r="I31"/>
      <c r="J31"/>
      <c r="K31"/>
      <c r="L31"/>
      <c r="M31"/>
      <c r="N31"/>
      <c r="O31"/>
      <c r="P31"/>
      <c r="Q31"/>
    </row>
    <row r="32" spans="1:17">
      <c r="A32" s="7" t="s">
        <v>3</v>
      </c>
      <c r="B32" s="146">
        <f t="shared" si="6"/>
        <v>113065.2</v>
      </c>
      <c r="C32" s="146">
        <f t="shared" si="6"/>
        <v>601972.80000000005</v>
      </c>
      <c r="D32" s="146">
        <f t="shared" si="6"/>
        <v>83424.170639999997</v>
      </c>
      <c r="E32" s="146">
        <f t="shared" si="6"/>
        <v>81410.669699469698</v>
      </c>
      <c r="F32" s="125"/>
      <c r="G32"/>
      <c r="H32"/>
      <c r="I32"/>
      <c r="J32"/>
      <c r="K32"/>
      <c r="L32"/>
      <c r="M32"/>
      <c r="N32"/>
      <c r="O32"/>
      <c r="P32"/>
      <c r="Q32"/>
    </row>
    <row r="33" spans="1:17">
      <c r="A33" s="7" t="s">
        <v>662</v>
      </c>
      <c r="B33" s="147">
        <f t="shared" si="6"/>
        <v>68349.333333333328</v>
      </c>
      <c r="C33" s="147">
        <f t="shared" si="6"/>
        <v>512226</v>
      </c>
      <c r="D33" s="147">
        <f t="shared" si="6"/>
        <v>59347.833599999998</v>
      </c>
      <c r="E33" s="147">
        <f t="shared" si="6"/>
        <v>61070.314838077684</v>
      </c>
      <c r="F33" s="125"/>
      <c r="G33"/>
      <c r="H33"/>
      <c r="I33"/>
      <c r="J33"/>
      <c r="K33"/>
      <c r="L33"/>
      <c r="M33"/>
      <c r="N33"/>
      <c r="O33"/>
      <c r="P33"/>
      <c r="Q33"/>
    </row>
    <row r="34" spans="1:17">
      <c r="A34" s="7"/>
      <c r="B34" s="139"/>
      <c r="C34" s="139"/>
      <c r="D34" s="139"/>
      <c r="E34" s="139"/>
      <c r="F34" s="125"/>
      <c r="G34"/>
      <c r="H34"/>
      <c r="I34"/>
      <c r="J34"/>
      <c r="K34"/>
      <c r="L34"/>
      <c r="M34"/>
      <c r="N34"/>
      <c r="O34"/>
      <c r="P34"/>
      <c r="Q34"/>
    </row>
    <row r="35" spans="1:17">
      <c r="A35" s="7" t="s">
        <v>675</v>
      </c>
      <c r="B35" s="148">
        <v>29100</v>
      </c>
      <c r="C35" s="148">
        <v>127700</v>
      </c>
      <c r="D35" s="148">
        <v>51100</v>
      </c>
      <c r="E35" s="148">
        <v>48800</v>
      </c>
      <c r="F35" s="125"/>
      <c r="G35"/>
      <c r="H35"/>
      <c r="I35"/>
      <c r="J35"/>
      <c r="K35"/>
      <c r="L35"/>
      <c r="M35"/>
      <c r="N35"/>
      <c r="O35"/>
      <c r="P35"/>
      <c r="Q35"/>
    </row>
    <row r="36" spans="1:17">
      <c r="A36" s="7" t="s">
        <v>676</v>
      </c>
      <c r="B36" s="148">
        <v>878</v>
      </c>
      <c r="C36" s="148">
        <v>18200</v>
      </c>
      <c r="D36" s="148">
        <v>11000</v>
      </c>
      <c r="E36" s="148">
        <v>3700</v>
      </c>
      <c r="F36" s="12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</row>
    <row r="37" spans="1:17">
      <c r="A37" s="7" t="s">
        <v>677</v>
      </c>
      <c r="B37" s="149">
        <f>B33-B35+B36</f>
        <v>40127.333333333328</v>
      </c>
      <c r="C37" s="149">
        <f>C32-C35+C36</f>
        <v>492472.80000000005</v>
      </c>
      <c r="D37" s="149">
        <f>D32-D35+D36</f>
        <v>43324.170639999997</v>
      </c>
      <c r="E37" s="149">
        <f>E32-E35+E36</f>
        <v>36310.669699469698</v>
      </c>
      <c r="F37" s="12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</row>
    <row r="38" spans="1:17">
      <c r="A38" s="7" t="s">
        <v>679</v>
      </c>
      <c r="B38" s="150">
        <v>308.10000000000002</v>
      </c>
      <c r="C38" s="150">
        <v>99.1</v>
      </c>
      <c r="D38" s="150">
        <v>5.4</v>
      </c>
      <c r="E38" s="150">
        <v>10.7</v>
      </c>
      <c r="F38" s="12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</row>
    <row r="39" spans="1:17">
      <c r="F39" s="12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</row>
    <row r="40" spans="1:17">
      <c r="A40" s="7" t="s">
        <v>680</v>
      </c>
      <c r="B40" s="151">
        <f>B37/B38</f>
        <v>130.24126365898516</v>
      </c>
      <c r="C40" s="151">
        <f>C37/C38</f>
        <v>4969.4530776992942</v>
      </c>
      <c r="D40" s="151">
        <f>D37/D38</f>
        <v>8022.9945629629619</v>
      </c>
      <c r="E40" s="151">
        <f>E37/E38</f>
        <v>3393.5205326607197</v>
      </c>
      <c r="F40" s="12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</row>
    <row r="41" spans="1:17">
      <c r="A41" s="7" t="s">
        <v>4</v>
      </c>
      <c r="B41" s="128">
        <v>88</v>
      </c>
      <c r="C41" s="128">
        <v>4100</v>
      </c>
      <c r="D41" s="128">
        <v>6050</v>
      </c>
      <c r="E41" s="128">
        <v>3230</v>
      </c>
      <c r="F41" s="125"/>
      <c r="G41"/>
      <c r="H41"/>
      <c r="I41"/>
      <c r="J41"/>
      <c r="K41"/>
      <c r="L41"/>
      <c r="M41"/>
      <c r="N41"/>
      <c r="O41"/>
      <c r="P41"/>
      <c r="Q41"/>
    </row>
    <row r="42" spans="1:17">
      <c r="A42" s="118"/>
      <c r="B42" s="118"/>
      <c r="C42" s="118"/>
      <c r="D42" s="118"/>
      <c r="E42" s="118"/>
      <c r="F42" s="125"/>
      <c r="G42"/>
      <c r="H42"/>
      <c r="I42"/>
      <c r="J42"/>
      <c r="K42"/>
      <c r="L42"/>
      <c r="M42"/>
      <c r="N42"/>
      <c r="O42"/>
      <c r="P42"/>
      <c r="Q42"/>
    </row>
    <row r="43" spans="1:17">
      <c r="A43" s="7" t="s">
        <v>5</v>
      </c>
      <c r="B43" s="118"/>
      <c r="C43" s="118"/>
      <c r="D43" s="118"/>
      <c r="E43" s="118"/>
      <c r="F43" s="125"/>
      <c r="G43"/>
      <c r="H43"/>
      <c r="I43"/>
      <c r="J43"/>
      <c r="K43"/>
      <c r="L43"/>
      <c r="M43"/>
      <c r="N43"/>
      <c r="O43"/>
      <c r="P43"/>
      <c r="Q43"/>
    </row>
    <row r="44" spans="1:17">
      <c r="A44" s="7" t="s">
        <v>661</v>
      </c>
      <c r="B44" s="133"/>
      <c r="C44" s="133"/>
      <c r="D44" s="133"/>
      <c r="E44" s="133"/>
      <c r="F44" s="125"/>
      <c r="G44"/>
      <c r="H44"/>
      <c r="I44"/>
      <c r="J44"/>
      <c r="K44"/>
      <c r="L44"/>
      <c r="M44"/>
      <c r="N44"/>
      <c r="O44"/>
      <c r="P44"/>
      <c r="Q44"/>
    </row>
    <row r="45" spans="1:17">
      <c r="A45" s="7" t="s">
        <v>3</v>
      </c>
      <c r="B45" s="141"/>
      <c r="C45" s="141"/>
      <c r="D45" s="141"/>
      <c r="E45" s="141"/>
      <c r="F45" s="125"/>
      <c r="G45"/>
      <c r="H45"/>
      <c r="I45"/>
      <c r="J45"/>
      <c r="K45"/>
      <c r="L45"/>
      <c r="M45"/>
      <c r="N45"/>
      <c r="O45"/>
      <c r="P45"/>
      <c r="Q45"/>
    </row>
    <row r="46" spans="1:17">
      <c r="A46" s="7" t="s">
        <v>662</v>
      </c>
      <c r="B46" s="133">
        <f>B40/B41-1</f>
        <v>0.480014359761195</v>
      </c>
      <c r="C46" s="133">
        <f t="shared" ref="C46:E46" si="7">C40/C41-1</f>
        <v>0.21206172626812059</v>
      </c>
      <c r="D46" s="133">
        <f t="shared" si="7"/>
        <v>0.32611480379553082</v>
      </c>
      <c r="E46" s="133">
        <f t="shared" si="7"/>
        <v>5.0625551907343525E-2</v>
      </c>
      <c r="F46" s="125"/>
      <c r="G46"/>
      <c r="H46" s="152"/>
      <c r="I46" s="152"/>
      <c r="J46"/>
      <c r="K46"/>
      <c r="L46"/>
      <c r="M46"/>
      <c r="N46"/>
      <c r="O46"/>
      <c r="P46"/>
      <c r="Q46"/>
    </row>
    <row r="47" spans="1:17" s="156" customFormat="1">
      <c r="A47" s="7"/>
      <c r="B47" s="133"/>
      <c r="C47" s="133"/>
      <c r="D47" s="133"/>
      <c r="E47" s="133"/>
      <c r="F47" s="125"/>
      <c r="G47" s="155"/>
      <c r="H47" s="152"/>
      <c r="I47" s="152"/>
      <c r="J47" s="155"/>
      <c r="K47" s="155"/>
      <c r="L47" s="155"/>
      <c r="M47" s="155"/>
      <c r="N47" s="155"/>
      <c r="O47" s="155"/>
      <c r="P47" s="155"/>
      <c r="Q47" s="155"/>
    </row>
    <row r="48" spans="1:17">
      <c r="A48" s="7" t="s">
        <v>682</v>
      </c>
      <c r="B48" s="157">
        <v>44522</v>
      </c>
      <c r="F48" s="125"/>
      <c r="G48"/>
      <c r="H48" s="152"/>
      <c r="I48" s="152"/>
      <c r="J48"/>
      <c r="K48"/>
      <c r="L48"/>
      <c r="M48"/>
      <c r="N48"/>
      <c r="O48"/>
      <c r="P48"/>
      <c r="Q48"/>
    </row>
    <row r="49" spans="1:17">
      <c r="A49" s="129" t="s">
        <v>653</v>
      </c>
      <c r="B49" s="130">
        <v>100.02</v>
      </c>
      <c r="C49" s="130"/>
      <c r="F49" s="125"/>
      <c r="G49"/>
      <c r="H49"/>
      <c r="I49"/>
      <c r="J49"/>
      <c r="K49"/>
      <c r="L49"/>
      <c r="M49"/>
      <c r="N49"/>
      <c r="O49"/>
      <c r="P49"/>
      <c r="Q49"/>
    </row>
    <row r="50" spans="1:17">
      <c r="A50" s="129" t="s">
        <v>655</v>
      </c>
      <c r="B50" s="131"/>
      <c r="C50" s="131"/>
      <c r="F50" s="125"/>
      <c r="G50"/>
      <c r="H50"/>
      <c r="I50"/>
      <c r="J50"/>
      <c r="K50"/>
      <c r="L50"/>
      <c r="M50"/>
      <c r="N50"/>
      <c r="O50"/>
      <c r="P50"/>
      <c r="Q50"/>
    </row>
    <row r="51" spans="1:17">
      <c r="A51" s="129" t="s">
        <v>663</v>
      </c>
      <c r="B51" s="131"/>
      <c r="C51" s="131"/>
      <c r="F51" s="125"/>
      <c r="G51"/>
      <c r="H51"/>
      <c r="I51"/>
      <c r="J51"/>
      <c r="K51"/>
      <c r="L51"/>
      <c r="M51"/>
      <c r="N51"/>
      <c r="O51"/>
      <c r="P51"/>
      <c r="Q51"/>
    </row>
    <row r="52" spans="1:17">
      <c r="A52" s="129" t="s">
        <v>681</v>
      </c>
      <c r="B52" s="153">
        <f>B40/B49-1</f>
        <v>0.30215220614862193</v>
      </c>
      <c r="C52" s="142"/>
      <c r="D52" s="142"/>
      <c r="E52" s="142"/>
      <c r="F52" s="125"/>
    </row>
    <row r="57" spans="1:17">
      <c r="B57" s="140"/>
      <c r="C57" s="140"/>
      <c r="D57" s="140"/>
      <c r="E57" s="140"/>
      <c r="F57" s="140"/>
      <c r="G57" s="140"/>
      <c r="H57" s="140"/>
      <c r="I57" s="140"/>
      <c r="J57" s="140"/>
    </row>
    <row r="58" spans="1:17">
      <c r="B58" s="140"/>
      <c r="C58" s="140"/>
      <c r="D58" s="140"/>
      <c r="E58" s="140"/>
      <c r="F58" s="140"/>
      <c r="G58" s="140"/>
      <c r="H58" s="140"/>
      <c r="I58" s="140"/>
      <c r="J58" s="140"/>
    </row>
    <row r="59" spans="1:17">
      <c r="B59" s="140"/>
      <c r="C59" s="140"/>
      <c r="D59" s="140"/>
      <c r="E59" s="140"/>
      <c r="F59" s="140"/>
      <c r="G59" s="140"/>
      <c r="H59" s="140"/>
      <c r="I59" s="140"/>
      <c r="J59" s="140"/>
    </row>
    <row r="60" spans="1:17">
      <c r="B60" s="140"/>
      <c r="C60" s="140"/>
      <c r="D60" s="140"/>
      <c r="E60" s="140"/>
      <c r="F60" s="140"/>
      <c r="G60" s="140"/>
      <c r="H60" s="140"/>
      <c r="I60" s="140"/>
      <c r="J60" s="140"/>
    </row>
    <row r="61" spans="1:17">
      <c r="B61" s="140"/>
      <c r="C61" s="140"/>
      <c r="D61" s="140"/>
      <c r="E61" s="140"/>
      <c r="F61" s="140"/>
      <c r="G61" s="140"/>
      <c r="H61" s="140"/>
      <c r="I61" s="140"/>
      <c r="J61" s="140"/>
    </row>
    <row r="62" spans="1:17">
      <c r="B62" s="140"/>
      <c r="C62" s="140"/>
      <c r="D62" s="140"/>
      <c r="E62" s="140"/>
      <c r="F62" s="140"/>
      <c r="G62" s="140"/>
      <c r="H62" s="140"/>
      <c r="I62" s="140"/>
      <c r="J62" s="140"/>
    </row>
    <row r="63" spans="1:17">
      <c r="B63" s="140"/>
      <c r="C63" s="140"/>
      <c r="D63" s="140"/>
      <c r="E63" s="140"/>
      <c r="F63" s="140"/>
      <c r="G63" s="140"/>
      <c r="H63" s="140"/>
      <c r="I63" s="140"/>
      <c r="J63" s="140"/>
    </row>
    <row r="64" spans="1:17">
      <c r="B64" s="140"/>
      <c r="C64" s="140"/>
      <c r="D64" s="140"/>
      <c r="E64" s="140"/>
      <c r="F64" s="140"/>
      <c r="G64" s="140"/>
      <c r="H64" s="140"/>
      <c r="I64" s="140"/>
      <c r="J64" s="140"/>
    </row>
    <row r="65" spans="2:10">
      <c r="B65" s="140"/>
      <c r="C65" s="140"/>
      <c r="D65" s="140"/>
      <c r="E65" s="140"/>
      <c r="F65" s="140"/>
      <c r="G65" s="140"/>
      <c r="H65" s="140"/>
      <c r="I65" s="140"/>
      <c r="J65" s="140"/>
    </row>
    <row r="66" spans="2:10">
      <c r="B66" s="140"/>
      <c r="C66" s="140"/>
      <c r="D66" s="140"/>
      <c r="E66" s="140"/>
      <c r="F66" s="140"/>
      <c r="G66" s="140"/>
      <c r="H66" s="140"/>
      <c r="I66" s="140"/>
      <c r="J66" s="140"/>
    </row>
    <row r="67" spans="2:10">
      <c r="B67" s="140"/>
      <c r="C67" s="140"/>
      <c r="D67" s="140"/>
      <c r="E67" s="140"/>
      <c r="F67" s="140"/>
      <c r="G67" s="140"/>
      <c r="H67" s="140"/>
      <c r="I67" s="140"/>
      <c r="J67" s="140"/>
    </row>
    <row r="68" spans="2:10">
      <c r="B68" s="140"/>
      <c r="C68" s="140"/>
      <c r="D68" s="140"/>
      <c r="E68" s="140"/>
      <c r="F68" s="140"/>
      <c r="G68" s="140"/>
      <c r="H68" s="140"/>
      <c r="I68" s="140"/>
      <c r="J68" s="140"/>
    </row>
    <row r="69" spans="2:10">
      <c r="B69" s="140"/>
      <c r="C69" s="140"/>
      <c r="D69" s="140"/>
      <c r="E69" s="140"/>
      <c r="F69" s="140"/>
      <c r="G69" s="140"/>
      <c r="H69" s="140"/>
      <c r="I69" s="140"/>
      <c r="J69" s="140"/>
    </row>
    <row r="70" spans="2:10">
      <c r="B70" s="140"/>
      <c r="C70" s="140"/>
      <c r="D70" s="140"/>
      <c r="E70" s="140"/>
      <c r="F70" s="140"/>
      <c r="G70" s="140"/>
      <c r="H70" s="140"/>
      <c r="I70" s="140"/>
      <c r="J70" s="140"/>
    </row>
    <row r="71" spans="2:10">
      <c r="B71" s="140"/>
      <c r="C71" s="140"/>
      <c r="D71" s="140"/>
      <c r="E71" s="140"/>
      <c r="F71" s="140"/>
      <c r="G71" s="140"/>
      <c r="H71" s="140"/>
      <c r="I71" s="140"/>
      <c r="J71" s="140"/>
    </row>
    <row r="72" spans="2:10">
      <c r="B72" s="140"/>
      <c r="C72" s="140"/>
      <c r="D72" s="140"/>
      <c r="E72" s="140"/>
      <c r="F72" s="140"/>
      <c r="G72" s="140"/>
      <c r="H72" s="140"/>
      <c r="I72" s="140"/>
      <c r="J72" s="140"/>
    </row>
    <row r="73" spans="2:10">
      <c r="B73" s="140"/>
      <c r="C73" s="140"/>
      <c r="D73" s="140"/>
      <c r="E73" s="140"/>
      <c r="F73" s="140"/>
      <c r="G73" s="140"/>
      <c r="H73" s="140"/>
      <c r="I73" s="140"/>
      <c r="J73" s="140"/>
    </row>
    <row r="74" spans="2:10">
      <c r="B74" s="140"/>
      <c r="C74" s="140"/>
      <c r="D74" s="140"/>
      <c r="E74" s="140"/>
      <c r="F74" s="140"/>
      <c r="G74" s="140"/>
      <c r="H74" s="140"/>
      <c r="I74" s="140"/>
      <c r="J74" s="140"/>
    </row>
    <row r="75" spans="2:10">
      <c r="B75" s="140"/>
      <c r="C75" s="140"/>
      <c r="D75" s="140"/>
      <c r="E75" s="140"/>
      <c r="F75" s="140"/>
      <c r="G75" s="140"/>
      <c r="H75" s="140"/>
      <c r="I75" s="140"/>
      <c r="J75" s="140"/>
    </row>
    <row r="76" spans="2:10">
      <c r="B76" s="140"/>
      <c r="C76" s="140"/>
      <c r="D76" s="140"/>
      <c r="E76" s="140"/>
      <c r="F76" s="140"/>
      <c r="G76" s="140"/>
      <c r="H76" s="140"/>
      <c r="I76" s="140"/>
      <c r="J76" s="140"/>
    </row>
    <row r="77" spans="2:10">
      <c r="B77" s="140"/>
      <c r="C77" s="140"/>
      <c r="D77" s="140"/>
      <c r="E77" s="140"/>
      <c r="F77" s="140"/>
      <c r="G77" s="140"/>
      <c r="H77" s="140"/>
      <c r="I77" s="140"/>
      <c r="J77" s="140"/>
    </row>
    <row r="78" spans="2:10">
      <c r="B78" s="140"/>
      <c r="C78" s="140"/>
      <c r="D78" s="140"/>
      <c r="E78" s="140"/>
      <c r="F78" s="140"/>
      <c r="G78" s="140"/>
      <c r="H78" s="140"/>
      <c r="I78" s="140"/>
      <c r="J78" s="140"/>
    </row>
    <row r="79" spans="2:10">
      <c r="B79" s="140"/>
      <c r="C79" s="140"/>
      <c r="D79" s="140"/>
      <c r="E79" s="140"/>
      <c r="F79" s="140"/>
      <c r="G79" s="140"/>
      <c r="H79" s="140"/>
      <c r="I79" s="140"/>
      <c r="J79" s="140"/>
    </row>
    <row r="80" spans="2:10">
      <c r="B80" s="140"/>
      <c r="C80" s="140"/>
      <c r="D80" s="140"/>
      <c r="E80" s="140"/>
      <c r="F80" s="140"/>
      <c r="G80" s="140"/>
      <c r="H80" s="140"/>
      <c r="I80" s="140"/>
      <c r="J80" s="140"/>
    </row>
    <row r="81" spans="2:10">
      <c r="B81" s="140"/>
      <c r="C81" s="140"/>
      <c r="D81" s="140"/>
      <c r="E81" s="140"/>
      <c r="F81" s="140"/>
      <c r="G81" s="140"/>
      <c r="H81" s="140"/>
      <c r="I81" s="140"/>
      <c r="J81" s="140"/>
    </row>
    <row r="82" spans="2:10">
      <c r="B82" s="140"/>
      <c r="C82" s="140"/>
      <c r="D82" s="140"/>
      <c r="E82" s="140"/>
      <c r="F82" s="140"/>
      <c r="G82" s="140"/>
      <c r="H82" s="140"/>
      <c r="I82" s="140"/>
      <c r="J82" s="140"/>
    </row>
    <row r="83" spans="2:10">
      <c r="B83" s="140"/>
      <c r="C83" s="140"/>
      <c r="D83" s="140"/>
      <c r="E83" s="140"/>
      <c r="F83" s="140"/>
      <c r="G83" s="140"/>
      <c r="H83" s="140"/>
      <c r="I83" s="140"/>
      <c r="J83" s="140"/>
    </row>
    <row r="84" spans="2:10">
      <c r="B84" s="140"/>
      <c r="C84" s="140"/>
      <c r="D84" s="140"/>
      <c r="E84" s="140"/>
      <c r="F84" s="140"/>
      <c r="G84" s="140"/>
      <c r="H84" s="140"/>
      <c r="I84" s="140"/>
      <c r="J84" s="140"/>
    </row>
    <row r="85" spans="2:10">
      <c r="B85" s="140"/>
      <c r="C85" s="140"/>
      <c r="D85" s="140"/>
      <c r="E85" s="140"/>
      <c r="F85" s="140"/>
      <c r="G85" s="140"/>
      <c r="H85" s="140"/>
      <c r="I85" s="140"/>
      <c r="J85" s="140"/>
    </row>
    <row r="86" spans="2:10">
      <c r="B86" s="140"/>
      <c r="C86" s="140"/>
      <c r="D86" s="140"/>
      <c r="E86" s="140"/>
      <c r="F86" s="140"/>
      <c r="G86" s="140"/>
      <c r="H86" s="140"/>
      <c r="I86" s="140"/>
      <c r="J86" s="140"/>
    </row>
    <row r="87" spans="2:10">
      <c r="B87" s="140"/>
      <c r="C87" s="140"/>
      <c r="D87" s="140"/>
      <c r="E87" s="140"/>
      <c r="F87" s="140"/>
      <c r="G87" s="140"/>
      <c r="H87" s="140"/>
      <c r="I87" s="140"/>
      <c r="J87" s="140"/>
    </row>
    <row r="88" spans="2:10">
      <c r="B88" s="140"/>
      <c r="C88" s="140"/>
      <c r="D88" s="140"/>
      <c r="E88" s="140"/>
      <c r="F88" s="140"/>
      <c r="G88" s="140"/>
      <c r="H88" s="140"/>
      <c r="I88" s="140"/>
      <c r="J88" s="140"/>
    </row>
    <row r="89" spans="2:10">
      <c r="B89" s="140"/>
      <c r="C89" s="140"/>
      <c r="D89" s="140"/>
      <c r="E89" s="140"/>
      <c r="F89" s="140"/>
      <c r="G89" s="140"/>
      <c r="H89" s="140"/>
      <c r="I89" s="140"/>
      <c r="J89" s="140"/>
    </row>
    <row r="90" spans="2:10">
      <c r="B90" s="140"/>
      <c r="C90" s="140"/>
      <c r="D90" s="140"/>
      <c r="E90" s="140"/>
      <c r="F90" s="140"/>
      <c r="G90" s="140"/>
      <c r="H90" s="140"/>
      <c r="I90" s="140"/>
      <c r="J90" s="140"/>
    </row>
    <row r="91" spans="2:10">
      <c r="B91" s="140"/>
      <c r="C91" s="140"/>
      <c r="D91" s="140"/>
      <c r="E91" s="140"/>
      <c r="F91" s="140"/>
      <c r="G91" s="140"/>
      <c r="H91" s="140"/>
      <c r="I91" s="140"/>
      <c r="J91" s="140"/>
    </row>
    <row r="92" spans="2:10">
      <c r="B92" s="140"/>
      <c r="C92" s="140"/>
      <c r="D92" s="140"/>
      <c r="E92" s="140"/>
      <c r="F92" s="140"/>
      <c r="G92" s="140"/>
      <c r="H92" s="140"/>
      <c r="I92" s="140"/>
      <c r="J92" s="140"/>
    </row>
    <row r="93" spans="2:10">
      <c r="B93" s="140"/>
      <c r="C93" s="140"/>
      <c r="D93" s="140"/>
      <c r="E93" s="140"/>
      <c r="F93" s="140"/>
      <c r="G93" s="140"/>
      <c r="H93" s="140"/>
      <c r="I93" s="140"/>
      <c r="J93" s="140"/>
    </row>
    <row r="94" spans="2:10">
      <c r="B94" s="140"/>
      <c r="C94" s="140"/>
      <c r="D94" s="140"/>
      <c r="E94" s="140"/>
      <c r="F94" s="140"/>
      <c r="G94" s="140"/>
      <c r="H94" s="140"/>
      <c r="I94" s="140"/>
      <c r="J94" s="140"/>
    </row>
    <row r="95" spans="2:10">
      <c r="B95" s="140"/>
      <c r="C95" s="140"/>
      <c r="D95" s="140"/>
      <c r="E95" s="140"/>
      <c r="F95" s="140"/>
      <c r="G95" s="140"/>
      <c r="H95" s="140"/>
      <c r="I95" s="140"/>
      <c r="J95" s="140"/>
    </row>
    <row r="96" spans="2:10">
      <c r="B96" s="140"/>
      <c r="C96" s="140"/>
      <c r="D96" s="140"/>
      <c r="E96" s="140"/>
      <c r="F96" s="140"/>
      <c r="G96" s="140"/>
      <c r="H96" s="140"/>
      <c r="I96" s="140"/>
      <c r="J96" s="140"/>
    </row>
    <row r="97" spans="2:10">
      <c r="B97" s="140"/>
      <c r="C97" s="140"/>
      <c r="D97" s="140"/>
      <c r="E97" s="140"/>
      <c r="F97" s="140"/>
      <c r="G97" s="140"/>
      <c r="H97" s="140"/>
      <c r="I97" s="140"/>
      <c r="J97" s="140"/>
    </row>
    <row r="98" spans="2:10">
      <c r="B98" s="140"/>
      <c r="C98" s="140"/>
      <c r="D98" s="140"/>
      <c r="E98" s="140"/>
      <c r="F98" s="140"/>
      <c r="G98" s="140"/>
      <c r="H98" s="140"/>
      <c r="I98" s="140"/>
      <c r="J98" s="140"/>
    </row>
    <row r="99" spans="2:10">
      <c r="B99" s="140"/>
      <c r="C99" s="140"/>
      <c r="D99" s="140"/>
      <c r="E99" s="140"/>
      <c r="F99" s="140"/>
      <c r="G99" s="140"/>
      <c r="H99" s="140"/>
      <c r="I99" s="140"/>
      <c r="J99" s="140"/>
    </row>
    <row r="100" spans="2:10">
      <c r="B100" s="140"/>
      <c r="C100" s="140"/>
      <c r="D100" s="140"/>
      <c r="E100" s="140"/>
      <c r="F100" s="140"/>
      <c r="G100" s="140"/>
      <c r="H100" s="140"/>
      <c r="I100" s="140"/>
      <c r="J100" s="140"/>
    </row>
    <row r="101" spans="2:10">
      <c r="B101" s="140"/>
      <c r="C101" s="140"/>
      <c r="D101" s="140"/>
      <c r="E101" s="140"/>
      <c r="F101" s="140"/>
      <c r="G101" s="140"/>
      <c r="H101" s="140"/>
      <c r="I101" s="140"/>
      <c r="J101" s="140"/>
    </row>
    <row r="102" spans="2:10">
      <c r="B102" s="140"/>
      <c r="C102" s="140"/>
      <c r="D102" s="140"/>
      <c r="E102" s="140"/>
      <c r="F102" s="140"/>
      <c r="G102" s="140"/>
      <c r="H102" s="140"/>
      <c r="I102" s="140"/>
      <c r="J102" s="140"/>
    </row>
    <row r="103" spans="2:10">
      <c r="B103" s="140"/>
      <c r="C103" s="140"/>
      <c r="D103" s="140"/>
      <c r="E103" s="140"/>
      <c r="F103" s="140"/>
      <c r="G103" s="140"/>
      <c r="H103" s="140"/>
      <c r="I103" s="140"/>
      <c r="J103" s="140"/>
    </row>
    <row r="104" spans="2:10">
      <c r="B104" s="140"/>
      <c r="C104" s="140"/>
      <c r="D104" s="140"/>
      <c r="E104" s="140"/>
      <c r="F104" s="140"/>
      <c r="G104" s="140"/>
      <c r="H104" s="140"/>
      <c r="I104" s="140"/>
      <c r="J104" s="140"/>
    </row>
    <row r="105" spans="2:10">
      <c r="B105" s="140"/>
      <c r="C105" s="140"/>
      <c r="D105" s="140"/>
      <c r="E105" s="140"/>
      <c r="F105" s="140"/>
      <c r="G105" s="140"/>
      <c r="H105" s="140"/>
      <c r="I105" s="140"/>
      <c r="J105" s="140"/>
    </row>
    <row r="106" spans="2:10">
      <c r="B106" s="140"/>
      <c r="C106" s="140"/>
      <c r="D106" s="140"/>
      <c r="E106" s="140"/>
      <c r="F106" s="140"/>
      <c r="G106" s="140"/>
      <c r="H106" s="140"/>
      <c r="I106" s="140"/>
      <c r="J106" s="140"/>
    </row>
    <row r="107" spans="2:10">
      <c r="B107" s="140"/>
      <c r="C107" s="140"/>
      <c r="D107" s="140"/>
      <c r="E107" s="140"/>
      <c r="F107" s="140"/>
      <c r="G107" s="140"/>
      <c r="H107" s="140"/>
      <c r="I107" s="140"/>
      <c r="J107" s="140"/>
    </row>
    <row r="108" spans="2:10">
      <c r="B108" s="140"/>
      <c r="C108" s="140"/>
      <c r="D108" s="140"/>
      <c r="E108" s="140"/>
      <c r="F108" s="140"/>
      <c r="G108" s="140"/>
      <c r="H108" s="140"/>
      <c r="I108" s="140"/>
      <c r="J108" s="140"/>
    </row>
    <row r="109" spans="2:10">
      <c r="B109" s="140"/>
      <c r="C109" s="140"/>
      <c r="D109" s="140"/>
      <c r="E109" s="140"/>
      <c r="F109" s="140"/>
      <c r="G109" s="140"/>
      <c r="H109" s="140"/>
      <c r="I109" s="140"/>
      <c r="J109" s="140"/>
    </row>
    <row r="110" spans="2:10">
      <c r="B110" s="140"/>
      <c r="C110" s="140"/>
      <c r="D110" s="140"/>
      <c r="E110" s="140"/>
      <c r="F110" s="140"/>
      <c r="G110" s="140"/>
      <c r="H110" s="140"/>
      <c r="I110" s="140"/>
      <c r="J110" s="140"/>
    </row>
    <row r="111" spans="2:10">
      <c r="B111" s="140"/>
      <c r="C111" s="140"/>
      <c r="D111" s="140"/>
      <c r="E111" s="140"/>
      <c r="F111" s="140"/>
      <c r="G111" s="140"/>
      <c r="H111" s="140"/>
      <c r="I111" s="140"/>
      <c r="J111" s="140"/>
    </row>
    <row r="112" spans="2:10">
      <c r="B112" s="140"/>
      <c r="C112" s="140"/>
      <c r="D112" s="140"/>
      <c r="E112" s="140"/>
      <c r="F112" s="140"/>
      <c r="G112" s="140"/>
      <c r="H112" s="140"/>
      <c r="I112" s="140"/>
      <c r="J112" s="140"/>
    </row>
    <row r="113" spans="2:10">
      <c r="B113" s="140"/>
      <c r="C113" s="140"/>
      <c r="D113" s="140"/>
      <c r="E113" s="140"/>
      <c r="F113" s="140"/>
      <c r="G113" s="140"/>
      <c r="H113" s="140"/>
      <c r="I113" s="140"/>
      <c r="J113" s="140"/>
    </row>
    <row r="114" spans="2:10">
      <c r="B114" s="140"/>
      <c r="C114" s="140"/>
      <c r="D114" s="140"/>
      <c r="E114" s="140"/>
      <c r="F114" s="140"/>
      <c r="G114" s="140"/>
      <c r="H114" s="140"/>
      <c r="I114" s="140"/>
      <c r="J114" s="140"/>
    </row>
    <row r="115" spans="2:10">
      <c r="B115" s="140"/>
      <c r="C115" s="140"/>
      <c r="D115" s="140"/>
      <c r="E115" s="140"/>
      <c r="F115" s="140"/>
      <c r="G115" s="140"/>
      <c r="H115" s="140"/>
      <c r="I115" s="140"/>
      <c r="J115" s="140"/>
    </row>
    <row r="116" spans="2:10">
      <c r="B116" s="140"/>
      <c r="C116" s="140"/>
      <c r="D116" s="140"/>
      <c r="E116" s="140"/>
      <c r="F116" s="140"/>
      <c r="G116" s="140"/>
      <c r="H116" s="140"/>
      <c r="I116" s="140"/>
      <c r="J116" s="140"/>
    </row>
    <row r="117" spans="2:10">
      <c r="B117" s="140"/>
      <c r="C117" s="140"/>
      <c r="D117" s="140"/>
      <c r="E117" s="140"/>
      <c r="F117" s="140"/>
      <c r="G117" s="140"/>
      <c r="H117" s="140"/>
      <c r="I117" s="140"/>
      <c r="J117" s="140"/>
    </row>
    <row r="118" spans="2:10">
      <c r="B118" s="140"/>
      <c r="C118" s="140"/>
      <c r="D118" s="140"/>
      <c r="E118" s="140"/>
      <c r="F118" s="140"/>
      <c r="G118" s="140"/>
      <c r="H118" s="140"/>
      <c r="I118" s="140"/>
      <c r="J118" s="140"/>
    </row>
    <row r="119" spans="2:10">
      <c r="B119" s="140"/>
      <c r="C119" s="140"/>
      <c r="D119" s="140"/>
      <c r="E119" s="140"/>
      <c r="F119" s="140"/>
      <c r="G119" s="140"/>
      <c r="H119" s="140"/>
      <c r="I119" s="140"/>
      <c r="J119" s="140"/>
    </row>
    <row r="120" spans="2:10">
      <c r="B120" s="140"/>
      <c r="C120" s="140"/>
      <c r="D120" s="140"/>
      <c r="E120" s="140"/>
      <c r="F120" s="140"/>
      <c r="G120" s="140"/>
      <c r="H120" s="140"/>
      <c r="I120" s="140"/>
      <c r="J120" s="140"/>
    </row>
    <row r="121" spans="2:10">
      <c r="B121" s="140"/>
      <c r="C121" s="140"/>
      <c r="D121" s="140"/>
      <c r="E121" s="140"/>
      <c r="F121" s="140"/>
      <c r="G121" s="140"/>
      <c r="H121" s="140"/>
      <c r="I121" s="140"/>
      <c r="J121" s="140"/>
    </row>
    <row r="122" spans="2:10">
      <c r="B122" s="140"/>
      <c r="C122" s="140"/>
      <c r="D122" s="140"/>
      <c r="E122" s="140"/>
      <c r="F122" s="140"/>
      <c r="G122" s="140"/>
      <c r="H122" s="140"/>
      <c r="I122" s="140"/>
      <c r="J122" s="140"/>
    </row>
    <row r="123" spans="2:10">
      <c r="B123" s="140"/>
      <c r="C123" s="140"/>
      <c r="D123" s="140"/>
      <c r="E123" s="140"/>
      <c r="F123" s="140"/>
      <c r="G123" s="140"/>
      <c r="H123" s="140"/>
      <c r="I123" s="140"/>
      <c r="J123" s="140"/>
    </row>
    <row r="124" spans="2:10">
      <c r="B124" s="140"/>
      <c r="C124" s="140"/>
      <c r="D124" s="140"/>
      <c r="E124" s="140"/>
      <c r="F124" s="140"/>
      <c r="G124" s="140"/>
      <c r="H124" s="140"/>
      <c r="I124" s="140"/>
      <c r="J124" s="140"/>
    </row>
    <row r="125" spans="2:10">
      <c r="B125" s="140"/>
      <c r="C125" s="140"/>
      <c r="D125" s="140"/>
      <c r="E125" s="140"/>
      <c r="F125" s="140"/>
      <c r="G125" s="140"/>
      <c r="H125" s="140"/>
      <c r="I125" s="140"/>
      <c r="J125" s="140"/>
    </row>
    <row r="126" spans="2:10">
      <c r="B126" s="140"/>
      <c r="C126" s="140"/>
      <c r="D126" s="140"/>
      <c r="E126" s="140"/>
      <c r="F126" s="140"/>
      <c r="G126" s="140"/>
      <c r="H126" s="140"/>
      <c r="I126" s="140"/>
      <c r="J126" s="140"/>
    </row>
    <row r="127" spans="2:10">
      <c r="B127" s="140"/>
      <c r="C127" s="140"/>
      <c r="D127" s="140"/>
      <c r="E127" s="140"/>
      <c r="F127" s="140"/>
      <c r="G127" s="140"/>
      <c r="H127" s="140"/>
      <c r="I127" s="140"/>
      <c r="J127" s="140"/>
    </row>
    <row r="128" spans="2:10">
      <c r="B128" s="140"/>
      <c r="C128" s="140"/>
      <c r="D128" s="140"/>
      <c r="E128" s="140"/>
      <c r="F128" s="140"/>
      <c r="G128" s="140"/>
      <c r="H128" s="140"/>
      <c r="I128" s="140"/>
      <c r="J128" s="140"/>
    </row>
    <row r="129" spans="2:10">
      <c r="B129" s="140"/>
      <c r="C129" s="140"/>
      <c r="D129" s="140"/>
      <c r="E129" s="140"/>
      <c r="F129" s="140"/>
      <c r="G129" s="140"/>
      <c r="H129" s="140"/>
      <c r="I129" s="140"/>
      <c r="J129" s="140"/>
    </row>
    <row r="130" spans="2:10">
      <c r="B130" s="140"/>
      <c r="C130" s="140"/>
      <c r="D130" s="140"/>
      <c r="E130" s="140"/>
      <c r="F130" s="140"/>
      <c r="G130" s="140"/>
      <c r="H130" s="140"/>
      <c r="I130" s="140"/>
      <c r="J130" s="140"/>
    </row>
    <row r="131" spans="2:10">
      <c r="B131" s="140"/>
      <c r="C131" s="140"/>
      <c r="D131" s="140"/>
      <c r="E131" s="140"/>
      <c r="F131" s="140"/>
      <c r="G131" s="140"/>
      <c r="H131" s="140"/>
      <c r="I131" s="140"/>
      <c r="J131" s="140"/>
    </row>
    <row r="132" spans="2:10">
      <c r="B132" s="140"/>
      <c r="C132" s="140"/>
      <c r="D132" s="140"/>
      <c r="E132" s="140"/>
      <c r="F132" s="140"/>
      <c r="G132" s="140"/>
      <c r="H132" s="140"/>
      <c r="I132" s="140"/>
      <c r="J132" s="140"/>
    </row>
    <row r="133" spans="2:10">
      <c r="B133" s="140"/>
      <c r="C133" s="140"/>
      <c r="D133" s="140"/>
      <c r="E133" s="140"/>
      <c r="F133" s="140"/>
      <c r="G133" s="140"/>
      <c r="H133" s="140"/>
      <c r="I133" s="140"/>
      <c r="J133" s="140"/>
    </row>
    <row r="134" spans="2:10">
      <c r="B134" s="140"/>
      <c r="C134" s="140"/>
      <c r="D134" s="140"/>
      <c r="E134" s="140"/>
      <c r="F134" s="140"/>
      <c r="G134" s="140"/>
      <c r="H134" s="140"/>
      <c r="I134" s="140"/>
      <c r="J134" s="140"/>
    </row>
    <row r="135" spans="2:10">
      <c r="B135" s="140"/>
      <c r="C135" s="140"/>
      <c r="D135" s="140"/>
      <c r="E135" s="140"/>
      <c r="F135" s="140"/>
      <c r="G135" s="140"/>
      <c r="H135" s="140"/>
      <c r="I135" s="140"/>
      <c r="J135" s="140"/>
    </row>
    <row r="136" spans="2:10">
      <c r="B136" s="140"/>
      <c r="C136" s="140"/>
      <c r="D136" s="140"/>
      <c r="E136" s="140"/>
      <c r="F136" s="140"/>
      <c r="G136" s="140"/>
      <c r="H136" s="140"/>
      <c r="I136" s="140"/>
      <c r="J136" s="140"/>
    </row>
    <row r="137" spans="2:10">
      <c r="B137" s="140"/>
      <c r="C137" s="140"/>
      <c r="D137" s="140"/>
      <c r="E137" s="140"/>
      <c r="F137" s="140"/>
      <c r="G137" s="140"/>
      <c r="H137" s="140"/>
      <c r="I137" s="140"/>
      <c r="J137" s="140"/>
    </row>
    <row r="138" spans="2:10">
      <c r="B138" s="140"/>
      <c r="C138" s="140"/>
      <c r="D138" s="140"/>
      <c r="E138" s="140"/>
      <c r="F138" s="140"/>
      <c r="G138" s="140"/>
      <c r="H138" s="140"/>
      <c r="I138" s="140"/>
      <c r="J138" s="140"/>
    </row>
    <row r="139" spans="2:10">
      <c r="B139" s="140"/>
      <c r="C139" s="140"/>
      <c r="D139" s="140"/>
      <c r="E139" s="140"/>
      <c r="F139" s="140"/>
      <c r="G139" s="140"/>
      <c r="H139" s="140"/>
      <c r="I139" s="140"/>
      <c r="J139" s="140"/>
    </row>
    <row r="140" spans="2:10">
      <c r="B140" s="140"/>
      <c r="C140" s="140"/>
      <c r="D140" s="140"/>
      <c r="E140" s="140"/>
      <c r="F140" s="140"/>
      <c r="G140" s="140"/>
      <c r="H140" s="140"/>
      <c r="I140" s="140"/>
      <c r="J140" s="140"/>
    </row>
    <row r="141" spans="2:10">
      <c r="B141" s="140"/>
      <c r="C141" s="140"/>
      <c r="D141" s="140"/>
      <c r="E141" s="140"/>
      <c r="F141" s="140"/>
      <c r="G141" s="140"/>
      <c r="H141" s="140"/>
      <c r="I141" s="140"/>
      <c r="J141" s="140"/>
    </row>
    <row r="142" spans="2:10">
      <c r="B142" s="140"/>
      <c r="C142" s="140"/>
      <c r="D142" s="140"/>
      <c r="E142" s="140"/>
      <c r="F142" s="140"/>
      <c r="G142" s="140"/>
      <c r="H142" s="140"/>
      <c r="I142" s="140"/>
      <c r="J142" s="140"/>
    </row>
    <row r="143" spans="2:10">
      <c r="B143" s="140"/>
      <c r="C143" s="140"/>
      <c r="D143" s="140"/>
      <c r="E143" s="140"/>
      <c r="F143" s="140"/>
      <c r="G143" s="140"/>
      <c r="H143" s="140"/>
      <c r="I143" s="140"/>
      <c r="J143" s="140"/>
    </row>
    <row r="144" spans="2:10">
      <c r="B144" s="140"/>
      <c r="C144" s="140"/>
      <c r="D144" s="140"/>
      <c r="E144" s="140"/>
      <c r="F144" s="140"/>
      <c r="G144" s="140"/>
      <c r="H144" s="140"/>
      <c r="I144" s="140"/>
      <c r="J144" s="140"/>
    </row>
    <row r="145" spans="2:10">
      <c r="B145" s="140"/>
      <c r="C145" s="140"/>
      <c r="D145" s="140"/>
      <c r="E145" s="140"/>
      <c r="F145" s="140"/>
      <c r="G145" s="140"/>
      <c r="H145" s="140"/>
      <c r="I145" s="140"/>
      <c r="J145" s="140"/>
    </row>
    <row r="146" spans="2:10">
      <c r="B146" s="140"/>
      <c r="C146" s="140"/>
      <c r="D146" s="140"/>
      <c r="E146" s="140"/>
      <c r="F146" s="140"/>
      <c r="G146" s="140"/>
      <c r="H146" s="140"/>
      <c r="I146" s="140"/>
      <c r="J146" s="140"/>
    </row>
    <row r="147" spans="2:10">
      <c r="B147" s="140"/>
      <c r="C147" s="140"/>
      <c r="D147" s="140"/>
      <c r="E147" s="140"/>
      <c r="F147" s="140"/>
      <c r="G147" s="140"/>
      <c r="H147" s="140"/>
      <c r="I147" s="140"/>
      <c r="J147" s="140"/>
    </row>
    <row r="148" spans="2:10">
      <c r="B148" s="140"/>
      <c r="C148" s="140"/>
      <c r="D148" s="140"/>
      <c r="E148" s="140"/>
      <c r="F148" s="140"/>
      <c r="G148" s="140"/>
      <c r="H148" s="140"/>
      <c r="I148" s="140"/>
      <c r="J148" s="140"/>
    </row>
    <row r="149" spans="2:10">
      <c r="B149" s="140"/>
      <c r="C149" s="140"/>
      <c r="D149" s="140"/>
      <c r="E149" s="140"/>
      <c r="F149" s="140"/>
      <c r="G149" s="140"/>
      <c r="H149" s="140"/>
      <c r="I149" s="140"/>
      <c r="J149" s="140"/>
    </row>
    <row r="150" spans="2:10">
      <c r="B150" s="140"/>
      <c r="C150" s="140"/>
      <c r="D150" s="140"/>
      <c r="E150" s="140"/>
      <c r="F150" s="140"/>
      <c r="G150" s="140"/>
      <c r="H150" s="140"/>
      <c r="I150" s="140"/>
      <c r="J150" s="140"/>
    </row>
    <row r="151" spans="2:10">
      <c r="B151" s="140"/>
      <c r="C151" s="140"/>
      <c r="D151" s="140"/>
      <c r="E151" s="140"/>
      <c r="F151" s="140"/>
      <c r="G151" s="140"/>
      <c r="H151" s="140"/>
      <c r="I151" s="140"/>
      <c r="J151" s="140"/>
    </row>
    <row r="152" spans="2:10">
      <c r="B152" s="140"/>
      <c r="C152" s="140"/>
      <c r="D152" s="140"/>
      <c r="E152" s="140"/>
      <c r="F152" s="140"/>
      <c r="G152" s="140"/>
      <c r="H152" s="140"/>
      <c r="I152" s="140"/>
      <c r="J152" s="140"/>
    </row>
    <row r="153" spans="2:10">
      <c r="B153" s="140"/>
      <c r="C153" s="140"/>
      <c r="D153" s="140"/>
      <c r="E153" s="140"/>
      <c r="F153" s="140"/>
      <c r="G153" s="140"/>
      <c r="H153" s="140"/>
      <c r="I153" s="140"/>
      <c r="J153" s="140"/>
    </row>
    <row r="154" spans="2:10">
      <c r="B154" s="140"/>
      <c r="C154" s="140"/>
      <c r="D154" s="140"/>
      <c r="E154" s="140"/>
      <c r="F154" s="140"/>
      <c r="G154" s="140"/>
      <c r="H154" s="140"/>
      <c r="I154" s="140"/>
      <c r="J154" s="140"/>
    </row>
    <row r="155" spans="2:10">
      <c r="B155" s="140"/>
      <c r="C155" s="140"/>
      <c r="D155" s="140"/>
      <c r="E155" s="140"/>
      <c r="F155" s="140"/>
      <c r="G155" s="140"/>
      <c r="H155" s="140"/>
      <c r="I155" s="140"/>
      <c r="J155" s="140"/>
    </row>
    <row r="156" spans="2:10">
      <c r="B156" s="140"/>
      <c r="C156" s="140"/>
      <c r="D156" s="140"/>
      <c r="E156" s="140"/>
      <c r="F156" s="140"/>
      <c r="G156" s="140"/>
      <c r="H156" s="140"/>
      <c r="I156" s="140"/>
      <c r="J156" s="140"/>
    </row>
    <row r="157" spans="2:10">
      <c r="B157" s="140"/>
      <c r="C157" s="140"/>
      <c r="D157" s="140"/>
      <c r="E157" s="140"/>
      <c r="F157" s="140"/>
      <c r="G157" s="140"/>
      <c r="H157" s="140"/>
      <c r="I157" s="140"/>
      <c r="J157" s="140"/>
    </row>
    <row r="158" spans="2:10">
      <c r="B158" s="140"/>
      <c r="C158" s="140"/>
      <c r="D158" s="140"/>
      <c r="E158" s="140"/>
      <c r="F158" s="140"/>
      <c r="G158" s="140"/>
      <c r="H158" s="140"/>
      <c r="I158" s="140"/>
      <c r="J158" s="140"/>
    </row>
    <row r="159" spans="2:10">
      <c r="B159" s="140"/>
      <c r="C159" s="140"/>
      <c r="D159" s="140"/>
      <c r="E159" s="140"/>
      <c r="F159" s="140"/>
      <c r="G159" s="140"/>
      <c r="H159" s="140"/>
      <c r="I159" s="140"/>
      <c r="J159" s="140"/>
    </row>
    <row r="160" spans="2:10">
      <c r="B160" s="140"/>
      <c r="C160" s="140"/>
      <c r="D160" s="140"/>
      <c r="E160" s="140"/>
      <c r="F160" s="140"/>
      <c r="G160" s="140"/>
      <c r="H160" s="140"/>
      <c r="I160" s="140"/>
      <c r="J160" s="140"/>
    </row>
    <row r="161" spans="2:10">
      <c r="B161" s="140"/>
      <c r="C161" s="140"/>
      <c r="D161" s="140"/>
      <c r="E161" s="140"/>
      <c r="F161" s="140"/>
      <c r="G161" s="140"/>
      <c r="H161" s="140"/>
      <c r="I161" s="140"/>
      <c r="J161" s="140"/>
    </row>
    <row r="162" spans="2:10">
      <c r="B162" s="140"/>
      <c r="C162" s="140"/>
      <c r="D162" s="140"/>
      <c r="E162" s="140"/>
      <c r="F162" s="140"/>
      <c r="G162" s="140"/>
      <c r="H162" s="140"/>
      <c r="I162" s="140"/>
      <c r="J162" s="140"/>
    </row>
    <row r="163" spans="2:10">
      <c r="B163" s="140"/>
      <c r="C163" s="140"/>
      <c r="D163" s="140"/>
      <c r="E163" s="140"/>
      <c r="F163" s="140"/>
      <c r="G163" s="140"/>
      <c r="H163" s="140"/>
      <c r="I163" s="140"/>
      <c r="J163" s="140"/>
    </row>
    <row r="164" spans="2:10">
      <c r="B164" s="140"/>
      <c r="C164" s="140"/>
      <c r="D164" s="140"/>
      <c r="E164" s="140"/>
      <c r="F164" s="140"/>
      <c r="G164" s="140"/>
      <c r="H164" s="140"/>
      <c r="I164" s="140"/>
      <c r="J164" s="140"/>
    </row>
    <row r="165" spans="2:10">
      <c r="B165" s="140"/>
      <c r="C165" s="140"/>
      <c r="D165" s="140"/>
      <c r="E165" s="140"/>
      <c r="F165" s="140"/>
      <c r="G165" s="140"/>
      <c r="H165" s="140"/>
      <c r="I165" s="140"/>
      <c r="J165" s="140"/>
    </row>
    <row r="166" spans="2:10">
      <c r="B166" s="140"/>
      <c r="C166" s="140"/>
      <c r="D166" s="140"/>
      <c r="E166" s="140"/>
      <c r="F166" s="140"/>
      <c r="G166" s="140"/>
      <c r="H166" s="140"/>
      <c r="I166" s="140"/>
      <c r="J166" s="140"/>
    </row>
    <row r="167" spans="2:10">
      <c r="B167" s="140"/>
      <c r="C167" s="140"/>
      <c r="D167" s="140"/>
      <c r="E167" s="140"/>
      <c r="F167" s="140"/>
      <c r="G167" s="140"/>
      <c r="H167" s="140"/>
      <c r="I167" s="140"/>
      <c r="J167" s="140"/>
    </row>
    <row r="168" spans="2:10">
      <c r="B168" s="140"/>
      <c r="C168" s="140"/>
      <c r="D168" s="140"/>
      <c r="E168" s="140"/>
      <c r="F168" s="140"/>
      <c r="G168" s="140"/>
      <c r="H168" s="140"/>
      <c r="I168" s="140"/>
      <c r="J168" s="140"/>
    </row>
    <row r="169" spans="2:10">
      <c r="B169" s="140"/>
      <c r="C169" s="140"/>
      <c r="D169" s="140"/>
      <c r="E169" s="140"/>
      <c r="F169" s="140"/>
      <c r="G169" s="140"/>
      <c r="H169" s="140"/>
      <c r="I169" s="140"/>
      <c r="J169" s="140"/>
    </row>
    <row r="170" spans="2:10">
      <c r="B170" s="140"/>
      <c r="C170" s="140"/>
      <c r="D170" s="140"/>
      <c r="E170" s="140"/>
      <c r="F170" s="140"/>
      <c r="G170" s="140"/>
      <c r="H170" s="140"/>
      <c r="I170" s="140"/>
      <c r="J170" s="140"/>
    </row>
    <row r="171" spans="2:10">
      <c r="B171" s="140"/>
      <c r="C171" s="140"/>
      <c r="D171" s="140"/>
      <c r="E171" s="140"/>
      <c r="F171" s="140"/>
      <c r="G171" s="140"/>
      <c r="H171" s="140"/>
      <c r="I171" s="140"/>
      <c r="J171" s="140"/>
    </row>
    <row r="172" spans="2:10">
      <c r="B172" s="140"/>
      <c r="C172" s="140"/>
      <c r="D172" s="140"/>
      <c r="E172" s="140"/>
      <c r="F172" s="140"/>
      <c r="G172" s="140"/>
      <c r="H172" s="140"/>
      <c r="I172" s="140"/>
      <c r="J172" s="140"/>
    </row>
    <row r="173" spans="2:10">
      <c r="B173" s="140"/>
      <c r="C173" s="140"/>
      <c r="D173" s="140"/>
      <c r="E173" s="140"/>
      <c r="F173" s="140"/>
      <c r="G173" s="140"/>
      <c r="H173" s="140"/>
      <c r="I173" s="140"/>
      <c r="J173" s="140"/>
    </row>
    <row r="174" spans="2:10">
      <c r="B174" s="140"/>
      <c r="C174" s="140"/>
      <c r="D174" s="140"/>
      <c r="E174" s="140"/>
      <c r="F174" s="140"/>
      <c r="G174" s="140"/>
      <c r="H174" s="140"/>
      <c r="I174" s="140"/>
      <c r="J174" s="140"/>
    </row>
    <row r="175" spans="2:10">
      <c r="B175" s="140"/>
      <c r="C175" s="140"/>
      <c r="D175" s="140"/>
      <c r="E175" s="140"/>
      <c r="F175" s="140"/>
      <c r="G175" s="140"/>
      <c r="H175" s="140"/>
      <c r="I175" s="140"/>
      <c r="J175" s="140"/>
    </row>
    <row r="176" spans="2:10">
      <c r="B176" s="140"/>
      <c r="C176" s="140"/>
      <c r="D176" s="140"/>
      <c r="E176" s="140"/>
      <c r="F176" s="140"/>
      <c r="G176" s="140"/>
      <c r="H176" s="140"/>
      <c r="I176" s="140"/>
      <c r="J176" s="140"/>
    </row>
    <row r="177" spans="2:12">
      <c r="B177" s="140"/>
      <c r="C177" s="140"/>
      <c r="D177" s="140"/>
      <c r="E177" s="140"/>
      <c r="F177" s="140"/>
      <c r="G177" s="140"/>
      <c r="H177" s="140"/>
      <c r="I177" s="140"/>
      <c r="J177" s="140"/>
    </row>
    <row r="178" spans="2:12">
      <c r="B178" s="140"/>
      <c r="C178" s="140"/>
      <c r="D178" s="140"/>
      <c r="E178" s="140"/>
      <c r="F178" s="140"/>
      <c r="G178" s="140"/>
      <c r="H178" s="140"/>
      <c r="I178" s="140"/>
      <c r="J178" s="140"/>
      <c r="K178" s="140"/>
      <c r="L178" s="140"/>
    </row>
    <row r="179" spans="2:12">
      <c r="B179" s="140"/>
      <c r="C179" s="140"/>
      <c r="D179" s="140"/>
      <c r="E179" s="140"/>
      <c r="F179" s="140"/>
      <c r="G179" s="140"/>
      <c r="H179" s="140"/>
      <c r="I179" s="140"/>
      <c r="J179" s="140"/>
      <c r="K179" s="140"/>
      <c r="L179" s="140"/>
    </row>
    <row r="180" spans="2:12">
      <c r="B180" s="140"/>
      <c r="C180" s="140"/>
      <c r="D180" s="140"/>
      <c r="E180" s="140"/>
      <c r="F180" s="140"/>
      <c r="G180" s="140"/>
      <c r="H180" s="140"/>
      <c r="I180" s="140"/>
      <c r="J180" s="140"/>
      <c r="K180" s="140"/>
      <c r="L180" s="140"/>
    </row>
    <row r="181" spans="2:12">
      <c r="B181" s="140"/>
      <c r="C181" s="140"/>
      <c r="D181" s="140"/>
      <c r="E181" s="140"/>
      <c r="F181" s="140"/>
      <c r="G181" s="140"/>
      <c r="H181" s="140"/>
      <c r="I181" s="140"/>
      <c r="J181" s="140"/>
      <c r="K181" s="140"/>
      <c r="L181" s="140"/>
    </row>
    <row r="182" spans="2:12">
      <c r="B182" s="140"/>
      <c r="C182" s="140"/>
      <c r="D182" s="140"/>
      <c r="E182" s="140"/>
      <c r="F182" s="140"/>
      <c r="G182" s="140"/>
      <c r="H182" s="140"/>
      <c r="I182" s="140"/>
      <c r="J182" s="140"/>
      <c r="K182" s="140"/>
      <c r="L182" s="140"/>
    </row>
    <row r="183" spans="2:12">
      <c r="B183" s="140"/>
      <c r="C183" s="140"/>
      <c r="D183" s="140"/>
      <c r="E183" s="140"/>
      <c r="F183" s="140"/>
      <c r="G183" s="140"/>
      <c r="H183" s="140"/>
      <c r="I183" s="140"/>
      <c r="J183" s="140"/>
      <c r="K183" s="140"/>
      <c r="L183" s="140"/>
    </row>
    <row r="184" spans="2:12">
      <c r="B184" s="140"/>
      <c r="C184" s="140"/>
      <c r="D184" s="140"/>
      <c r="E184" s="140"/>
      <c r="F184" s="140"/>
      <c r="G184" s="140"/>
      <c r="H184" s="140"/>
      <c r="I184" s="140"/>
      <c r="J184" s="140"/>
      <c r="K184" s="140"/>
      <c r="L184" s="140"/>
    </row>
    <row r="185" spans="2:12">
      <c r="B185" s="140"/>
      <c r="C185" s="140"/>
      <c r="D185" s="140"/>
      <c r="E185" s="140"/>
      <c r="F185" s="140"/>
      <c r="G185" s="140"/>
      <c r="H185" s="140"/>
      <c r="I185" s="140"/>
      <c r="J185" s="140"/>
      <c r="K185" s="140"/>
      <c r="L185" s="140"/>
    </row>
    <row r="186" spans="2:12">
      <c r="B186" s="140"/>
      <c r="C186" s="140"/>
      <c r="D186" s="140"/>
      <c r="E186" s="140"/>
      <c r="F186" s="140"/>
      <c r="G186" s="140"/>
      <c r="H186" s="140"/>
      <c r="I186" s="140"/>
      <c r="J186" s="140"/>
      <c r="K186" s="140"/>
      <c r="L186" s="140"/>
    </row>
    <row r="187" spans="2:12">
      <c r="B187" s="140"/>
      <c r="C187" s="140"/>
      <c r="D187" s="140"/>
      <c r="E187" s="140"/>
      <c r="F187" s="140"/>
      <c r="G187" s="140"/>
      <c r="H187" s="140"/>
      <c r="I187" s="140"/>
      <c r="J187" s="140"/>
      <c r="K187" s="140"/>
      <c r="L187" s="140"/>
    </row>
    <row r="188" spans="2:12">
      <c r="B188" s="140"/>
      <c r="C188" s="140"/>
      <c r="D188" s="140"/>
      <c r="E188" s="140"/>
      <c r="F188" s="140"/>
      <c r="G188" s="140"/>
      <c r="H188" s="140"/>
      <c r="I188" s="140"/>
      <c r="J188" s="140"/>
      <c r="K188" s="140"/>
      <c r="L188" s="140"/>
    </row>
    <row r="189" spans="2:12">
      <c r="B189" s="140"/>
      <c r="C189" s="140"/>
      <c r="D189" s="140"/>
      <c r="E189" s="140"/>
      <c r="F189" s="140"/>
      <c r="G189" s="140"/>
      <c r="H189" s="140"/>
      <c r="I189" s="140"/>
      <c r="J189" s="140"/>
      <c r="K189" s="140"/>
      <c r="L189" s="140"/>
    </row>
    <row r="190" spans="2:12">
      <c r="B190" s="140"/>
      <c r="C190" s="140"/>
      <c r="D190" s="140"/>
      <c r="E190" s="140"/>
      <c r="F190" s="140"/>
      <c r="G190" s="140"/>
      <c r="H190" s="140"/>
      <c r="I190" s="140"/>
      <c r="J190" s="140"/>
      <c r="K190" s="140"/>
      <c r="L190" s="140"/>
    </row>
    <row r="191" spans="2:12">
      <c r="B191" s="140"/>
      <c r="C191" s="140"/>
      <c r="D191" s="140"/>
      <c r="E191" s="140"/>
      <c r="F191" s="140"/>
      <c r="G191" s="140"/>
      <c r="H191" s="140"/>
      <c r="I191" s="140"/>
      <c r="J191" s="140"/>
      <c r="K191" s="140"/>
      <c r="L191" s="140"/>
    </row>
    <row r="192" spans="2:12">
      <c r="B192" s="140"/>
      <c r="C192" s="140"/>
      <c r="D192" s="140"/>
      <c r="E192" s="140"/>
      <c r="F192" s="140"/>
      <c r="G192" s="140"/>
      <c r="H192" s="140"/>
      <c r="I192" s="140"/>
      <c r="J192" s="140"/>
      <c r="K192" s="140"/>
      <c r="L192" s="140"/>
    </row>
    <row r="193" spans="2:12">
      <c r="B193" s="140"/>
      <c r="C193" s="140"/>
      <c r="D193" s="140"/>
      <c r="E193" s="140"/>
      <c r="F193" s="140"/>
      <c r="G193" s="140"/>
      <c r="H193" s="140"/>
      <c r="I193" s="140"/>
      <c r="J193" s="140"/>
      <c r="K193" s="140"/>
      <c r="L193" s="140"/>
    </row>
    <row r="194" spans="2:12">
      <c r="B194" s="140"/>
      <c r="C194" s="140"/>
      <c r="D194" s="140"/>
      <c r="E194" s="140"/>
      <c r="F194" s="140"/>
      <c r="G194" s="140"/>
      <c r="H194" s="140"/>
      <c r="I194" s="140"/>
      <c r="J194" s="140"/>
      <c r="K194" s="140"/>
      <c r="L194" s="140"/>
    </row>
    <row r="195" spans="2:12">
      <c r="B195" s="140"/>
      <c r="C195" s="140"/>
      <c r="D195" s="140"/>
      <c r="E195" s="140"/>
      <c r="F195" s="140"/>
      <c r="G195" s="140"/>
      <c r="H195" s="140"/>
      <c r="I195" s="140"/>
      <c r="J195" s="140"/>
      <c r="K195" s="140"/>
      <c r="L195" s="140"/>
    </row>
    <row r="196" spans="2:12">
      <c r="B196" s="140"/>
      <c r="C196" s="140"/>
      <c r="D196" s="140"/>
      <c r="E196" s="140"/>
      <c r="F196" s="140"/>
      <c r="G196" s="140"/>
      <c r="H196" s="140"/>
      <c r="I196" s="140"/>
      <c r="J196" s="140"/>
      <c r="K196" s="140"/>
      <c r="L196" s="140"/>
    </row>
    <row r="197" spans="2:12">
      <c r="B197" s="140"/>
      <c r="C197" s="140"/>
      <c r="D197" s="140"/>
      <c r="E197" s="140"/>
      <c r="F197" s="140"/>
      <c r="G197" s="140"/>
      <c r="H197" s="140"/>
      <c r="I197" s="140"/>
      <c r="J197" s="140"/>
      <c r="K197" s="140"/>
      <c r="L197" s="140"/>
    </row>
    <row r="198" spans="2:12">
      <c r="B198" s="140"/>
      <c r="C198" s="140"/>
      <c r="D198" s="140"/>
      <c r="E198" s="140"/>
      <c r="F198" s="140"/>
      <c r="G198" s="140"/>
      <c r="H198" s="140"/>
      <c r="I198" s="140"/>
      <c r="J198" s="140"/>
      <c r="K198" s="140"/>
      <c r="L198" s="140"/>
    </row>
    <row r="199" spans="2:12">
      <c r="B199" s="140"/>
      <c r="C199" s="140"/>
      <c r="D199" s="140"/>
      <c r="E199" s="140"/>
      <c r="F199" s="140"/>
      <c r="G199" s="140"/>
      <c r="H199" s="140"/>
      <c r="I199" s="140"/>
      <c r="J199" s="140"/>
      <c r="K199" s="140"/>
      <c r="L199" s="140"/>
    </row>
    <row r="200" spans="2:12">
      <c r="B200" s="140"/>
      <c r="C200" s="140"/>
      <c r="D200" s="140"/>
      <c r="E200" s="140"/>
      <c r="F200" s="140"/>
      <c r="G200" s="140"/>
      <c r="H200" s="140"/>
      <c r="I200" s="140"/>
      <c r="J200" s="140"/>
      <c r="K200" s="140"/>
      <c r="L200" s="140"/>
    </row>
    <row r="201" spans="2:12">
      <c r="B201" s="140"/>
      <c r="C201" s="140"/>
      <c r="D201" s="140"/>
      <c r="E201" s="140"/>
      <c r="F201" s="140"/>
      <c r="G201" s="140"/>
      <c r="H201" s="140"/>
      <c r="I201" s="140"/>
      <c r="J201" s="140"/>
      <c r="K201" s="140"/>
      <c r="L201" s="140"/>
    </row>
    <row r="202" spans="2:12">
      <c r="B202" s="140"/>
      <c r="C202" s="140"/>
      <c r="D202" s="140"/>
      <c r="E202" s="140"/>
      <c r="F202" s="140"/>
      <c r="G202" s="140"/>
      <c r="H202" s="140"/>
      <c r="I202" s="140"/>
      <c r="J202" s="140"/>
      <c r="K202" s="140"/>
      <c r="L202" s="140"/>
    </row>
    <row r="203" spans="2:12">
      <c r="B203" s="140"/>
      <c r="C203" s="140"/>
      <c r="D203" s="140"/>
      <c r="E203" s="140"/>
      <c r="F203" s="140"/>
      <c r="G203" s="140"/>
      <c r="H203" s="140"/>
      <c r="I203" s="140"/>
      <c r="J203" s="140"/>
      <c r="K203" s="140"/>
      <c r="L203" s="140"/>
    </row>
    <row r="204" spans="2:12">
      <c r="B204" s="140"/>
      <c r="C204" s="140"/>
      <c r="D204" s="140"/>
      <c r="E204" s="140"/>
      <c r="F204" s="140"/>
      <c r="G204" s="140"/>
      <c r="H204" s="140"/>
      <c r="I204" s="140"/>
      <c r="J204" s="140"/>
      <c r="K204" s="140"/>
      <c r="L204" s="140"/>
    </row>
    <row r="205" spans="2:12">
      <c r="B205" s="140"/>
      <c r="C205" s="140"/>
      <c r="D205" s="140"/>
      <c r="E205" s="140"/>
      <c r="F205" s="140"/>
      <c r="G205" s="140"/>
      <c r="H205" s="140"/>
      <c r="I205" s="140"/>
      <c r="J205" s="140"/>
      <c r="K205" s="140"/>
      <c r="L205" s="140"/>
    </row>
    <row r="206" spans="2:12">
      <c r="B206" s="140"/>
      <c r="C206" s="140"/>
      <c r="D206" s="140"/>
      <c r="E206" s="140"/>
      <c r="F206" s="140"/>
      <c r="G206" s="140"/>
      <c r="H206" s="140"/>
      <c r="I206" s="140"/>
      <c r="J206" s="140"/>
      <c r="K206" s="140"/>
      <c r="L206" s="140"/>
    </row>
    <row r="207" spans="2:12">
      <c r="B207" s="140"/>
      <c r="C207" s="140"/>
      <c r="D207" s="140"/>
      <c r="E207" s="140"/>
      <c r="F207" s="140"/>
      <c r="G207" s="140"/>
      <c r="H207" s="140"/>
      <c r="I207" s="140"/>
      <c r="J207" s="140"/>
      <c r="K207" s="140"/>
      <c r="L207" s="140"/>
    </row>
    <row r="208" spans="2:12">
      <c r="B208" s="140"/>
      <c r="C208" s="140"/>
      <c r="D208" s="140"/>
      <c r="E208" s="140"/>
      <c r="F208" s="140"/>
      <c r="G208" s="140"/>
      <c r="H208" s="140"/>
      <c r="I208" s="140"/>
      <c r="J208" s="140"/>
      <c r="K208" s="140"/>
      <c r="L208" s="140"/>
    </row>
    <row r="209" spans="2:12">
      <c r="B209" s="140"/>
      <c r="C209" s="140"/>
      <c r="D209" s="140"/>
      <c r="E209" s="140"/>
      <c r="F209" s="140"/>
      <c r="G209" s="140"/>
      <c r="H209" s="140"/>
      <c r="I209" s="140"/>
      <c r="J209" s="140"/>
      <c r="K209" s="140"/>
      <c r="L209" s="140"/>
    </row>
    <row r="210" spans="2:12">
      <c r="B210" s="140"/>
      <c r="C210" s="140"/>
      <c r="D210" s="140"/>
      <c r="E210" s="140"/>
      <c r="F210" s="140"/>
      <c r="G210" s="140"/>
      <c r="H210" s="140"/>
      <c r="I210" s="140"/>
      <c r="J210" s="140"/>
      <c r="K210" s="140"/>
      <c r="L210" s="140"/>
    </row>
    <row r="211" spans="2:12">
      <c r="B211" s="140"/>
      <c r="C211" s="140"/>
      <c r="D211" s="140"/>
      <c r="E211" s="140"/>
      <c r="F211" s="140"/>
      <c r="G211" s="140"/>
      <c r="H211" s="140"/>
      <c r="I211" s="140"/>
      <c r="J211" s="140"/>
      <c r="K211" s="140"/>
      <c r="L211" s="140"/>
    </row>
    <row r="212" spans="2:12">
      <c r="B212" s="140"/>
      <c r="C212" s="140"/>
      <c r="D212" s="140"/>
      <c r="E212" s="140"/>
      <c r="F212" s="140"/>
      <c r="G212" s="140"/>
      <c r="H212" s="140"/>
      <c r="I212" s="140"/>
      <c r="J212" s="140"/>
      <c r="K212" s="140"/>
      <c r="L212" s="140"/>
    </row>
    <row r="213" spans="2:12">
      <c r="B213" s="140"/>
      <c r="C213" s="140"/>
      <c r="D213" s="140"/>
      <c r="E213" s="140"/>
      <c r="F213" s="140"/>
      <c r="G213" s="140"/>
      <c r="H213" s="140"/>
      <c r="I213" s="140"/>
      <c r="J213" s="140"/>
      <c r="K213" s="140"/>
      <c r="L213" s="140"/>
    </row>
    <row r="214" spans="2:12">
      <c r="B214" s="140"/>
      <c r="C214" s="140"/>
      <c r="D214" s="140"/>
      <c r="E214" s="140"/>
      <c r="F214" s="140"/>
      <c r="G214" s="140"/>
      <c r="H214" s="140"/>
      <c r="I214" s="140"/>
      <c r="J214" s="140"/>
      <c r="K214" s="140"/>
      <c r="L214" s="140"/>
    </row>
    <row r="215" spans="2:12">
      <c r="B215" s="140"/>
      <c r="C215" s="140"/>
      <c r="D215" s="140"/>
      <c r="E215" s="140"/>
      <c r="F215" s="140"/>
      <c r="G215" s="140"/>
      <c r="H215" s="140"/>
      <c r="I215" s="140"/>
      <c r="J215" s="140"/>
      <c r="K215" s="140"/>
      <c r="L215" s="140"/>
    </row>
    <row r="216" spans="2:12">
      <c r="B216" s="140"/>
      <c r="C216" s="140"/>
      <c r="D216" s="140"/>
      <c r="E216" s="140"/>
      <c r="F216" s="140"/>
      <c r="G216" s="140"/>
      <c r="H216" s="140"/>
      <c r="I216" s="140"/>
      <c r="J216" s="140"/>
      <c r="K216" s="140"/>
      <c r="L216" s="140"/>
    </row>
    <row r="217" spans="2:12">
      <c r="B217" s="140"/>
      <c r="C217" s="140"/>
      <c r="D217" s="140"/>
      <c r="E217" s="140"/>
      <c r="F217" s="140"/>
      <c r="G217" s="140"/>
      <c r="H217" s="140"/>
      <c r="I217" s="140"/>
      <c r="J217" s="140"/>
      <c r="K217" s="140"/>
      <c r="L217" s="140"/>
    </row>
    <row r="218" spans="2:12">
      <c r="B218" s="140"/>
      <c r="C218" s="140"/>
      <c r="D218" s="140"/>
      <c r="E218" s="140"/>
      <c r="F218" s="140"/>
      <c r="G218" s="140"/>
      <c r="H218" s="140"/>
      <c r="I218" s="140"/>
      <c r="J218" s="140"/>
      <c r="K218" s="140"/>
      <c r="L218" s="140"/>
    </row>
    <row r="219" spans="2:12">
      <c r="B219" s="140"/>
      <c r="C219" s="140"/>
      <c r="D219" s="140"/>
      <c r="E219" s="140"/>
      <c r="F219" s="140"/>
      <c r="G219" s="140"/>
      <c r="H219" s="140"/>
      <c r="I219" s="140"/>
      <c r="J219" s="140"/>
      <c r="K219" s="140"/>
      <c r="L219" s="140"/>
    </row>
    <row r="220" spans="2:12">
      <c r="B220" s="140"/>
      <c r="C220" s="140"/>
      <c r="D220" s="140"/>
      <c r="E220" s="140"/>
      <c r="F220" s="140"/>
      <c r="G220" s="140"/>
      <c r="H220" s="140"/>
      <c r="I220" s="140"/>
      <c r="J220" s="140"/>
      <c r="K220" s="140"/>
      <c r="L220" s="140"/>
    </row>
    <row r="221" spans="2:12">
      <c r="B221" s="140"/>
      <c r="C221" s="140"/>
      <c r="D221" s="140"/>
      <c r="E221" s="140"/>
      <c r="F221" s="140"/>
      <c r="G221" s="140"/>
      <c r="H221" s="140"/>
      <c r="I221" s="140"/>
      <c r="J221" s="140"/>
      <c r="K221" s="140"/>
      <c r="L221" s="140"/>
    </row>
    <row r="222" spans="2:12">
      <c r="B222" s="140"/>
      <c r="C222" s="140"/>
      <c r="D222" s="140"/>
      <c r="E222" s="140"/>
      <c r="F222" s="140"/>
      <c r="G222" s="140"/>
      <c r="H222" s="140"/>
      <c r="I222" s="140"/>
      <c r="J222" s="140"/>
      <c r="K222" s="140"/>
      <c r="L222" s="140"/>
    </row>
    <row r="223" spans="2:12">
      <c r="B223" s="140"/>
      <c r="C223" s="140"/>
      <c r="D223" s="140"/>
      <c r="E223" s="140"/>
      <c r="F223" s="140"/>
      <c r="G223" s="140"/>
      <c r="H223" s="140"/>
      <c r="I223" s="140"/>
      <c r="J223" s="140"/>
      <c r="K223" s="140"/>
      <c r="L223" s="140"/>
    </row>
    <row r="224" spans="2:12">
      <c r="B224" s="140"/>
      <c r="C224" s="140"/>
      <c r="D224" s="140"/>
      <c r="E224" s="140"/>
      <c r="F224" s="140"/>
      <c r="G224" s="140"/>
      <c r="H224" s="140"/>
      <c r="I224" s="140"/>
      <c r="J224" s="140"/>
      <c r="K224" s="140"/>
      <c r="L224" s="140"/>
    </row>
    <row r="225" spans="2:12">
      <c r="B225" s="140"/>
      <c r="C225" s="140"/>
      <c r="D225" s="140"/>
      <c r="E225" s="140"/>
      <c r="F225" s="140"/>
      <c r="G225" s="140"/>
      <c r="H225" s="140"/>
      <c r="I225" s="140"/>
      <c r="J225" s="140"/>
      <c r="K225" s="140"/>
      <c r="L225" s="140"/>
    </row>
    <row r="226" spans="2:12">
      <c r="B226" s="140"/>
      <c r="C226" s="140"/>
      <c r="D226" s="140"/>
      <c r="E226" s="140"/>
      <c r="F226" s="140"/>
      <c r="G226" s="140"/>
      <c r="H226" s="140"/>
      <c r="I226" s="140"/>
      <c r="J226" s="140"/>
      <c r="K226" s="140"/>
      <c r="L226" s="140"/>
    </row>
    <row r="227" spans="2:12">
      <c r="B227" s="140"/>
      <c r="C227" s="140"/>
      <c r="D227" s="140"/>
      <c r="E227" s="140"/>
      <c r="F227" s="140"/>
      <c r="G227" s="140"/>
      <c r="H227" s="140"/>
      <c r="I227" s="140"/>
      <c r="J227" s="140"/>
      <c r="K227" s="140"/>
      <c r="L227" s="140"/>
    </row>
    <row r="228" spans="2:12">
      <c r="B228" s="140"/>
      <c r="C228" s="140"/>
      <c r="D228" s="140"/>
      <c r="E228" s="140"/>
      <c r="F228" s="140"/>
      <c r="G228" s="140"/>
      <c r="H228" s="140"/>
      <c r="I228" s="140"/>
      <c r="J228" s="140"/>
      <c r="K228" s="140"/>
      <c r="L228" s="140"/>
    </row>
    <row r="229" spans="2:12">
      <c r="B229" s="140"/>
      <c r="C229" s="140"/>
      <c r="D229" s="140"/>
      <c r="E229" s="140"/>
      <c r="F229" s="140"/>
      <c r="G229" s="140"/>
      <c r="H229" s="140"/>
      <c r="I229" s="140"/>
      <c r="J229" s="140"/>
      <c r="K229" s="140"/>
      <c r="L229" s="140"/>
    </row>
    <row r="230" spans="2:12">
      <c r="B230" s="140"/>
      <c r="C230" s="140"/>
      <c r="D230" s="140"/>
      <c r="E230" s="140"/>
      <c r="F230" s="140"/>
      <c r="G230" s="140"/>
      <c r="H230" s="140"/>
      <c r="I230" s="140"/>
      <c r="J230" s="140"/>
      <c r="K230" s="140"/>
      <c r="L230" s="140"/>
    </row>
    <row r="231" spans="2:12">
      <c r="B231" s="140"/>
      <c r="C231" s="140"/>
      <c r="D231" s="140"/>
      <c r="E231" s="140"/>
      <c r="F231" s="140"/>
      <c r="G231" s="140"/>
      <c r="H231" s="140"/>
      <c r="I231" s="140"/>
      <c r="J231" s="140"/>
      <c r="K231" s="140"/>
      <c r="L231" s="140"/>
    </row>
    <row r="232" spans="2:12">
      <c r="B232" s="140"/>
      <c r="C232" s="140"/>
      <c r="D232" s="140"/>
      <c r="E232" s="140"/>
      <c r="F232" s="140"/>
      <c r="G232" s="140"/>
      <c r="H232" s="140"/>
      <c r="I232" s="140"/>
      <c r="J232" s="140"/>
      <c r="K232" s="140"/>
      <c r="L232" s="140"/>
    </row>
    <row r="233" spans="2:12">
      <c r="B233" s="140"/>
      <c r="C233" s="140"/>
      <c r="D233" s="140"/>
      <c r="E233" s="140"/>
      <c r="F233" s="140"/>
      <c r="G233" s="140"/>
      <c r="H233" s="140"/>
      <c r="I233" s="140"/>
      <c r="J233" s="140"/>
      <c r="K233" s="140"/>
      <c r="L233" s="140"/>
    </row>
    <row r="234" spans="2:12">
      <c r="B234" s="140"/>
      <c r="C234" s="140"/>
      <c r="D234" s="140"/>
      <c r="E234" s="140"/>
      <c r="F234" s="140"/>
      <c r="G234" s="140"/>
      <c r="H234" s="140"/>
      <c r="I234" s="140"/>
      <c r="J234" s="140"/>
      <c r="K234" s="140"/>
      <c r="L234" s="140"/>
    </row>
    <row r="235" spans="2:12">
      <c r="B235" s="140"/>
      <c r="C235" s="140"/>
      <c r="D235" s="140"/>
      <c r="E235" s="140"/>
      <c r="F235" s="140"/>
      <c r="G235" s="140"/>
      <c r="H235" s="140"/>
      <c r="I235" s="140"/>
      <c r="J235" s="140"/>
      <c r="K235" s="140"/>
      <c r="L235" s="140"/>
    </row>
    <row r="236" spans="2:12">
      <c r="B236" s="140"/>
      <c r="C236" s="140"/>
      <c r="D236" s="140"/>
      <c r="E236" s="140"/>
      <c r="F236" s="140"/>
      <c r="G236" s="140"/>
      <c r="H236" s="140"/>
      <c r="I236" s="140"/>
      <c r="J236" s="140"/>
      <c r="K236" s="140"/>
      <c r="L236" s="140"/>
    </row>
    <row r="237" spans="2:12">
      <c r="B237" s="140"/>
      <c r="C237" s="140"/>
      <c r="D237" s="140"/>
      <c r="E237" s="140"/>
      <c r="F237" s="140"/>
      <c r="G237" s="140"/>
      <c r="H237" s="140"/>
      <c r="I237" s="140"/>
      <c r="J237" s="140"/>
      <c r="K237" s="140"/>
      <c r="L237" s="140"/>
    </row>
    <row r="238" spans="2:12">
      <c r="B238" s="140"/>
      <c r="C238" s="140"/>
      <c r="D238" s="140"/>
      <c r="E238" s="140"/>
      <c r="F238" s="140"/>
      <c r="G238" s="140"/>
      <c r="H238" s="140"/>
      <c r="I238" s="140"/>
      <c r="J238" s="140"/>
      <c r="K238" s="140"/>
      <c r="L238" s="140"/>
    </row>
    <row r="239" spans="2:12">
      <c r="B239" s="140"/>
      <c r="C239" s="140"/>
      <c r="D239" s="140"/>
      <c r="E239" s="140"/>
      <c r="F239" s="140"/>
      <c r="G239" s="140"/>
      <c r="H239" s="140"/>
      <c r="I239" s="140"/>
      <c r="J239" s="140"/>
      <c r="K239" s="140"/>
      <c r="L239" s="140"/>
    </row>
    <row r="240" spans="2:12">
      <c r="B240" s="140"/>
      <c r="C240" s="140"/>
      <c r="D240" s="140"/>
      <c r="E240" s="140"/>
      <c r="F240" s="140"/>
      <c r="G240" s="140"/>
      <c r="H240" s="140"/>
      <c r="I240" s="140"/>
      <c r="J240" s="140"/>
      <c r="K240" s="140"/>
      <c r="L240" s="140"/>
    </row>
    <row r="241" spans="2:12">
      <c r="B241" s="140"/>
      <c r="C241" s="140"/>
      <c r="D241" s="140"/>
      <c r="E241" s="140"/>
      <c r="F241" s="140"/>
      <c r="G241" s="140"/>
      <c r="H241" s="140"/>
      <c r="I241" s="140"/>
      <c r="J241" s="140"/>
      <c r="K241" s="140"/>
      <c r="L241" s="140"/>
    </row>
    <row r="242" spans="2:12">
      <c r="B242" s="140"/>
      <c r="C242" s="140"/>
      <c r="D242" s="140"/>
      <c r="E242" s="140"/>
      <c r="F242" s="140"/>
      <c r="G242" s="140"/>
      <c r="H242" s="140"/>
      <c r="I242" s="140"/>
      <c r="J242" s="140"/>
      <c r="K242" s="140"/>
      <c r="L242" s="140"/>
    </row>
    <row r="243" spans="2:12">
      <c r="B243" s="140"/>
      <c r="C243" s="140"/>
      <c r="D243" s="140"/>
      <c r="E243" s="140"/>
      <c r="F243" s="140"/>
      <c r="G243" s="140"/>
      <c r="H243" s="140"/>
      <c r="I243" s="140"/>
      <c r="J243" s="140"/>
      <c r="K243" s="140"/>
      <c r="L243" s="140"/>
    </row>
    <row r="244" spans="2:12">
      <c r="B244" s="140"/>
      <c r="C244" s="140"/>
      <c r="D244" s="140"/>
      <c r="E244" s="140"/>
      <c r="F244" s="140"/>
      <c r="G244" s="140"/>
      <c r="H244" s="140"/>
      <c r="I244" s="140"/>
      <c r="J244" s="140"/>
      <c r="K244" s="140"/>
      <c r="L244" s="140"/>
    </row>
    <row r="245" spans="2:12">
      <c r="B245" s="140"/>
      <c r="C245" s="140"/>
      <c r="D245" s="140"/>
      <c r="E245" s="140"/>
      <c r="F245" s="140"/>
      <c r="G245" s="140"/>
      <c r="H245" s="140"/>
      <c r="I245" s="140"/>
      <c r="J245" s="140"/>
      <c r="K245" s="140"/>
      <c r="L245" s="140"/>
    </row>
    <row r="246" spans="2:12">
      <c r="B246" s="140"/>
      <c r="C246" s="140"/>
      <c r="D246" s="140"/>
      <c r="E246" s="140"/>
      <c r="F246" s="140"/>
      <c r="G246" s="140"/>
      <c r="H246" s="140"/>
      <c r="I246" s="140"/>
      <c r="J246" s="140"/>
      <c r="K246" s="140"/>
      <c r="L246" s="140"/>
    </row>
    <row r="247" spans="2:12">
      <c r="B247" s="140"/>
      <c r="C247" s="140"/>
      <c r="D247" s="140"/>
      <c r="E247" s="140"/>
      <c r="F247" s="140"/>
      <c r="G247" s="140"/>
      <c r="H247" s="140"/>
      <c r="I247" s="140"/>
      <c r="J247" s="140"/>
      <c r="K247" s="140"/>
      <c r="L247" s="140"/>
    </row>
    <row r="248" spans="2:12">
      <c r="B248" s="140"/>
      <c r="C248" s="140"/>
      <c r="D248" s="140"/>
      <c r="E248" s="140"/>
      <c r="F248" s="140"/>
      <c r="G248" s="140"/>
      <c r="H248" s="140"/>
      <c r="I248" s="140"/>
      <c r="J248" s="140"/>
      <c r="K248" s="140"/>
      <c r="L248" s="140"/>
    </row>
    <row r="249" spans="2:12">
      <c r="B249" s="140"/>
      <c r="C249" s="140"/>
      <c r="D249" s="140"/>
      <c r="E249" s="140"/>
      <c r="F249" s="140"/>
      <c r="G249" s="140"/>
      <c r="H249" s="140"/>
      <c r="I249" s="140"/>
      <c r="J249" s="140"/>
      <c r="K249" s="140"/>
      <c r="L249" s="140"/>
    </row>
    <row r="250" spans="2:12">
      <c r="B250" s="140"/>
      <c r="C250" s="140"/>
      <c r="D250" s="140"/>
      <c r="E250" s="140"/>
      <c r="F250" s="140"/>
      <c r="G250" s="140"/>
      <c r="H250" s="140"/>
      <c r="I250" s="140"/>
      <c r="J250" s="140"/>
      <c r="K250" s="140"/>
      <c r="L250" s="140"/>
    </row>
    <row r="251" spans="2:12">
      <c r="B251" s="140"/>
      <c r="C251" s="140"/>
      <c r="D251" s="140"/>
      <c r="E251" s="140"/>
      <c r="F251" s="140"/>
      <c r="G251" s="140"/>
      <c r="H251" s="140"/>
      <c r="I251" s="140"/>
      <c r="J251" s="140"/>
      <c r="K251" s="140"/>
      <c r="L251" s="140"/>
    </row>
    <row r="252" spans="2:12">
      <c r="B252" s="140"/>
      <c r="C252" s="140"/>
      <c r="D252" s="140"/>
      <c r="E252" s="140"/>
      <c r="F252" s="140"/>
      <c r="G252" s="140"/>
      <c r="H252" s="140"/>
      <c r="I252" s="140"/>
      <c r="J252" s="140"/>
      <c r="K252" s="140"/>
      <c r="L252" s="140"/>
    </row>
    <row r="253" spans="2:12">
      <c r="B253" s="140"/>
      <c r="C253" s="140"/>
      <c r="D253" s="140"/>
      <c r="E253" s="140"/>
      <c r="F253" s="140"/>
      <c r="G253" s="140"/>
      <c r="H253" s="140"/>
      <c r="I253" s="140"/>
      <c r="J253" s="140"/>
      <c r="K253" s="140"/>
      <c r="L253" s="140"/>
    </row>
    <row r="254" spans="2:12">
      <c r="B254" s="140"/>
      <c r="C254" s="140"/>
      <c r="D254" s="140"/>
      <c r="E254" s="140"/>
      <c r="F254" s="140"/>
      <c r="G254" s="140"/>
      <c r="H254" s="140"/>
      <c r="I254" s="140"/>
      <c r="J254" s="140"/>
      <c r="K254" s="140"/>
      <c r="L254" s="140"/>
    </row>
    <row r="255" spans="2:12">
      <c r="B255" s="140"/>
      <c r="C255" s="140"/>
      <c r="D255" s="140"/>
      <c r="E255" s="140"/>
      <c r="F255" s="140"/>
      <c r="G255" s="140"/>
      <c r="H255" s="140"/>
      <c r="I255" s="140"/>
      <c r="J255" s="140"/>
      <c r="K255" s="140"/>
      <c r="L255" s="140"/>
    </row>
    <row r="256" spans="2:12">
      <c r="B256" s="140"/>
      <c r="C256" s="140"/>
      <c r="D256" s="140"/>
      <c r="E256" s="140"/>
      <c r="F256" s="140"/>
      <c r="G256" s="140"/>
      <c r="H256" s="140"/>
      <c r="I256" s="140"/>
      <c r="J256" s="140"/>
      <c r="K256" s="140"/>
      <c r="L256" s="140"/>
    </row>
    <row r="257" spans="2:12">
      <c r="B257" s="140"/>
      <c r="C257" s="140"/>
      <c r="D257" s="140"/>
      <c r="E257" s="140"/>
      <c r="F257" s="140"/>
      <c r="G257" s="140"/>
      <c r="H257" s="140"/>
      <c r="I257" s="140"/>
      <c r="J257" s="140"/>
      <c r="K257" s="140"/>
      <c r="L257" s="140"/>
    </row>
    <row r="258" spans="2:12">
      <c r="B258" s="140"/>
      <c r="C258" s="140"/>
      <c r="D258" s="140"/>
      <c r="E258" s="140"/>
      <c r="F258" s="140"/>
      <c r="G258" s="140"/>
      <c r="H258" s="140"/>
      <c r="I258" s="140"/>
      <c r="J258" s="140"/>
      <c r="K258" s="140"/>
      <c r="L258" s="140"/>
    </row>
    <row r="259" spans="2:12">
      <c r="B259" s="140"/>
      <c r="C259" s="140"/>
      <c r="D259" s="140"/>
      <c r="E259" s="140"/>
      <c r="F259" s="140"/>
      <c r="G259" s="140"/>
      <c r="H259" s="140"/>
      <c r="I259" s="140"/>
      <c r="J259" s="140"/>
      <c r="K259" s="140"/>
      <c r="L259" s="140"/>
    </row>
    <row r="260" spans="2:12">
      <c r="B260" s="140"/>
      <c r="C260" s="140"/>
      <c r="D260" s="140"/>
      <c r="E260" s="140"/>
      <c r="F260" s="140"/>
      <c r="G260" s="140"/>
      <c r="H260" s="140"/>
      <c r="I260" s="140"/>
      <c r="J260" s="140"/>
      <c r="K260" s="140"/>
      <c r="L260" s="140"/>
    </row>
    <row r="261" spans="2:12">
      <c r="B261" s="140"/>
      <c r="C261" s="140"/>
      <c r="D261" s="140"/>
      <c r="E261" s="140"/>
      <c r="F261" s="140"/>
      <c r="G261" s="140"/>
      <c r="H261" s="140"/>
      <c r="I261" s="140"/>
      <c r="J261" s="140"/>
      <c r="K261" s="140"/>
      <c r="L261" s="140"/>
    </row>
    <row r="262" spans="2:12">
      <c r="B262" s="140"/>
      <c r="C262" s="140"/>
      <c r="D262" s="140"/>
      <c r="E262" s="140"/>
      <c r="F262" s="140"/>
      <c r="G262" s="140"/>
      <c r="H262" s="140"/>
      <c r="I262" s="140"/>
      <c r="J262" s="140"/>
      <c r="K262" s="140"/>
      <c r="L262" s="140"/>
    </row>
    <row r="263" spans="2:12">
      <c r="B263" s="140"/>
      <c r="C263" s="140"/>
      <c r="D263" s="140"/>
      <c r="E263" s="140"/>
      <c r="F263" s="140"/>
      <c r="G263" s="140"/>
      <c r="H263" s="140"/>
      <c r="I263" s="140"/>
      <c r="J263" s="140"/>
      <c r="K263" s="140"/>
      <c r="L263" s="140"/>
    </row>
    <row r="264" spans="2:12">
      <c r="B264" s="140"/>
      <c r="C264" s="140"/>
      <c r="D264" s="140"/>
      <c r="E264" s="140"/>
      <c r="F264" s="140"/>
      <c r="G264" s="140"/>
      <c r="H264" s="140"/>
      <c r="I264" s="140"/>
      <c r="J264" s="140"/>
      <c r="K264" s="140"/>
      <c r="L264" s="140"/>
    </row>
    <row r="265" spans="2:12">
      <c r="B265" s="140"/>
      <c r="C265" s="140"/>
      <c r="D265" s="140"/>
      <c r="E265" s="140"/>
      <c r="F265" s="140"/>
      <c r="G265" s="140"/>
      <c r="H265" s="140"/>
      <c r="I265" s="140"/>
      <c r="J265" s="140"/>
      <c r="K265" s="140"/>
      <c r="L265" s="140"/>
    </row>
    <row r="266" spans="2:12">
      <c r="B266" s="140"/>
      <c r="C266" s="140"/>
      <c r="D266" s="140"/>
      <c r="E266" s="140"/>
      <c r="F266" s="140"/>
      <c r="G266" s="140"/>
      <c r="H266" s="140"/>
      <c r="I266" s="140"/>
      <c r="J266" s="140"/>
      <c r="K266" s="140"/>
      <c r="L266" s="140"/>
    </row>
    <row r="267" spans="2:12">
      <c r="B267" s="140"/>
      <c r="C267" s="140"/>
      <c r="D267" s="140"/>
      <c r="E267" s="140"/>
      <c r="F267" s="140"/>
      <c r="G267" s="140"/>
      <c r="H267" s="140"/>
      <c r="I267" s="140"/>
      <c r="J267" s="140"/>
      <c r="K267" s="140"/>
      <c r="L267" s="140"/>
    </row>
    <row r="268" spans="2:12">
      <c r="B268" s="140"/>
      <c r="C268" s="140"/>
      <c r="D268" s="140"/>
      <c r="E268" s="140"/>
      <c r="F268" s="140"/>
      <c r="G268" s="140"/>
      <c r="H268" s="140"/>
      <c r="I268" s="140"/>
      <c r="J268" s="140"/>
      <c r="K268" s="140"/>
      <c r="L268" s="140"/>
    </row>
    <row r="269" spans="2:12">
      <c r="B269" s="140"/>
      <c r="C269" s="140"/>
      <c r="D269" s="140"/>
      <c r="E269" s="140"/>
      <c r="F269" s="140"/>
      <c r="G269" s="140"/>
      <c r="H269" s="140"/>
      <c r="I269" s="140"/>
      <c r="J269" s="140"/>
      <c r="K269" s="140"/>
      <c r="L269" s="140"/>
    </row>
    <row r="270" spans="2:12">
      <c r="B270" s="140"/>
      <c r="C270" s="140"/>
      <c r="D270" s="140"/>
      <c r="E270" s="140"/>
      <c r="F270" s="140"/>
      <c r="G270" s="140"/>
      <c r="H270" s="140"/>
      <c r="I270" s="140"/>
      <c r="J270" s="140"/>
      <c r="K270" s="140"/>
      <c r="L270" s="140"/>
    </row>
    <row r="271" spans="2:12">
      <c r="B271" s="140"/>
      <c r="C271" s="140"/>
      <c r="D271" s="140"/>
      <c r="E271" s="140"/>
      <c r="F271" s="140"/>
      <c r="G271" s="140"/>
      <c r="H271" s="140"/>
      <c r="I271" s="140"/>
      <c r="J271" s="140"/>
      <c r="K271" s="140"/>
      <c r="L271" s="140"/>
    </row>
    <row r="272" spans="2:12">
      <c r="B272" s="140"/>
      <c r="C272" s="140"/>
      <c r="D272" s="140"/>
      <c r="E272" s="140"/>
      <c r="F272" s="140"/>
      <c r="G272" s="140"/>
      <c r="H272" s="140"/>
      <c r="I272" s="140"/>
      <c r="J272" s="140"/>
      <c r="K272" s="140"/>
      <c r="L272" s="140"/>
    </row>
    <row r="273" spans="2:12">
      <c r="B273" s="140"/>
      <c r="C273" s="140"/>
      <c r="D273" s="140"/>
      <c r="E273" s="140"/>
      <c r="F273" s="140"/>
      <c r="G273" s="140"/>
      <c r="H273" s="140"/>
      <c r="I273" s="140"/>
      <c r="J273" s="140"/>
      <c r="K273" s="140"/>
      <c r="L273" s="140"/>
    </row>
    <row r="274" spans="2:12">
      <c r="B274" s="140"/>
      <c r="C274" s="140"/>
      <c r="D274" s="140"/>
      <c r="E274" s="140"/>
      <c r="F274" s="140"/>
      <c r="G274" s="140"/>
      <c r="H274" s="140"/>
      <c r="I274" s="140"/>
      <c r="J274" s="140"/>
      <c r="K274" s="140"/>
      <c r="L274" s="140"/>
    </row>
    <row r="275" spans="2:12">
      <c r="B275" s="140"/>
      <c r="C275" s="140"/>
      <c r="D275" s="140"/>
      <c r="E275" s="140"/>
      <c r="F275" s="140"/>
      <c r="G275" s="140"/>
      <c r="H275" s="140"/>
      <c r="I275" s="140"/>
      <c r="J275" s="140"/>
      <c r="K275" s="140"/>
      <c r="L275" s="140"/>
    </row>
    <row r="276" spans="2:12">
      <c r="B276" s="140"/>
      <c r="C276" s="140"/>
      <c r="D276" s="140"/>
      <c r="E276" s="140"/>
      <c r="F276" s="140"/>
      <c r="G276" s="140"/>
      <c r="H276" s="140"/>
      <c r="I276" s="140"/>
      <c r="J276" s="140"/>
      <c r="K276" s="140"/>
      <c r="L276" s="140"/>
    </row>
    <row r="277" spans="2:12">
      <c r="B277" s="140"/>
      <c r="C277" s="140"/>
      <c r="D277" s="140"/>
      <c r="E277" s="140"/>
      <c r="F277" s="140"/>
      <c r="G277" s="140"/>
      <c r="H277" s="140"/>
      <c r="I277" s="140"/>
      <c r="J277" s="140"/>
      <c r="K277" s="140"/>
      <c r="L277" s="140"/>
    </row>
    <row r="278" spans="2:12">
      <c r="B278" s="140"/>
      <c r="C278" s="140"/>
      <c r="D278" s="140"/>
      <c r="E278" s="140"/>
      <c r="F278" s="140"/>
      <c r="G278" s="140"/>
      <c r="H278" s="140"/>
      <c r="I278" s="140"/>
      <c r="J278" s="140"/>
      <c r="K278" s="140"/>
      <c r="L278" s="140"/>
    </row>
    <row r="279" spans="2:12">
      <c r="B279" s="140"/>
      <c r="C279" s="140"/>
      <c r="D279" s="140"/>
      <c r="E279" s="140"/>
      <c r="F279" s="140"/>
      <c r="G279" s="140"/>
      <c r="H279" s="140"/>
      <c r="I279" s="140"/>
      <c r="J279" s="140"/>
      <c r="K279" s="140"/>
      <c r="L279" s="140"/>
    </row>
    <row r="280" spans="2:12">
      <c r="B280" s="140"/>
      <c r="C280" s="140"/>
      <c r="D280" s="140"/>
      <c r="E280" s="140"/>
      <c r="F280" s="140"/>
      <c r="G280" s="140"/>
      <c r="H280" s="140"/>
      <c r="I280" s="140"/>
      <c r="J280" s="140"/>
      <c r="K280" s="140"/>
      <c r="L280" s="140"/>
    </row>
    <row r="281" spans="2:12">
      <c r="B281" s="140"/>
      <c r="C281" s="140"/>
      <c r="D281" s="140"/>
      <c r="E281" s="140"/>
      <c r="F281" s="140"/>
      <c r="G281" s="140"/>
      <c r="H281" s="140"/>
      <c r="I281" s="140"/>
      <c r="J281" s="140"/>
      <c r="K281" s="140"/>
      <c r="L281" s="140"/>
    </row>
    <row r="282" spans="2:12">
      <c r="B282" s="140"/>
      <c r="C282" s="140"/>
      <c r="D282" s="140"/>
      <c r="E282" s="140"/>
      <c r="F282" s="140"/>
      <c r="G282" s="140"/>
      <c r="H282" s="140"/>
      <c r="I282" s="140"/>
      <c r="J282" s="140"/>
      <c r="K282" s="140"/>
      <c r="L282" s="140"/>
    </row>
    <row r="283" spans="2:12">
      <c r="B283" s="140"/>
      <c r="C283" s="140"/>
      <c r="D283" s="140"/>
      <c r="E283" s="140"/>
      <c r="F283" s="140"/>
      <c r="G283" s="140"/>
      <c r="H283" s="140"/>
      <c r="I283" s="140"/>
      <c r="J283" s="140"/>
      <c r="K283" s="140"/>
      <c r="L283" s="140"/>
    </row>
    <row r="284" spans="2:12">
      <c r="B284" s="140"/>
      <c r="C284" s="140"/>
      <c r="D284" s="140"/>
      <c r="E284" s="140"/>
      <c r="F284" s="140"/>
      <c r="G284" s="140"/>
      <c r="H284" s="140"/>
      <c r="I284" s="140"/>
      <c r="J284" s="140"/>
      <c r="K284" s="140"/>
      <c r="L284" s="140"/>
    </row>
    <row r="285" spans="2:12">
      <c r="B285" s="140"/>
      <c r="C285" s="140"/>
      <c r="D285" s="140"/>
      <c r="E285" s="140"/>
      <c r="F285" s="140"/>
      <c r="G285" s="140"/>
      <c r="H285" s="140"/>
      <c r="I285" s="140"/>
      <c r="J285" s="140"/>
      <c r="K285" s="140"/>
      <c r="L285" s="140"/>
    </row>
    <row r="286" spans="2:12">
      <c r="B286" s="140"/>
      <c r="C286" s="140"/>
      <c r="D286" s="140"/>
      <c r="E286" s="140"/>
      <c r="F286" s="140"/>
      <c r="G286" s="140"/>
      <c r="H286" s="140"/>
      <c r="I286" s="140"/>
      <c r="J286" s="140"/>
      <c r="K286" s="140"/>
      <c r="L286" s="140"/>
    </row>
    <row r="287" spans="2:12">
      <c r="B287" s="140"/>
      <c r="C287" s="140"/>
      <c r="D287" s="140"/>
      <c r="E287" s="140"/>
      <c r="F287" s="140"/>
      <c r="G287" s="140"/>
      <c r="H287" s="140"/>
      <c r="I287" s="140"/>
      <c r="J287" s="140"/>
      <c r="K287" s="140"/>
      <c r="L287" s="140"/>
    </row>
    <row r="288" spans="2:12">
      <c r="B288" s="140"/>
      <c r="C288" s="140"/>
      <c r="D288" s="140"/>
      <c r="E288" s="140"/>
      <c r="F288" s="140"/>
      <c r="G288" s="140"/>
      <c r="H288" s="140"/>
      <c r="I288" s="140"/>
      <c r="J288" s="140"/>
      <c r="K288" s="140"/>
      <c r="L288" s="140"/>
    </row>
    <row r="289" spans="2:12">
      <c r="B289" s="140"/>
      <c r="C289" s="140"/>
      <c r="D289" s="140"/>
      <c r="E289" s="140"/>
      <c r="F289" s="140"/>
      <c r="G289" s="140"/>
      <c r="H289" s="140"/>
      <c r="I289" s="140"/>
      <c r="J289" s="140"/>
      <c r="K289" s="140"/>
      <c r="L289" s="140"/>
    </row>
    <row r="290" spans="2:12">
      <c r="B290" s="140"/>
      <c r="C290" s="140"/>
      <c r="D290" s="140"/>
      <c r="E290" s="140"/>
      <c r="F290" s="140"/>
      <c r="G290" s="140"/>
      <c r="H290" s="140"/>
      <c r="I290" s="140"/>
      <c r="J290" s="140"/>
      <c r="K290" s="140"/>
      <c r="L290" s="140"/>
    </row>
    <row r="291" spans="2:12">
      <c r="B291" s="140"/>
      <c r="C291" s="140"/>
      <c r="D291" s="140"/>
      <c r="E291" s="140"/>
      <c r="F291" s="140"/>
      <c r="G291" s="140"/>
      <c r="H291" s="140"/>
      <c r="I291" s="140"/>
      <c r="J291" s="140"/>
      <c r="K291" s="140"/>
      <c r="L291" s="140"/>
    </row>
    <row r="292" spans="2:12">
      <c r="B292" s="140"/>
      <c r="C292" s="140"/>
      <c r="D292" s="140"/>
      <c r="E292" s="140"/>
      <c r="F292" s="140"/>
      <c r="G292" s="140"/>
      <c r="H292" s="140"/>
      <c r="I292" s="140"/>
      <c r="J292" s="140"/>
      <c r="K292" s="140"/>
      <c r="L292" s="140"/>
    </row>
    <row r="293" spans="2:12">
      <c r="B293" s="140"/>
      <c r="C293" s="140"/>
      <c r="D293" s="140"/>
      <c r="E293" s="140"/>
      <c r="F293" s="140"/>
      <c r="G293" s="140"/>
      <c r="H293" s="140"/>
      <c r="I293" s="140"/>
      <c r="J293" s="140"/>
      <c r="K293" s="140"/>
      <c r="L293" s="140"/>
    </row>
    <row r="294" spans="2:12">
      <c r="B294" s="140"/>
      <c r="C294" s="140"/>
      <c r="D294" s="140"/>
      <c r="E294" s="140"/>
      <c r="F294" s="140"/>
      <c r="G294" s="140"/>
      <c r="H294" s="140"/>
      <c r="I294" s="140"/>
      <c r="J294" s="140"/>
      <c r="K294" s="140"/>
      <c r="L294" s="140"/>
    </row>
    <row r="295" spans="2:12">
      <c r="B295" s="140"/>
      <c r="C295" s="140"/>
      <c r="D295" s="140"/>
      <c r="E295" s="140"/>
      <c r="F295" s="140"/>
      <c r="G295" s="140"/>
      <c r="H295" s="140"/>
      <c r="I295" s="140"/>
      <c r="J295" s="140"/>
      <c r="K295" s="140"/>
      <c r="L295" s="140"/>
    </row>
    <row r="296" spans="2:12">
      <c r="B296" s="140"/>
      <c r="C296" s="140"/>
      <c r="D296" s="140"/>
      <c r="E296" s="140"/>
      <c r="F296" s="140"/>
      <c r="G296" s="140"/>
      <c r="H296" s="140"/>
      <c r="I296" s="140"/>
      <c r="J296" s="140"/>
      <c r="K296" s="140"/>
      <c r="L296" s="140"/>
    </row>
    <row r="297" spans="2:12">
      <c r="B297" s="140"/>
      <c r="C297" s="140"/>
      <c r="D297" s="140"/>
      <c r="E297" s="140"/>
      <c r="F297" s="140"/>
      <c r="G297" s="140"/>
      <c r="H297" s="140"/>
      <c r="I297" s="140"/>
      <c r="J297" s="140"/>
      <c r="K297" s="140"/>
      <c r="L297" s="140"/>
    </row>
    <row r="298" spans="2:12">
      <c r="B298" s="140"/>
      <c r="C298" s="140"/>
      <c r="D298" s="140"/>
      <c r="E298" s="140"/>
      <c r="F298" s="140"/>
      <c r="G298" s="140"/>
      <c r="H298" s="140"/>
      <c r="I298" s="140"/>
      <c r="J298" s="140"/>
      <c r="K298" s="140"/>
      <c r="L298" s="140"/>
    </row>
    <row r="299" spans="2:12">
      <c r="B299" s="140"/>
      <c r="C299" s="140"/>
      <c r="D299" s="140"/>
      <c r="E299" s="140"/>
      <c r="F299" s="140"/>
      <c r="G299" s="140"/>
      <c r="H299" s="140"/>
      <c r="I299" s="140"/>
      <c r="J299" s="140"/>
      <c r="K299" s="140"/>
      <c r="L299" s="140"/>
    </row>
    <row r="300" spans="2:12">
      <c r="B300" s="140"/>
      <c r="C300" s="140"/>
      <c r="D300" s="140"/>
      <c r="E300" s="140"/>
      <c r="F300" s="140"/>
      <c r="G300" s="140"/>
      <c r="H300" s="140"/>
      <c r="I300" s="140"/>
      <c r="J300" s="140"/>
      <c r="K300" s="140"/>
      <c r="L300" s="140"/>
    </row>
    <row r="301" spans="2:12">
      <c r="B301" s="140"/>
      <c r="C301" s="140"/>
      <c r="D301" s="140"/>
      <c r="E301" s="140"/>
      <c r="F301" s="140"/>
      <c r="G301" s="140"/>
      <c r="H301" s="140"/>
      <c r="I301" s="140"/>
      <c r="J301" s="140"/>
      <c r="K301" s="140"/>
      <c r="L301" s="140"/>
    </row>
    <row r="302" spans="2:12">
      <c r="B302" s="140"/>
      <c r="C302" s="140"/>
      <c r="D302" s="140"/>
      <c r="E302" s="140"/>
      <c r="F302" s="140"/>
      <c r="G302" s="140"/>
      <c r="H302" s="140"/>
      <c r="I302" s="140"/>
      <c r="J302" s="140"/>
      <c r="K302" s="140"/>
      <c r="L302" s="140"/>
    </row>
    <row r="303" spans="2:12">
      <c r="B303" s="140"/>
      <c r="C303" s="140"/>
      <c r="D303" s="140"/>
      <c r="E303" s="140"/>
      <c r="F303" s="140"/>
      <c r="G303" s="140"/>
      <c r="H303" s="140"/>
      <c r="I303" s="140"/>
      <c r="J303" s="140"/>
      <c r="K303" s="140"/>
      <c r="L303" s="140"/>
    </row>
    <row r="304" spans="2:12">
      <c r="B304" s="140"/>
      <c r="C304" s="140"/>
      <c r="D304" s="140"/>
      <c r="E304" s="140"/>
      <c r="F304" s="140"/>
      <c r="G304" s="140"/>
      <c r="H304" s="140"/>
      <c r="I304" s="140"/>
      <c r="J304" s="140"/>
      <c r="K304" s="140"/>
      <c r="L304" s="140"/>
    </row>
    <row r="305" spans="2:12">
      <c r="B305" s="140"/>
      <c r="C305" s="140"/>
      <c r="D305" s="140"/>
      <c r="E305" s="140"/>
      <c r="F305" s="140"/>
      <c r="G305" s="140"/>
      <c r="H305" s="140"/>
      <c r="I305" s="140"/>
      <c r="J305" s="140"/>
      <c r="K305" s="140"/>
      <c r="L305" s="140"/>
    </row>
    <row r="306" spans="2:12">
      <c r="B306" s="140"/>
      <c r="C306" s="140"/>
      <c r="D306" s="140"/>
      <c r="E306" s="140"/>
      <c r="F306" s="140"/>
      <c r="G306" s="140"/>
      <c r="H306" s="140"/>
      <c r="I306" s="140"/>
      <c r="J306" s="140"/>
      <c r="K306" s="140"/>
      <c r="L306" s="140"/>
    </row>
    <row r="307" spans="2:12">
      <c r="B307" s="140"/>
      <c r="C307" s="140"/>
      <c r="D307" s="140"/>
      <c r="E307" s="140"/>
      <c r="F307" s="140"/>
      <c r="G307" s="140"/>
      <c r="H307" s="140"/>
      <c r="I307" s="140"/>
      <c r="J307" s="140"/>
      <c r="K307" s="140"/>
      <c r="L307" s="140"/>
    </row>
    <row r="308" spans="2:12">
      <c r="B308" s="140"/>
      <c r="C308" s="140"/>
      <c r="D308" s="140"/>
      <c r="E308" s="140"/>
      <c r="F308" s="140"/>
      <c r="G308" s="140"/>
      <c r="H308" s="140"/>
      <c r="I308" s="140"/>
      <c r="J308" s="140"/>
      <c r="K308" s="140"/>
      <c r="L308" s="140"/>
    </row>
    <row r="309" spans="2:12">
      <c r="B309" s="140"/>
      <c r="C309" s="140"/>
      <c r="D309" s="140"/>
      <c r="E309" s="140"/>
      <c r="F309" s="140"/>
      <c r="G309" s="140"/>
      <c r="H309" s="140"/>
      <c r="I309" s="140"/>
      <c r="J309" s="140"/>
      <c r="K309" s="140"/>
      <c r="L309" s="140"/>
    </row>
    <row r="310" spans="2:12">
      <c r="B310" s="140"/>
      <c r="C310" s="140"/>
      <c r="D310" s="140"/>
      <c r="E310" s="140"/>
      <c r="F310" s="140"/>
      <c r="G310" s="140"/>
      <c r="H310" s="140"/>
      <c r="I310" s="140"/>
      <c r="J310" s="140"/>
      <c r="K310" s="140"/>
      <c r="L310" s="140"/>
    </row>
    <row r="311" spans="2:12">
      <c r="B311" s="140"/>
      <c r="C311" s="140"/>
      <c r="D311" s="140"/>
      <c r="E311" s="140"/>
      <c r="F311" s="140"/>
      <c r="G311" s="140"/>
      <c r="H311" s="140"/>
      <c r="I311" s="140"/>
      <c r="J311" s="140"/>
      <c r="K311" s="140"/>
      <c r="L311" s="140"/>
    </row>
    <row r="312" spans="2:12">
      <c r="B312" s="140"/>
      <c r="C312" s="140"/>
      <c r="D312" s="140"/>
      <c r="E312" s="140"/>
      <c r="F312" s="140"/>
      <c r="G312" s="140"/>
      <c r="H312" s="140"/>
      <c r="I312" s="140"/>
      <c r="J312" s="140"/>
      <c r="K312" s="140"/>
      <c r="L312" s="140"/>
    </row>
    <row r="313" spans="2:12">
      <c r="B313" s="140"/>
      <c r="C313" s="140"/>
      <c r="D313" s="140"/>
      <c r="E313" s="140"/>
      <c r="F313" s="140"/>
      <c r="G313" s="140"/>
      <c r="H313" s="140"/>
      <c r="I313" s="140"/>
      <c r="J313" s="140"/>
      <c r="K313" s="140"/>
      <c r="L313" s="140"/>
    </row>
    <row r="314" spans="2:12">
      <c r="B314" s="140"/>
      <c r="C314" s="140"/>
      <c r="D314" s="140"/>
      <c r="E314" s="140"/>
      <c r="F314" s="140"/>
      <c r="G314" s="140"/>
      <c r="H314" s="140"/>
      <c r="I314" s="140"/>
      <c r="J314" s="140"/>
      <c r="K314" s="140"/>
      <c r="L314" s="140"/>
    </row>
    <row r="315" spans="2:12">
      <c r="B315" s="140"/>
      <c r="C315" s="140"/>
      <c r="D315" s="140"/>
      <c r="E315" s="140"/>
      <c r="F315" s="140"/>
      <c r="G315" s="140"/>
      <c r="H315" s="140"/>
      <c r="I315" s="140"/>
      <c r="J315" s="140"/>
      <c r="K315" s="140"/>
      <c r="L315" s="140"/>
    </row>
    <row r="316" spans="2:12">
      <c r="B316" s="140"/>
      <c r="C316" s="140"/>
      <c r="D316" s="140"/>
      <c r="E316" s="140"/>
      <c r="F316" s="140"/>
      <c r="G316" s="140"/>
      <c r="H316" s="140"/>
      <c r="I316" s="140"/>
      <c r="J316" s="140"/>
      <c r="K316" s="140"/>
      <c r="L316" s="140"/>
    </row>
    <row r="317" spans="2:12">
      <c r="B317" s="140"/>
      <c r="C317" s="140"/>
      <c r="D317" s="140"/>
      <c r="E317" s="140"/>
      <c r="F317" s="140"/>
      <c r="G317" s="140"/>
      <c r="H317" s="140"/>
      <c r="I317" s="140"/>
      <c r="J317" s="140"/>
      <c r="K317" s="140"/>
      <c r="L317" s="140"/>
    </row>
    <row r="318" spans="2:12">
      <c r="B318" s="140"/>
      <c r="C318" s="140"/>
      <c r="D318" s="140"/>
      <c r="E318" s="140"/>
      <c r="F318" s="140"/>
      <c r="G318" s="140"/>
      <c r="H318" s="140"/>
      <c r="I318" s="140"/>
      <c r="J318" s="140"/>
      <c r="K318" s="140"/>
      <c r="L318" s="140"/>
    </row>
    <row r="319" spans="2:12">
      <c r="B319" s="140"/>
      <c r="C319" s="140"/>
      <c r="D319" s="140"/>
      <c r="E319" s="140"/>
      <c r="F319" s="140"/>
      <c r="G319" s="140"/>
      <c r="H319" s="140"/>
      <c r="I319" s="140"/>
      <c r="J319" s="140"/>
      <c r="K319" s="140"/>
      <c r="L319" s="140"/>
    </row>
    <row r="320" spans="2:12">
      <c r="B320" s="140"/>
      <c r="C320" s="140"/>
      <c r="D320" s="140"/>
      <c r="E320" s="140"/>
      <c r="F320" s="140"/>
      <c r="G320" s="140"/>
      <c r="H320" s="140"/>
      <c r="I320" s="140"/>
      <c r="J320" s="140"/>
      <c r="K320" s="140"/>
      <c r="L320" s="140"/>
    </row>
    <row r="321" spans="2:12">
      <c r="B321" s="140"/>
      <c r="C321" s="140"/>
      <c r="D321" s="140"/>
      <c r="E321" s="140"/>
      <c r="F321" s="140"/>
      <c r="G321" s="140"/>
      <c r="H321" s="140"/>
      <c r="I321" s="140"/>
      <c r="J321" s="140"/>
      <c r="K321" s="140"/>
      <c r="L321" s="140"/>
    </row>
    <row r="322" spans="2:12">
      <c r="B322" s="140"/>
      <c r="C322" s="140"/>
      <c r="D322" s="140"/>
      <c r="E322" s="140"/>
      <c r="F322" s="140"/>
      <c r="G322" s="140"/>
      <c r="H322" s="140"/>
      <c r="I322" s="140"/>
      <c r="J322" s="140"/>
      <c r="K322" s="140"/>
      <c r="L322" s="140"/>
    </row>
    <row r="323" spans="2:12">
      <c r="B323" s="140"/>
      <c r="C323" s="140"/>
      <c r="D323" s="140"/>
      <c r="E323" s="140"/>
      <c r="F323" s="140"/>
      <c r="G323" s="140"/>
      <c r="H323" s="140"/>
      <c r="I323" s="140"/>
      <c r="J323" s="140"/>
      <c r="K323" s="140"/>
      <c r="L323" s="140"/>
    </row>
    <row r="324" spans="2:12">
      <c r="B324" s="140"/>
      <c r="C324" s="140"/>
      <c r="D324" s="140"/>
      <c r="E324" s="140"/>
      <c r="F324" s="140"/>
      <c r="G324" s="140"/>
      <c r="H324" s="140"/>
      <c r="I324" s="140"/>
      <c r="J324" s="140"/>
      <c r="K324" s="140"/>
      <c r="L324" s="140"/>
    </row>
    <row r="325" spans="2:12">
      <c r="B325" s="140"/>
      <c r="C325" s="140"/>
      <c r="D325" s="140"/>
      <c r="E325" s="140"/>
      <c r="F325" s="140"/>
      <c r="G325" s="140"/>
      <c r="H325" s="140"/>
      <c r="I325" s="140"/>
      <c r="J325" s="140"/>
      <c r="K325" s="140"/>
      <c r="L325" s="140"/>
    </row>
    <row r="326" spans="2:12">
      <c r="B326" s="140"/>
      <c r="C326" s="140"/>
      <c r="D326" s="140"/>
      <c r="E326" s="140"/>
      <c r="F326" s="140"/>
      <c r="G326" s="140"/>
      <c r="H326" s="140"/>
      <c r="I326" s="140"/>
      <c r="J326" s="140"/>
      <c r="K326" s="140"/>
      <c r="L326" s="140"/>
    </row>
    <row r="327" spans="2:12">
      <c r="B327" s="140"/>
      <c r="C327" s="140"/>
      <c r="D327" s="140"/>
      <c r="E327" s="140"/>
      <c r="F327" s="140"/>
      <c r="G327" s="140"/>
      <c r="H327" s="140"/>
      <c r="I327" s="140"/>
      <c r="J327" s="140"/>
      <c r="K327" s="140"/>
      <c r="L327" s="140"/>
    </row>
    <row r="328" spans="2:12">
      <c r="B328" s="140"/>
      <c r="C328" s="140"/>
      <c r="D328" s="140"/>
      <c r="E328" s="140"/>
      <c r="F328" s="140"/>
      <c r="G328" s="140"/>
      <c r="H328" s="140"/>
      <c r="I328" s="140"/>
      <c r="J328" s="140"/>
      <c r="K328" s="140"/>
      <c r="L328" s="140"/>
    </row>
    <row r="329" spans="2:12">
      <c r="B329" s="140"/>
      <c r="C329" s="140"/>
      <c r="D329" s="140"/>
      <c r="E329" s="140"/>
      <c r="F329" s="140"/>
      <c r="G329" s="140"/>
      <c r="H329" s="140"/>
      <c r="I329" s="140"/>
      <c r="J329" s="140"/>
      <c r="K329" s="140"/>
      <c r="L329" s="140"/>
    </row>
    <row r="330" spans="2:12">
      <c r="B330" s="140"/>
      <c r="C330" s="140"/>
      <c r="D330" s="140"/>
      <c r="E330" s="140"/>
      <c r="F330" s="140"/>
      <c r="G330" s="140"/>
      <c r="H330" s="140"/>
      <c r="I330" s="140"/>
      <c r="J330" s="140"/>
      <c r="K330" s="140"/>
      <c r="L330" s="140"/>
    </row>
    <row r="331" spans="2:12">
      <c r="B331" s="140"/>
      <c r="C331" s="140"/>
      <c r="D331" s="140"/>
      <c r="E331" s="140"/>
      <c r="F331" s="140"/>
      <c r="G331" s="140"/>
      <c r="H331" s="140"/>
      <c r="I331" s="140"/>
      <c r="J331" s="140"/>
      <c r="K331" s="140"/>
      <c r="L331" s="140"/>
    </row>
    <row r="332" spans="2:12">
      <c r="B332" s="140"/>
      <c r="C332" s="140"/>
      <c r="D332" s="140"/>
      <c r="E332" s="140"/>
      <c r="F332" s="140"/>
      <c r="G332" s="140"/>
      <c r="H332" s="140"/>
      <c r="I332" s="140"/>
      <c r="J332" s="140"/>
      <c r="K332" s="140"/>
      <c r="L332" s="140"/>
    </row>
    <row r="333" spans="2:12">
      <c r="B333" s="140"/>
      <c r="C333" s="140"/>
      <c r="D333" s="140"/>
      <c r="E333" s="140"/>
      <c r="F333" s="140"/>
      <c r="G333" s="140"/>
      <c r="H333" s="140"/>
      <c r="I333" s="140"/>
      <c r="J333" s="140"/>
      <c r="K333" s="140"/>
      <c r="L333" s="140"/>
    </row>
    <row r="334" spans="2:12">
      <c r="B334" s="140"/>
      <c r="C334" s="140"/>
      <c r="D334" s="140"/>
      <c r="E334" s="140"/>
      <c r="F334" s="140"/>
      <c r="G334" s="140"/>
      <c r="H334" s="140"/>
      <c r="I334" s="140"/>
      <c r="J334" s="140"/>
      <c r="K334" s="140"/>
      <c r="L334" s="140"/>
    </row>
    <row r="335" spans="2:12">
      <c r="B335" s="140"/>
      <c r="C335" s="140"/>
      <c r="D335" s="140"/>
      <c r="E335" s="140"/>
      <c r="F335" s="140"/>
      <c r="G335" s="140"/>
      <c r="H335" s="140"/>
      <c r="I335" s="140"/>
      <c r="J335" s="140"/>
      <c r="K335" s="140"/>
      <c r="L335" s="140"/>
    </row>
    <row r="336" spans="2:12">
      <c r="B336" s="140"/>
      <c r="C336" s="140"/>
      <c r="D336" s="140"/>
      <c r="E336" s="140"/>
      <c r="F336" s="140"/>
      <c r="G336" s="140"/>
      <c r="H336" s="140"/>
      <c r="I336" s="140"/>
      <c r="J336" s="140"/>
      <c r="K336" s="140"/>
      <c r="L336" s="140"/>
    </row>
    <row r="337" spans="2:12">
      <c r="B337" s="140"/>
      <c r="C337" s="140"/>
      <c r="D337" s="140"/>
      <c r="E337" s="140"/>
      <c r="F337" s="140"/>
      <c r="G337" s="140"/>
      <c r="H337" s="140"/>
      <c r="I337" s="140"/>
      <c r="J337" s="140"/>
      <c r="K337" s="140"/>
      <c r="L337" s="140"/>
    </row>
    <row r="338" spans="2:12">
      <c r="B338" s="140"/>
      <c r="C338" s="140"/>
      <c r="D338" s="140"/>
      <c r="E338" s="140"/>
      <c r="F338" s="140"/>
      <c r="G338" s="140"/>
      <c r="H338" s="140"/>
      <c r="I338" s="140"/>
      <c r="J338" s="140"/>
      <c r="K338" s="140"/>
      <c r="L338" s="140"/>
    </row>
    <row r="339" spans="2:12">
      <c r="B339" s="140"/>
      <c r="C339" s="140"/>
      <c r="D339" s="140"/>
      <c r="E339" s="140"/>
      <c r="F339" s="140"/>
      <c r="G339" s="140"/>
      <c r="H339" s="140"/>
      <c r="I339" s="140"/>
      <c r="J339" s="140"/>
      <c r="K339" s="140"/>
      <c r="L339" s="140"/>
    </row>
    <row r="340" spans="2:12">
      <c r="B340" s="140"/>
      <c r="C340" s="140"/>
      <c r="D340" s="140"/>
      <c r="E340" s="140"/>
      <c r="F340" s="140"/>
      <c r="G340" s="140"/>
      <c r="H340" s="140"/>
      <c r="I340" s="140"/>
      <c r="J340" s="140"/>
      <c r="K340" s="140"/>
      <c r="L340" s="140"/>
    </row>
    <row r="341" spans="2:12">
      <c r="B341" s="140"/>
      <c r="C341" s="140"/>
      <c r="D341" s="140"/>
      <c r="E341" s="140"/>
      <c r="F341" s="140"/>
      <c r="G341" s="140"/>
      <c r="H341" s="140"/>
      <c r="I341" s="140"/>
      <c r="J341" s="140"/>
      <c r="K341" s="140"/>
      <c r="L341" s="140"/>
    </row>
    <row r="342" spans="2:12">
      <c r="B342" s="140"/>
      <c r="C342" s="140"/>
      <c r="D342" s="140"/>
      <c r="E342" s="140"/>
      <c r="F342" s="140"/>
      <c r="G342" s="140"/>
      <c r="H342" s="140"/>
      <c r="I342" s="140"/>
      <c r="J342" s="140"/>
      <c r="K342" s="140"/>
      <c r="L342" s="140"/>
    </row>
    <row r="343" spans="2:12">
      <c r="B343" s="140"/>
      <c r="C343" s="140"/>
      <c r="D343" s="140"/>
      <c r="E343" s="140"/>
      <c r="F343" s="140"/>
      <c r="G343" s="140"/>
      <c r="H343" s="140"/>
      <c r="I343" s="140"/>
      <c r="J343" s="140"/>
      <c r="K343" s="140"/>
      <c r="L343" s="140"/>
    </row>
    <row r="344" spans="2:12">
      <c r="B344" s="140"/>
      <c r="C344" s="140"/>
      <c r="D344" s="140"/>
      <c r="E344" s="140"/>
      <c r="F344" s="140"/>
      <c r="G344" s="140"/>
      <c r="H344" s="140"/>
      <c r="I344" s="140"/>
      <c r="J344" s="140"/>
      <c r="K344" s="140"/>
      <c r="L344" s="140"/>
    </row>
    <row r="345" spans="2:12">
      <c r="B345" s="140"/>
      <c r="C345" s="140"/>
      <c r="D345" s="140"/>
      <c r="E345" s="140"/>
      <c r="F345" s="140"/>
      <c r="G345" s="140"/>
      <c r="H345" s="140"/>
      <c r="I345" s="140"/>
      <c r="J345" s="140"/>
      <c r="K345" s="140"/>
      <c r="L345" s="140"/>
    </row>
    <row r="346" spans="2:12">
      <c r="B346" s="140"/>
      <c r="C346" s="140"/>
      <c r="D346" s="140"/>
      <c r="E346" s="140"/>
      <c r="F346" s="140"/>
      <c r="G346" s="140"/>
      <c r="H346" s="140"/>
      <c r="I346" s="140"/>
      <c r="J346" s="140"/>
      <c r="K346" s="140"/>
      <c r="L346" s="140"/>
    </row>
    <row r="347" spans="2:12">
      <c r="B347" s="140"/>
      <c r="C347" s="140"/>
      <c r="D347" s="140"/>
      <c r="E347" s="140"/>
      <c r="F347" s="140"/>
      <c r="G347" s="140"/>
      <c r="H347" s="140"/>
      <c r="I347" s="140"/>
      <c r="J347" s="140"/>
      <c r="K347" s="140"/>
      <c r="L347" s="140"/>
    </row>
    <row r="348" spans="2:12">
      <c r="B348" s="140"/>
      <c r="C348" s="140"/>
      <c r="D348" s="140"/>
      <c r="E348" s="140"/>
      <c r="F348" s="140"/>
      <c r="G348" s="140"/>
      <c r="H348" s="140"/>
      <c r="I348" s="140"/>
      <c r="J348" s="140"/>
      <c r="K348" s="140"/>
      <c r="L348" s="140"/>
    </row>
    <row r="349" spans="2:12">
      <c r="B349" s="140"/>
      <c r="C349" s="140"/>
      <c r="D349" s="140"/>
      <c r="E349" s="140"/>
      <c r="F349" s="140"/>
      <c r="G349" s="140"/>
      <c r="H349" s="140"/>
      <c r="I349" s="140"/>
      <c r="J349" s="140"/>
      <c r="K349" s="140"/>
      <c r="L349" s="140"/>
    </row>
    <row r="350" spans="2:12">
      <c r="B350" s="140"/>
      <c r="C350" s="140"/>
      <c r="D350" s="140"/>
      <c r="E350" s="140"/>
      <c r="F350" s="140"/>
      <c r="G350" s="140"/>
      <c r="H350" s="140"/>
      <c r="I350" s="140"/>
      <c r="J350" s="140"/>
      <c r="K350" s="140"/>
      <c r="L350" s="140"/>
    </row>
    <row r="351" spans="2:12">
      <c r="B351" s="140"/>
      <c r="C351" s="140"/>
      <c r="D351" s="140"/>
      <c r="E351" s="140"/>
      <c r="F351" s="140"/>
      <c r="G351" s="140"/>
      <c r="H351" s="140"/>
      <c r="I351" s="140"/>
      <c r="J351" s="140"/>
      <c r="K351" s="140"/>
      <c r="L351" s="140"/>
    </row>
    <row r="352" spans="2:12">
      <c r="B352" s="140"/>
      <c r="C352" s="140"/>
      <c r="D352" s="140"/>
      <c r="E352" s="140"/>
      <c r="F352" s="140"/>
      <c r="G352" s="140"/>
      <c r="H352" s="140"/>
      <c r="I352" s="140"/>
      <c r="J352" s="140"/>
      <c r="K352" s="140"/>
      <c r="L352" s="140"/>
    </row>
    <row r="353" spans="2:12">
      <c r="B353" s="140"/>
      <c r="C353" s="140"/>
      <c r="D353" s="140"/>
      <c r="E353" s="140"/>
      <c r="F353" s="140"/>
      <c r="G353" s="140"/>
      <c r="H353" s="140"/>
      <c r="I353" s="140"/>
      <c r="J353" s="140"/>
      <c r="K353" s="140"/>
      <c r="L353" s="140"/>
    </row>
    <row r="354" spans="2:12">
      <c r="B354" s="140"/>
      <c r="C354" s="140"/>
      <c r="D354" s="140"/>
      <c r="E354" s="140"/>
      <c r="F354" s="140"/>
      <c r="G354" s="140"/>
      <c r="H354" s="140"/>
      <c r="I354" s="140"/>
      <c r="J354" s="140"/>
      <c r="K354" s="140"/>
      <c r="L354" s="140"/>
    </row>
    <row r="355" spans="2:12">
      <c r="B355" s="140"/>
      <c r="C355" s="140"/>
      <c r="D355" s="140"/>
      <c r="E355" s="140"/>
      <c r="F355" s="140"/>
      <c r="G355" s="140"/>
      <c r="H355" s="140"/>
      <c r="I355" s="140"/>
      <c r="J355" s="140"/>
      <c r="K355" s="140"/>
      <c r="L355" s="140"/>
    </row>
    <row r="356" spans="2:12">
      <c r="B356" s="140"/>
      <c r="C356" s="140"/>
      <c r="D356" s="140"/>
      <c r="E356" s="140"/>
      <c r="F356" s="140"/>
      <c r="G356" s="140"/>
      <c r="H356" s="140"/>
      <c r="I356" s="140"/>
      <c r="J356" s="140"/>
      <c r="K356" s="140"/>
      <c r="L356" s="140"/>
    </row>
    <row r="357" spans="2:12">
      <c r="B357" s="140"/>
      <c r="C357" s="140"/>
      <c r="D357" s="140"/>
      <c r="E357" s="140"/>
      <c r="F357" s="140"/>
      <c r="G357" s="140"/>
      <c r="H357" s="140"/>
      <c r="I357" s="140"/>
      <c r="J357" s="140"/>
      <c r="K357" s="140"/>
      <c r="L357" s="140"/>
    </row>
    <row r="358" spans="2:12">
      <c r="B358" s="140"/>
      <c r="C358" s="140"/>
      <c r="D358" s="140"/>
      <c r="E358" s="140"/>
      <c r="F358" s="140"/>
      <c r="G358" s="140"/>
      <c r="H358" s="140"/>
      <c r="I358" s="140"/>
      <c r="J358" s="140"/>
      <c r="K358" s="140"/>
      <c r="L358" s="140"/>
    </row>
    <row r="359" spans="2:12">
      <c r="B359" s="140"/>
      <c r="C359" s="140"/>
      <c r="D359" s="140"/>
      <c r="E359" s="140"/>
      <c r="F359" s="140"/>
      <c r="G359" s="140"/>
      <c r="H359" s="140"/>
      <c r="I359" s="140"/>
      <c r="J359" s="140"/>
      <c r="K359" s="140"/>
      <c r="L359" s="140"/>
    </row>
    <row r="360" spans="2:12">
      <c r="B360" s="140"/>
      <c r="C360" s="140"/>
      <c r="D360" s="140"/>
      <c r="E360" s="140"/>
      <c r="F360" s="140"/>
      <c r="G360" s="140"/>
      <c r="H360" s="140"/>
      <c r="I360" s="140"/>
      <c r="J360" s="140"/>
      <c r="K360" s="140"/>
      <c r="L360" s="140"/>
    </row>
    <row r="361" spans="2:12">
      <c r="B361" s="140"/>
      <c r="C361" s="140"/>
      <c r="D361" s="140"/>
      <c r="E361" s="140"/>
      <c r="F361" s="140"/>
      <c r="G361" s="140"/>
      <c r="H361" s="140"/>
      <c r="I361" s="140"/>
      <c r="J361" s="140"/>
      <c r="K361" s="140"/>
      <c r="L361" s="140"/>
    </row>
    <row r="362" spans="2:12">
      <c r="B362" s="140"/>
      <c r="C362" s="140"/>
      <c r="D362" s="140"/>
      <c r="E362" s="140"/>
      <c r="F362" s="140"/>
      <c r="G362" s="140"/>
      <c r="H362" s="140"/>
      <c r="I362" s="140"/>
      <c r="J362" s="140"/>
      <c r="K362" s="140"/>
      <c r="L362" s="140"/>
    </row>
    <row r="363" spans="2:12">
      <c r="B363" s="140"/>
      <c r="C363" s="140"/>
      <c r="D363" s="140"/>
      <c r="E363" s="140"/>
      <c r="F363" s="140"/>
      <c r="G363" s="140"/>
      <c r="H363" s="140"/>
      <c r="I363" s="140"/>
      <c r="J363" s="140"/>
      <c r="K363" s="140"/>
      <c r="L363" s="140"/>
    </row>
    <row r="364" spans="2:12">
      <c r="B364" s="140"/>
      <c r="C364" s="140"/>
      <c r="D364" s="140"/>
      <c r="E364" s="140"/>
      <c r="F364" s="140"/>
      <c r="G364" s="140"/>
      <c r="H364" s="140"/>
      <c r="I364" s="140"/>
      <c r="J364" s="140"/>
      <c r="K364" s="140"/>
      <c r="L364" s="140"/>
    </row>
    <row r="365" spans="2:12">
      <c r="B365" s="140"/>
      <c r="C365" s="140"/>
      <c r="D365" s="140"/>
      <c r="E365" s="140"/>
      <c r="F365" s="140"/>
      <c r="G365" s="140"/>
      <c r="H365" s="140"/>
      <c r="I365" s="140"/>
      <c r="J365" s="140"/>
      <c r="K365" s="140"/>
      <c r="L365" s="140"/>
    </row>
    <row r="366" spans="2:12">
      <c r="B366" s="140"/>
      <c r="C366" s="140"/>
      <c r="D366" s="140"/>
      <c r="E366" s="140"/>
      <c r="F366" s="140"/>
      <c r="G366" s="140"/>
      <c r="H366" s="140"/>
      <c r="I366" s="140"/>
      <c r="J366" s="140"/>
      <c r="K366" s="140"/>
      <c r="L366" s="140"/>
    </row>
    <row r="367" spans="2:12">
      <c r="B367" s="140"/>
      <c r="C367" s="140"/>
      <c r="D367" s="140"/>
      <c r="E367" s="140"/>
      <c r="F367" s="140"/>
      <c r="G367" s="140"/>
      <c r="H367" s="140"/>
      <c r="I367" s="140"/>
      <c r="J367" s="140"/>
      <c r="K367" s="140"/>
      <c r="L367" s="140"/>
    </row>
    <row r="368" spans="2:12">
      <c r="B368" s="140"/>
      <c r="C368" s="140"/>
      <c r="D368" s="140"/>
      <c r="E368" s="140"/>
      <c r="F368" s="140"/>
      <c r="G368" s="140"/>
      <c r="H368" s="140"/>
      <c r="I368" s="140"/>
      <c r="J368" s="140"/>
      <c r="K368" s="140"/>
      <c r="L368" s="140"/>
    </row>
    <row r="369" spans="2:12">
      <c r="B369" s="140"/>
      <c r="C369" s="140"/>
      <c r="D369" s="140"/>
      <c r="E369" s="140"/>
      <c r="F369" s="140"/>
      <c r="G369" s="140"/>
      <c r="H369" s="140"/>
      <c r="I369" s="140"/>
      <c r="J369" s="140"/>
      <c r="K369" s="140"/>
      <c r="L369" s="140"/>
    </row>
    <row r="370" spans="2:12">
      <c r="B370" s="140"/>
      <c r="C370" s="140"/>
      <c r="D370" s="140"/>
      <c r="E370" s="140"/>
      <c r="F370" s="140"/>
      <c r="G370" s="140"/>
      <c r="H370" s="140"/>
      <c r="I370" s="140"/>
      <c r="J370" s="140"/>
      <c r="K370" s="140"/>
      <c r="L370" s="140"/>
    </row>
    <row r="371" spans="2:12">
      <c r="B371" s="140"/>
      <c r="C371" s="140"/>
      <c r="D371" s="140"/>
      <c r="E371" s="140"/>
      <c r="F371" s="140"/>
      <c r="G371" s="140"/>
      <c r="H371" s="140"/>
      <c r="I371" s="140"/>
      <c r="J371" s="140"/>
      <c r="K371" s="140"/>
      <c r="L371" s="140"/>
    </row>
    <row r="372" spans="2:12">
      <c r="B372" s="140"/>
      <c r="C372" s="140"/>
      <c r="D372" s="140"/>
      <c r="E372" s="140"/>
      <c r="F372" s="140"/>
      <c r="G372" s="140"/>
      <c r="H372" s="140"/>
      <c r="I372" s="140"/>
      <c r="J372" s="140"/>
      <c r="K372" s="140"/>
      <c r="L372" s="140"/>
    </row>
    <row r="373" spans="2:12">
      <c r="B373" s="140"/>
      <c r="C373" s="140"/>
      <c r="D373" s="140"/>
      <c r="E373" s="140"/>
      <c r="F373" s="140"/>
      <c r="G373" s="140"/>
      <c r="H373" s="140"/>
      <c r="I373" s="140"/>
      <c r="J373" s="140"/>
      <c r="K373" s="140"/>
      <c r="L373" s="140"/>
    </row>
    <row r="374" spans="2:12">
      <c r="B374" s="140"/>
      <c r="C374" s="140"/>
      <c r="D374" s="140"/>
      <c r="E374" s="140"/>
      <c r="F374" s="140"/>
      <c r="G374" s="140"/>
      <c r="H374" s="140"/>
      <c r="I374" s="140"/>
      <c r="J374" s="140"/>
      <c r="K374" s="140"/>
      <c r="L374" s="140"/>
    </row>
    <row r="375" spans="2:12">
      <c r="B375" s="140"/>
      <c r="C375" s="140"/>
      <c r="D375" s="140"/>
      <c r="E375" s="140"/>
      <c r="F375" s="140"/>
      <c r="G375" s="140"/>
      <c r="H375" s="140"/>
      <c r="I375" s="140"/>
      <c r="J375" s="140"/>
      <c r="K375" s="140"/>
      <c r="L375" s="140"/>
    </row>
    <row r="376" spans="2:12">
      <c r="B376" s="140"/>
      <c r="C376" s="140"/>
      <c r="D376" s="140"/>
      <c r="E376" s="140"/>
      <c r="F376" s="140"/>
      <c r="G376" s="140"/>
      <c r="H376" s="140"/>
      <c r="I376" s="140"/>
      <c r="J376" s="140"/>
      <c r="K376" s="140"/>
      <c r="L376" s="140"/>
    </row>
    <row r="377" spans="2:12">
      <c r="B377" s="140"/>
      <c r="C377" s="140"/>
      <c r="D377" s="140"/>
      <c r="E377" s="140"/>
      <c r="F377" s="140"/>
      <c r="G377" s="140"/>
      <c r="H377" s="140"/>
      <c r="I377" s="140"/>
      <c r="J377" s="140"/>
      <c r="K377" s="140"/>
      <c r="L377" s="140"/>
    </row>
    <row r="378" spans="2:12">
      <c r="B378" s="140"/>
      <c r="C378" s="140"/>
      <c r="D378" s="140"/>
      <c r="E378" s="140"/>
      <c r="F378" s="140"/>
      <c r="G378" s="140"/>
      <c r="H378" s="140"/>
      <c r="I378" s="140"/>
      <c r="J378" s="140"/>
      <c r="K378" s="140"/>
      <c r="L378" s="140"/>
    </row>
    <row r="379" spans="2:12">
      <c r="B379" s="140"/>
      <c r="C379" s="140"/>
      <c r="D379" s="140"/>
      <c r="E379" s="140"/>
      <c r="F379" s="140"/>
      <c r="G379" s="140"/>
      <c r="H379" s="140"/>
      <c r="I379" s="140"/>
      <c r="J379" s="140"/>
      <c r="K379" s="140"/>
      <c r="L379" s="140"/>
    </row>
    <row r="380" spans="2:12">
      <c r="B380" s="140"/>
      <c r="C380" s="140"/>
      <c r="D380" s="140"/>
      <c r="E380" s="140"/>
      <c r="F380" s="140"/>
      <c r="G380" s="140"/>
      <c r="H380" s="140"/>
      <c r="I380" s="140"/>
      <c r="J380" s="140"/>
      <c r="K380" s="140"/>
      <c r="L380" s="140"/>
    </row>
    <row r="381" spans="2:12">
      <c r="B381" s="140"/>
      <c r="C381" s="140"/>
      <c r="D381" s="140"/>
      <c r="E381" s="140"/>
      <c r="F381" s="140"/>
      <c r="G381" s="140"/>
      <c r="H381" s="140"/>
      <c r="I381" s="140"/>
      <c r="J381" s="140"/>
      <c r="K381" s="140"/>
      <c r="L381" s="140"/>
    </row>
    <row r="382" spans="2:12">
      <c r="B382" s="140"/>
      <c r="C382" s="140"/>
      <c r="D382" s="140"/>
      <c r="E382" s="140"/>
      <c r="F382" s="140"/>
      <c r="G382" s="140"/>
      <c r="H382" s="140"/>
      <c r="I382" s="140"/>
      <c r="J382" s="140"/>
      <c r="K382" s="140"/>
      <c r="L382" s="140"/>
    </row>
    <row r="383" spans="2:12">
      <c r="B383" s="140"/>
      <c r="C383" s="140"/>
      <c r="D383" s="140"/>
      <c r="E383" s="140"/>
      <c r="F383" s="140"/>
      <c r="G383" s="140"/>
      <c r="H383" s="140"/>
      <c r="I383" s="140"/>
      <c r="J383" s="140"/>
      <c r="K383" s="140"/>
      <c r="L383" s="140"/>
    </row>
    <row r="384" spans="2:12">
      <c r="B384" s="140"/>
      <c r="C384" s="140"/>
      <c r="D384" s="140"/>
      <c r="E384" s="140"/>
      <c r="F384" s="140"/>
      <c r="G384" s="140"/>
      <c r="H384" s="140"/>
      <c r="I384" s="140"/>
      <c r="J384" s="140"/>
      <c r="K384" s="140"/>
      <c r="L384" s="140"/>
    </row>
    <row r="385" spans="2:12">
      <c r="B385" s="140"/>
      <c r="C385" s="140"/>
      <c r="D385" s="140"/>
      <c r="E385" s="140"/>
      <c r="F385" s="140"/>
      <c r="G385" s="140"/>
      <c r="H385" s="140"/>
      <c r="I385" s="140"/>
      <c r="J385" s="140"/>
      <c r="K385" s="140"/>
      <c r="L385" s="140"/>
    </row>
    <row r="386" spans="2:12">
      <c r="B386" s="140"/>
      <c r="C386" s="140"/>
      <c r="D386" s="140"/>
      <c r="E386" s="140"/>
      <c r="F386" s="140"/>
      <c r="G386" s="140"/>
      <c r="H386" s="140"/>
      <c r="I386" s="140"/>
      <c r="J386" s="140"/>
      <c r="K386" s="140"/>
      <c r="L386" s="140"/>
    </row>
    <row r="387" spans="2:12">
      <c r="B387" s="140"/>
      <c r="C387" s="140"/>
      <c r="D387" s="140"/>
      <c r="E387" s="140"/>
      <c r="F387" s="140"/>
      <c r="G387" s="140"/>
      <c r="H387" s="140"/>
      <c r="I387" s="140"/>
      <c r="J387" s="140"/>
      <c r="K387" s="140"/>
      <c r="L387" s="140"/>
    </row>
    <row r="388" spans="2:12">
      <c r="B388" s="140"/>
      <c r="C388" s="140"/>
      <c r="D388" s="140"/>
      <c r="E388" s="140"/>
      <c r="F388" s="140"/>
      <c r="G388" s="140"/>
      <c r="H388" s="140"/>
      <c r="I388" s="140"/>
      <c r="J388" s="140"/>
      <c r="K388" s="140"/>
      <c r="L388" s="140"/>
    </row>
    <row r="389" spans="2:12">
      <c r="B389" s="140"/>
      <c r="C389" s="140"/>
      <c r="D389" s="140"/>
      <c r="E389" s="140"/>
      <c r="F389" s="140"/>
      <c r="G389" s="140"/>
      <c r="H389" s="140"/>
      <c r="I389" s="140"/>
      <c r="J389" s="140"/>
      <c r="K389" s="140"/>
      <c r="L389" s="140"/>
    </row>
    <row r="390" spans="2:12">
      <c r="B390" s="140"/>
      <c r="C390" s="140"/>
      <c r="D390" s="140"/>
      <c r="E390" s="140"/>
      <c r="F390" s="140"/>
      <c r="G390" s="140"/>
      <c r="H390" s="140"/>
      <c r="I390" s="140"/>
      <c r="J390" s="140"/>
      <c r="K390" s="140"/>
      <c r="L390" s="140"/>
    </row>
    <row r="391" spans="2:12">
      <c r="B391" s="140"/>
      <c r="C391" s="140"/>
      <c r="D391" s="140"/>
      <c r="E391" s="140"/>
      <c r="F391" s="140"/>
      <c r="G391" s="140"/>
      <c r="H391" s="140"/>
      <c r="I391" s="140"/>
      <c r="J391" s="140"/>
      <c r="K391" s="140"/>
      <c r="L391" s="140"/>
    </row>
    <row r="392" spans="2:12">
      <c r="B392" s="140"/>
      <c r="C392" s="140"/>
      <c r="D392" s="140"/>
      <c r="E392" s="140"/>
      <c r="F392" s="140"/>
      <c r="G392" s="140"/>
      <c r="H392" s="140"/>
      <c r="I392" s="140"/>
      <c r="J392" s="140"/>
      <c r="K392" s="140"/>
      <c r="L392" s="140"/>
    </row>
    <row r="393" spans="2:12">
      <c r="B393" s="140"/>
      <c r="C393" s="140"/>
      <c r="D393" s="140"/>
      <c r="E393" s="140"/>
      <c r="F393" s="140"/>
      <c r="G393" s="140"/>
      <c r="H393" s="140"/>
      <c r="I393" s="140"/>
      <c r="J393" s="140"/>
      <c r="K393" s="140"/>
      <c r="L393" s="140"/>
    </row>
    <row r="394" spans="2:12">
      <c r="B394" s="140"/>
      <c r="C394" s="140"/>
      <c r="D394" s="140"/>
      <c r="E394" s="140"/>
      <c r="F394" s="140"/>
      <c r="G394" s="140"/>
      <c r="H394" s="140"/>
      <c r="I394" s="140"/>
      <c r="J394" s="140"/>
      <c r="K394" s="140"/>
      <c r="L394" s="140"/>
    </row>
    <row r="395" spans="2:12">
      <c r="B395" s="140"/>
      <c r="C395" s="140"/>
      <c r="D395" s="140"/>
      <c r="E395" s="140"/>
      <c r="F395" s="140"/>
      <c r="G395" s="140"/>
      <c r="H395" s="140"/>
      <c r="I395" s="140"/>
      <c r="J395" s="140"/>
      <c r="K395" s="140"/>
      <c r="L395" s="140"/>
    </row>
    <row r="396" spans="2:12">
      <c r="B396" s="140"/>
      <c r="C396" s="140"/>
      <c r="D396" s="140"/>
      <c r="E396" s="140"/>
      <c r="F396" s="140"/>
      <c r="G396" s="140"/>
      <c r="H396" s="140"/>
      <c r="I396" s="140"/>
      <c r="J396" s="140"/>
      <c r="K396" s="140"/>
      <c r="L396" s="140"/>
    </row>
    <row r="397" spans="2:12">
      <c r="B397" s="140"/>
      <c r="C397" s="140"/>
      <c r="D397" s="140"/>
      <c r="E397" s="140"/>
      <c r="F397" s="140"/>
      <c r="G397" s="140"/>
      <c r="H397" s="140"/>
      <c r="I397" s="140"/>
      <c r="J397" s="140"/>
      <c r="K397" s="140"/>
      <c r="L397" s="140"/>
    </row>
    <row r="398" spans="2:12">
      <c r="B398" s="140"/>
      <c r="C398" s="140"/>
      <c r="D398" s="140"/>
      <c r="E398" s="140"/>
      <c r="F398" s="140"/>
      <c r="G398" s="140"/>
      <c r="H398" s="140"/>
      <c r="I398" s="140"/>
      <c r="J398" s="140"/>
      <c r="K398" s="140"/>
      <c r="L398" s="140"/>
    </row>
    <row r="399" spans="2:12">
      <c r="B399" s="140"/>
      <c r="C399" s="140"/>
      <c r="D399" s="140"/>
      <c r="E399" s="140"/>
      <c r="F399" s="140"/>
      <c r="G399" s="140"/>
      <c r="H399" s="140"/>
      <c r="I399" s="140"/>
      <c r="J399" s="140"/>
      <c r="K399" s="140"/>
      <c r="L399" s="140"/>
    </row>
    <row r="400" spans="2:12">
      <c r="B400" s="140"/>
      <c r="C400" s="140"/>
      <c r="D400" s="140"/>
      <c r="E400" s="140"/>
      <c r="F400" s="140"/>
      <c r="G400" s="140"/>
      <c r="H400" s="140"/>
      <c r="I400" s="140"/>
      <c r="J400" s="140"/>
      <c r="K400" s="140"/>
      <c r="L400" s="140"/>
    </row>
    <row r="401" spans="2:12">
      <c r="B401" s="140"/>
      <c r="C401" s="140"/>
      <c r="D401" s="140"/>
      <c r="E401" s="140"/>
      <c r="F401" s="140"/>
      <c r="G401" s="140"/>
      <c r="H401" s="140"/>
      <c r="I401" s="140"/>
      <c r="J401" s="140"/>
      <c r="K401" s="140"/>
      <c r="L401" s="140"/>
    </row>
    <row r="402" spans="2:12">
      <c r="B402" s="140"/>
      <c r="C402" s="140"/>
      <c r="D402" s="140"/>
      <c r="E402" s="140"/>
      <c r="F402" s="140"/>
      <c r="G402" s="140"/>
      <c r="H402" s="140"/>
      <c r="I402" s="140"/>
      <c r="J402" s="140"/>
      <c r="K402" s="140"/>
      <c r="L402" s="140"/>
    </row>
    <row r="403" spans="2:12">
      <c r="B403" s="140"/>
      <c r="C403" s="140"/>
      <c r="D403" s="140"/>
      <c r="E403" s="140"/>
      <c r="F403" s="140"/>
      <c r="G403" s="140"/>
      <c r="H403" s="140"/>
      <c r="I403" s="140"/>
      <c r="J403" s="140"/>
      <c r="K403" s="140"/>
      <c r="L403" s="140"/>
    </row>
    <row r="404" spans="2:12">
      <c r="B404" s="140"/>
      <c r="C404" s="140"/>
      <c r="D404" s="140"/>
      <c r="E404" s="140"/>
      <c r="F404" s="140"/>
      <c r="G404" s="140"/>
      <c r="H404" s="140"/>
      <c r="I404" s="140"/>
      <c r="J404" s="140"/>
      <c r="K404" s="140"/>
      <c r="L404" s="140"/>
    </row>
    <row r="405" spans="2:12">
      <c r="B405" s="140"/>
      <c r="C405" s="140"/>
      <c r="D405" s="140"/>
      <c r="E405" s="140"/>
      <c r="F405" s="140"/>
      <c r="G405" s="140"/>
      <c r="H405" s="140"/>
      <c r="I405" s="140"/>
      <c r="J405" s="140"/>
      <c r="K405" s="140"/>
      <c r="L405" s="140"/>
    </row>
    <row r="406" spans="2:12">
      <c r="B406" s="140"/>
      <c r="C406" s="140"/>
      <c r="D406" s="140"/>
      <c r="E406" s="140"/>
      <c r="F406" s="140"/>
      <c r="G406" s="140"/>
      <c r="H406" s="140"/>
      <c r="I406" s="140"/>
      <c r="J406" s="140"/>
      <c r="K406" s="140"/>
      <c r="L406" s="140"/>
    </row>
    <row r="407" spans="2:12">
      <c r="B407" s="140"/>
      <c r="C407" s="140"/>
      <c r="D407" s="140"/>
      <c r="E407" s="140"/>
      <c r="F407" s="140"/>
      <c r="G407" s="140"/>
      <c r="H407" s="140"/>
      <c r="I407" s="140"/>
      <c r="J407" s="140"/>
      <c r="K407" s="140"/>
      <c r="L407" s="140"/>
    </row>
    <row r="408" spans="2:12">
      <c r="B408" s="140"/>
      <c r="C408" s="140"/>
      <c r="D408" s="140"/>
      <c r="E408" s="140"/>
      <c r="F408" s="140"/>
      <c r="G408" s="140"/>
      <c r="H408" s="140"/>
      <c r="I408" s="140"/>
      <c r="J408" s="140"/>
      <c r="K408" s="140"/>
      <c r="L408" s="140"/>
    </row>
    <row r="409" spans="2:12">
      <c r="B409" s="140"/>
      <c r="C409" s="140"/>
      <c r="D409" s="140"/>
      <c r="E409" s="140"/>
      <c r="F409" s="140"/>
      <c r="G409" s="140"/>
      <c r="H409" s="140"/>
      <c r="I409" s="140"/>
      <c r="J409" s="140"/>
      <c r="K409" s="140"/>
      <c r="L409" s="140"/>
    </row>
    <row r="410" spans="2:12">
      <c r="B410" s="140"/>
      <c r="C410" s="140"/>
      <c r="D410" s="140"/>
      <c r="E410" s="140"/>
      <c r="F410" s="140"/>
      <c r="G410" s="140"/>
      <c r="H410" s="140"/>
      <c r="I410" s="140"/>
      <c r="J410" s="140"/>
      <c r="K410" s="140"/>
      <c r="L410" s="140"/>
    </row>
    <row r="411" spans="2:12">
      <c r="B411" s="140"/>
      <c r="C411" s="140"/>
      <c r="D411" s="140"/>
      <c r="E411" s="140"/>
      <c r="F411" s="140"/>
      <c r="G411" s="140"/>
      <c r="H411" s="140"/>
      <c r="I411" s="140"/>
      <c r="J411" s="140"/>
      <c r="K411" s="140"/>
      <c r="L411" s="140"/>
    </row>
    <row r="412" spans="2:12">
      <c r="B412" s="140"/>
      <c r="C412" s="140"/>
      <c r="D412" s="140"/>
      <c r="E412" s="140"/>
      <c r="F412" s="140"/>
      <c r="G412" s="140"/>
      <c r="H412" s="140"/>
      <c r="I412" s="140"/>
      <c r="J412" s="140"/>
      <c r="K412" s="140"/>
      <c r="L412" s="140"/>
    </row>
    <row r="413" spans="2:12">
      <c r="B413" s="140"/>
      <c r="C413" s="140"/>
      <c r="D413" s="140"/>
      <c r="E413" s="140"/>
      <c r="F413" s="140"/>
      <c r="G413" s="140"/>
      <c r="H413" s="140"/>
      <c r="I413" s="140"/>
      <c r="J413" s="140"/>
      <c r="K413" s="140"/>
      <c r="L413" s="140"/>
    </row>
    <row r="414" spans="2:12">
      <c r="B414" s="140"/>
      <c r="C414" s="140"/>
      <c r="D414" s="140"/>
      <c r="E414" s="140"/>
      <c r="F414" s="140"/>
      <c r="G414" s="140"/>
      <c r="H414" s="140"/>
      <c r="I414" s="140"/>
      <c r="J414" s="140"/>
      <c r="K414" s="140"/>
      <c r="L414" s="140"/>
    </row>
    <row r="415" spans="2:12">
      <c r="B415" s="140"/>
      <c r="C415" s="140"/>
      <c r="D415" s="140"/>
      <c r="E415" s="140"/>
      <c r="F415" s="140"/>
      <c r="G415" s="140"/>
      <c r="H415" s="140"/>
      <c r="I415" s="140"/>
      <c r="J415" s="140"/>
      <c r="K415" s="140"/>
      <c r="L415" s="140"/>
    </row>
    <row r="416" spans="2:12">
      <c r="B416" s="140"/>
      <c r="C416" s="140"/>
      <c r="D416" s="140"/>
      <c r="E416" s="140"/>
      <c r="F416" s="140"/>
      <c r="G416" s="140"/>
      <c r="H416" s="140"/>
      <c r="I416" s="140"/>
      <c r="J416" s="140"/>
      <c r="K416" s="140"/>
      <c r="L416" s="140"/>
    </row>
    <row r="417" spans="2:12">
      <c r="B417" s="140"/>
      <c r="C417" s="140"/>
      <c r="D417" s="140"/>
      <c r="E417" s="140"/>
      <c r="F417" s="140"/>
      <c r="G417" s="140"/>
      <c r="H417" s="140"/>
      <c r="I417" s="140"/>
      <c r="J417" s="140"/>
      <c r="K417" s="140"/>
      <c r="L417" s="140"/>
    </row>
    <row r="418" spans="2:12">
      <c r="B418" s="140"/>
      <c r="C418" s="140"/>
      <c r="D418" s="140"/>
      <c r="E418" s="140"/>
      <c r="F418" s="140"/>
      <c r="G418" s="140"/>
      <c r="H418" s="140"/>
      <c r="I418" s="140"/>
      <c r="J418" s="140"/>
      <c r="K418" s="140"/>
      <c r="L418" s="140"/>
    </row>
    <row r="419" spans="2:12">
      <c r="B419" s="140"/>
      <c r="C419" s="140"/>
      <c r="D419" s="140"/>
      <c r="E419" s="140"/>
      <c r="F419" s="140"/>
      <c r="G419" s="140"/>
      <c r="H419" s="140"/>
      <c r="I419" s="140"/>
      <c r="J419" s="140"/>
      <c r="K419" s="140"/>
      <c r="L419" s="140"/>
    </row>
    <row r="420" spans="2:12">
      <c r="B420" s="140"/>
      <c r="C420" s="140"/>
      <c r="D420" s="140"/>
      <c r="E420" s="140"/>
      <c r="F420" s="140"/>
      <c r="G420" s="140"/>
      <c r="H420" s="140"/>
      <c r="I420" s="140"/>
      <c r="J420" s="140"/>
      <c r="K420" s="140"/>
      <c r="L420" s="140"/>
    </row>
    <row r="421" spans="2:12">
      <c r="B421" s="140"/>
      <c r="C421" s="140"/>
      <c r="D421" s="140"/>
      <c r="E421" s="140"/>
      <c r="F421" s="140"/>
      <c r="G421" s="140"/>
      <c r="H421" s="140"/>
      <c r="I421" s="140"/>
      <c r="J421" s="140"/>
      <c r="K421" s="140"/>
      <c r="L421" s="140"/>
    </row>
    <row r="422" spans="2:12">
      <c r="B422" s="140"/>
      <c r="C422" s="140"/>
      <c r="D422" s="140"/>
      <c r="E422" s="140"/>
      <c r="F422" s="140"/>
      <c r="G422" s="140"/>
      <c r="H422" s="140"/>
      <c r="I422" s="140"/>
      <c r="J422" s="140"/>
      <c r="K422" s="140"/>
      <c r="L422" s="140"/>
    </row>
    <row r="423" spans="2:12">
      <c r="B423" s="140"/>
      <c r="C423" s="140"/>
      <c r="D423" s="140"/>
      <c r="E423" s="140"/>
      <c r="F423" s="140"/>
      <c r="G423" s="140"/>
      <c r="H423" s="140"/>
      <c r="I423" s="140"/>
      <c r="J423" s="140"/>
      <c r="K423" s="140"/>
      <c r="L423" s="140"/>
    </row>
    <row r="424" spans="2:12">
      <c r="B424" s="140"/>
      <c r="C424" s="140"/>
      <c r="D424" s="140"/>
      <c r="E424" s="140"/>
      <c r="F424" s="140"/>
      <c r="G424" s="140"/>
      <c r="H424" s="140"/>
      <c r="I424" s="140"/>
      <c r="J424" s="140"/>
      <c r="K424" s="140"/>
      <c r="L424" s="140"/>
    </row>
    <row r="425" spans="2:12">
      <c r="B425" s="140"/>
      <c r="C425" s="140"/>
      <c r="D425" s="140"/>
      <c r="E425" s="140"/>
      <c r="F425" s="140"/>
      <c r="G425" s="140"/>
      <c r="H425" s="140"/>
      <c r="I425" s="140"/>
      <c r="J425" s="140"/>
      <c r="K425" s="140"/>
      <c r="L425" s="140"/>
    </row>
    <row r="426" spans="2:12">
      <c r="B426" s="140"/>
      <c r="C426" s="140"/>
      <c r="D426" s="140"/>
      <c r="E426" s="140"/>
      <c r="F426" s="140"/>
      <c r="G426" s="140"/>
      <c r="H426" s="140"/>
      <c r="I426" s="140"/>
      <c r="J426" s="140"/>
      <c r="K426" s="140"/>
      <c r="L426" s="140"/>
    </row>
    <row r="427" spans="2:12">
      <c r="B427" s="140"/>
      <c r="C427" s="140"/>
      <c r="D427" s="140"/>
      <c r="E427" s="140"/>
      <c r="F427" s="140"/>
      <c r="G427" s="140"/>
      <c r="H427" s="140"/>
      <c r="I427" s="140"/>
      <c r="J427" s="140"/>
      <c r="K427" s="140"/>
      <c r="L427" s="140"/>
    </row>
    <row r="428" spans="2:12">
      <c r="B428" s="140"/>
      <c r="C428" s="140"/>
      <c r="D428" s="140"/>
      <c r="E428" s="140"/>
      <c r="F428" s="140"/>
      <c r="G428" s="140"/>
      <c r="H428" s="140"/>
      <c r="I428" s="140"/>
      <c r="J428" s="140"/>
      <c r="K428" s="140"/>
      <c r="L428" s="140"/>
    </row>
    <row r="429" spans="2:12">
      <c r="B429" s="140"/>
      <c r="C429" s="140"/>
      <c r="D429" s="140"/>
      <c r="E429" s="140"/>
      <c r="F429" s="140"/>
      <c r="G429" s="140"/>
      <c r="H429" s="140"/>
      <c r="I429" s="140"/>
      <c r="J429" s="140"/>
      <c r="K429" s="140"/>
      <c r="L429" s="140"/>
    </row>
    <row r="430" spans="2:12">
      <c r="B430" s="140"/>
      <c r="C430" s="140"/>
      <c r="D430" s="140"/>
      <c r="E430" s="140"/>
      <c r="F430" s="140"/>
      <c r="G430" s="140"/>
      <c r="H430" s="140"/>
      <c r="I430" s="140"/>
      <c r="J430" s="140"/>
      <c r="K430" s="140"/>
      <c r="L430" s="140"/>
    </row>
    <row r="431" spans="2:12">
      <c r="B431" s="140"/>
      <c r="C431" s="140"/>
      <c r="D431" s="140"/>
      <c r="E431" s="140"/>
      <c r="F431" s="140"/>
      <c r="G431" s="140"/>
      <c r="H431" s="140"/>
      <c r="I431" s="140"/>
      <c r="J431" s="140"/>
      <c r="K431" s="140"/>
      <c r="L431" s="140"/>
    </row>
    <row r="432" spans="2:12">
      <c r="B432" s="140"/>
      <c r="C432" s="140"/>
      <c r="D432" s="140"/>
      <c r="E432" s="140"/>
      <c r="F432" s="140"/>
      <c r="G432" s="140"/>
      <c r="H432" s="140"/>
      <c r="I432" s="140"/>
      <c r="J432" s="140"/>
      <c r="K432" s="140"/>
      <c r="L432" s="140"/>
    </row>
    <row r="433" spans="2:12">
      <c r="B433" s="140"/>
      <c r="C433" s="140"/>
      <c r="D433" s="140"/>
      <c r="E433" s="140"/>
      <c r="F433" s="140"/>
      <c r="G433" s="140"/>
      <c r="H433" s="140"/>
      <c r="I433" s="140"/>
      <c r="J433" s="140"/>
      <c r="K433" s="140"/>
      <c r="L433" s="140"/>
    </row>
    <row r="434" spans="2:12">
      <c r="B434" s="140"/>
      <c r="C434" s="140"/>
      <c r="D434" s="140"/>
      <c r="E434" s="140"/>
      <c r="F434" s="140"/>
      <c r="G434" s="140"/>
      <c r="H434" s="140"/>
      <c r="I434" s="140"/>
      <c r="J434" s="140"/>
      <c r="K434" s="140"/>
      <c r="L434" s="140"/>
    </row>
    <row r="435" spans="2:12">
      <c r="B435" s="140"/>
      <c r="C435" s="140"/>
      <c r="D435" s="140"/>
      <c r="E435" s="140"/>
      <c r="F435" s="140"/>
      <c r="G435" s="140"/>
      <c r="H435" s="140"/>
      <c r="I435" s="140"/>
      <c r="J435" s="140"/>
      <c r="K435" s="140"/>
      <c r="L435" s="140"/>
    </row>
    <row r="436" spans="2:12">
      <c r="B436" s="140"/>
      <c r="C436" s="140"/>
      <c r="D436" s="140"/>
      <c r="E436" s="140"/>
      <c r="F436" s="140"/>
      <c r="G436" s="140"/>
      <c r="H436" s="140"/>
      <c r="I436" s="140"/>
      <c r="J436" s="140"/>
      <c r="K436" s="140"/>
      <c r="L436" s="140"/>
    </row>
    <row r="437" spans="2:12">
      <c r="B437" s="140"/>
      <c r="C437" s="140"/>
      <c r="D437" s="140"/>
      <c r="E437" s="140"/>
      <c r="F437" s="140"/>
      <c r="G437" s="140"/>
      <c r="H437" s="140"/>
      <c r="I437" s="140"/>
      <c r="J437" s="140"/>
      <c r="K437" s="140"/>
      <c r="L437" s="140"/>
    </row>
    <row r="438" spans="2:12">
      <c r="B438" s="140"/>
      <c r="C438" s="140"/>
      <c r="D438" s="140"/>
      <c r="E438" s="140"/>
      <c r="F438" s="140"/>
      <c r="G438" s="140"/>
      <c r="H438" s="140"/>
      <c r="I438" s="140"/>
      <c r="J438" s="140"/>
      <c r="K438" s="140"/>
      <c r="L438" s="140"/>
    </row>
    <row r="439" spans="2:12">
      <c r="B439" s="140"/>
      <c r="C439" s="140"/>
      <c r="D439" s="140"/>
      <c r="E439" s="140"/>
      <c r="F439" s="140"/>
      <c r="G439" s="140"/>
      <c r="H439" s="140"/>
      <c r="I439" s="140"/>
      <c r="J439" s="140"/>
      <c r="K439" s="140"/>
      <c r="L439" s="140"/>
    </row>
    <row r="440" spans="2:12">
      <c r="B440" s="140"/>
      <c r="C440" s="140"/>
      <c r="D440" s="140"/>
      <c r="E440" s="140"/>
      <c r="F440" s="140"/>
      <c r="G440" s="140"/>
      <c r="H440" s="140"/>
      <c r="I440" s="140"/>
      <c r="J440" s="140"/>
      <c r="K440" s="140"/>
      <c r="L440" s="140"/>
    </row>
    <row r="441" spans="2:12">
      <c r="B441" s="140"/>
      <c r="C441" s="140"/>
      <c r="D441" s="140"/>
      <c r="E441" s="140"/>
      <c r="F441" s="140"/>
      <c r="G441" s="140"/>
      <c r="H441" s="140"/>
      <c r="I441" s="140"/>
      <c r="J441" s="140"/>
      <c r="K441" s="140"/>
      <c r="L441" s="140"/>
    </row>
    <row r="442" spans="2:12">
      <c r="B442" s="140"/>
      <c r="C442" s="140"/>
      <c r="D442" s="140"/>
      <c r="E442" s="140"/>
      <c r="F442" s="140"/>
      <c r="G442" s="140"/>
      <c r="H442" s="140"/>
      <c r="I442" s="140"/>
      <c r="J442" s="140"/>
      <c r="K442" s="140"/>
      <c r="L442" s="140"/>
    </row>
    <row r="443" spans="2:12">
      <c r="B443" s="140"/>
      <c r="C443" s="140"/>
      <c r="D443" s="140"/>
      <c r="E443" s="140"/>
      <c r="F443" s="140"/>
      <c r="G443" s="140"/>
      <c r="H443" s="140"/>
      <c r="I443" s="140"/>
      <c r="J443" s="140"/>
      <c r="K443" s="140"/>
      <c r="L443" s="140"/>
    </row>
    <row r="444" spans="2:12">
      <c r="B444" s="140"/>
      <c r="C444" s="140"/>
      <c r="D444" s="140"/>
      <c r="E444" s="140"/>
      <c r="F444" s="140"/>
      <c r="G444" s="140"/>
      <c r="H444" s="140"/>
      <c r="I444" s="140"/>
      <c r="J444" s="140"/>
      <c r="K444" s="140"/>
      <c r="L444" s="140"/>
    </row>
    <row r="445" spans="2:12">
      <c r="B445" s="140"/>
      <c r="C445" s="140"/>
      <c r="D445" s="140"/>
      <c r="E445" s="140"/>
      <c r="F445" s="140"/>
      <c r="G445" s="140"/>
      <c r="H445" s="140"/>
      <c r="I445" s="140"/>
      <c r="J445" s="140"/>
      <c r="K445" s="140"/>
      <c r="L445" s="140"/>
    </row>
    <row r="446" spans="2:12">
      <c r="B446" s="140"/>
      <c r="C446" s="140"/>
      <c r="D446" s="140"/>
      <c r="E446" s="140"/>
      <c r="F446" s="140"/>
      <c r="G446" s="140"/>
      <c r="H446" s="140"/>
      <c r="I446" s="140"/>
      <c r="J446" s="140"/>
      <c r="K446" s="140"/>
      <c r="L446" s="140"/>
    </row>
    <row r="447" spans="2:12">
      <c r="B447" s="140"/>
      <c r="C447" s="140"/>
      <c r="D447" s="140"/>
      <c r="E447" s="140"/>
      <c r="F447" s="140"/>
      <c r="G447" s="140"/>
      <c r="H447" s="140"/>
      <c r="I447" s="140"/>
      <c r="J447" s="140"/>
      <c r="K447" s="140"/>
      <c r="L447" s="140"/>
    </row>
    <row r="448" spans="2:12">
      <c r="B448" s="140"/>
      <c r="C448" s="140"/>
      <c r="D448" s="140"/>
      <c r="E448" s="140"/>
      <c r="F448" s="140"/>
      <c r="G448" s="140"/>
      <c r="H448" s="140"/>
      <c r="I448" s="140"/>
      <c r="J448" s="140"/>
      <c r="K448" s="140"/>
      <c r="L448" s="140"/>
    </row>
    <row r="449" spans="2:12">
      <c r="B449" s="140"/>
      <c r="C449" s="140"/>
      <c r="D449" s="140"/>
      <c r="E449" s="140"/>
      <c r="F449" s="140"/>
      <c r="G449" s="140"/>
      <c r="H449" s="140"/>
      <c r="I449" s="140"/>
      <c r="J449" s="140"/>
      <c r="K449" s="140"/>
      <c r="L449" s="140"/>
    </row>
    <row r="450" spans="2:12">
      <c r="B450" s="140"/>
      <c r="C450" s="140"/>
      <c r="D450" s="140"/>
      <c r="E450" s="140"/>
      <c r="F450" s="140"/>
      <c r="G450" s="140"/>
      <c r="H450" s="140"/>
      <c r="I450" s="140"/>
      <c r="J450" s="140"/>
      <c r="K450" s="140"/>
      <c r="L450" s="140"/>
    </row>
    <row r="451" spans="2:12">
      <c r="B451" s="140"/>
      <c r="C451" s="140"/>
      <c r="D451" s="140"/>
      <c r="E451" s="140"/>
      <c r="F451" s="140"/>
      <c r="G451" s="140"/>
      <c r="H451" s="140"/>
      <c r="I451" s="140"/>
      <c r="J451" s="140"/>
      <c r="K451" s="140"/>
      <c r="L451" s="140"/>
    </row>
    <row r="452" spans="2:12">
      <c r="B452" s="140"/>
      <c r="C452" s="140"/>
      <c r="D452" s="140"/>
      <c r="E452" s="140"/>
      <c r="F452" s="140"/>
      <c r="G452" s="140"/>
      <c r="H452" s="140"/>
      <c r="I452" s="140"/>
      <c r="J452" s="140"/>
      <c r="K452" s="140"/>
      <c r="L452" s="140"/>
    </row>
    <row r="453" spans="2:12">
      <c r="B453" s="140"/>
      <c r="C453" s="140"/>
      <c r="D453" s="140"/>
      <c r="E453" s="140"/>
      <c r="F453" s="140"/>
      <c r="G453" s="140"/>
      <c r="H453" s="140"/>
      <c r="I453" s="140"/>
      <c r="J453" s="140"/>
      <c r="K453" s="140"/>
      <c r="L453" s="140"/>
    </row>
    <row r="454" spans="2:12">
      <c r="B454" s="140"/>
      <c r="C454" s="140"/>
      <c r="D454" s="140"/>
      <c r="E454" s="140"/>
      <c r="F454" s="140"/>
      <c r="G454" s="140"/>
      <c r="H454" s="140"/>
      <c r="I454" s="140"/>
      <c r="J454" s="140"/>
      <c r="K454" s="140"/>
      <c r="L454" s="140"/>
    </row>
    <row r="455" spans="2:12">
      <c r="B455" s="140"/>
      <c r="C455" s="140"/>
      <c r="D455" s="140"/>
      <c r="E455" s="140"/>
      <c r="F455" s="140"/>
      <c r="G455" s="140"/>
      <c r="H455" s="140"/>
      <c r="I455" s="140"/>
      <c r="J455" s="140"/>
      <c r="K455" s="140"/>
      <c r="L455" s="140"/>
    </row>
    <row r="456" spans="2:12">
      <c r="B456" s="140"/>
      <c r="C456" s="140"/>
      <c r="D456" s="140"/>
      <c r="E456" s="140"/>
      <c r="F456" s="140"/>
      <c r="G456" s="140"/>
      <c r="H456" s="140"/>
      <c r="I456" s="140"/>
      <c r="J456" s="140"/>
      <c r="K456" s="140"/>
      <c r="L456" s="140"/>
    </row>
    <row r="457" spans="2:12">
      <c r="B457" s="140"/>
      <c r="C457" s="140"/>
      <c r="D457" s="140"/>
      <c r="E457" s="140"/>
      <c r="F457" s="140"/>
      <c r="G457" s="140"/>
      <c r="H457" s="140"/>
      <c r="I457" s="140"/>
      <c r="J457" s="140"/>
      <c r="K457" s="140"/>
      <c r="L457" s="140"/>
    </row>
    <row r="458" spans="2:12">
      <c r="B458" s="140"/>
      <c r="C458" s="140"/>
      <c r="D458" s="140"/>
      <c r="E458" s="140"/>
      <c r="F458" s="140"/>
      <c r="G458" s="140"/>
      <c r="H458" s="140"/>
      <c r="I458" s="140"/>
      <c r="J458" s="140"/>
      <c r="K458" s="140"/>
      <c r="L458" s="140"/>
    </row>
    <row r="459" spans="2:12">
      <c r="B459" s="140"/>
      <c r="C459" s="140"/>
      <c r="D459" s="140"/>
      <c r="E459" s="140"/>
      <c r="F459" s="140"/>
      <c r="G459" s="140"/>
      <c r="H459" s="140"/>
      <c r="I459" s="140"/>
      <c r="J459" s="140"/>
      <c r="K459" s="140"/>
      <c r="L459" s="140"/>
    </row>
    <row r="460" spans="2:12">
      <c r="B460" s="140"/>
      <c r="C460" s="140"/>
      <c r="D460" s="140"/>
      <c r="E460" s="140"/>
      <c r="F460" s="140"/>
      <c r="G460" s="140"/>
      <c r="H460" s="140"/>
      <c r="I460" s="140"/>
      <c r="J460" s="140"/>
      <c r="K460" s="140"/>
      <c r="L460" s="140"/>
    </row>
    <row r="461" spans="2:12">
      <c r="B461" s="140"/>
      <c r="C461" s="140"/>
      <c r="D461" s="140"/>
      <c r="E461" s="140"/>
      <c r="F461" s="140"/>
      <c r="G461" s="140"/>
      <c r="H461" s="140"/>
      <c r="I461" s="140"/>
      <c r="J461" s="140"/>
      <c r="K461" s="140"/>
      <c r="L461" s="140"/>
    </row>
    <row r="462" spans="2:12">
      <c r="B462" s="140"/>
      <c r="C462" s="140"/>
      <c r="D462" s="140"/>
      <c r="E462" s="140"/>
      <c r="F462" s="140"/>
      <c r="G462" s="140"/>
      <c r="H462" s="140"/>
      <c r="I462" s="140"/>
      <c r="J462" s="140"/>
      <c r="K462" s="140"/>
      <c r="L462" s="140"/>
    </row>
    <row r="463" spans="2:12">
      <c r="B463" s="140"/>
      <c r="C463" s="140"/>
      <c r="D463" s="140"/>
      <c r="E463" s="140"/>
      <c r="F463" s="140"/>
      <c r="G463" s="140"/>
      <c r="H463" s="140"/>
      <c r="I463" s="140"/>
      <c r="J463" s="140"/>
      <c r="K463" s="140"/>
      <c r="L463" s="140"/>
    </row>
    <row r="464" spans="2:12">
      <c r="B464" s="140"/>
      <c r="C464" s="140"/>
      <c r="D464" s="140"/>
      <c r="E464" s="140"/>
      <c r="F464" s="140"/>
      <c r="G464" s="140"/>
      <c r="H464" s="140"/>
      <c r="I464" s="140"/>
      <c r="J464" s="140"/>
      <c r="K464" s="140"/>
      <c r="L464" s="140"/>
    </row>
    <row r="465" spans="2:12">
      <c r="B465" s="140"/>
      <c r="C465" s="140"/>
      <c r="D465" s="140"/>
      <c r="E465" s="140"/>
      <c r="F465" s="140"/>
      <c r="G465" s="140"/>
      <c r="H465" s="140"/>
      <c r="I465" s="140"/>
      <c r="J465" s="140"/>
      <c r="K465" s="140"/>
      <c r="L465" s="140"/>
    </row>
    <row r="466" spans="2:12">
      <c r="B466" s="140"/>
      <c r="C466" s="140"/>
      <c r="D466" s="140"/>
      <c r="E466" s="140"/>
      <c r="F466" s="140"/>
      <c r="G466" s="140"/>
      <c r="H466" s="140"/>
      <c r="I466" s="140"/>
      <c r="J466" s="140"/>
      <c r="K466" s="140"/>
      <c r="L466" s="140"/>
    </row>
    <row r="467" spans="2:12">
      <c r="B467" s="140"/>
      <c r="C467" s="140"/>
      <c r="D467" s="140"/>
      <c r="E467" s="140"/>
      <c r="F467" s="140"/>
      <c r="G467" s="140"/>
      <c r="H467" s="140"/>
      <c r="I467" s="140"/>
      <c r="J467" s="140"/>
      <c r="K467" s="140"/>
      <c r="L467" s="140"/>
    </row>
    <row r="468" spans="2:12">
      <c r="B468" s="140"/>
      <c r="C468" s="140"/>
      <c r="D468" s="140"/>
      <c r="E468" s="140"/>
      <c r="F468" s="140"/>
      <c r="G468" s="140"/>
      <c r="H468" s="140"/>
      <c r="I468" s="140"/>
      <c r="J468" s="140"/>
      <c r="K468" s="140"/>
      <c r="L468" s="140"/>
    </row>
    <row r="469" spans="2:12">
      <c r="B469" s="140"/>
      <c r="C469" s="140"/>
      <c r="D469" s="140"/>
      <c r="E469" s="140"/>
      <c r="F469" s="140"/>
      <c r="G469" s="140"/>
      <c r="H469" s="140"/>
      <c r="I469" s="140"/>
      <c r="J469" s="140"/>
      <c r="K469" s="140"/>
      <c r="L469" s="140"/>
    </row>
    <row r="470" spans="2:12">
      <c r="B470" s="140"/>
      <c r="C470" s="140"/>
      <c r="D470" s="140"/>
      <c r="E470" s="140"/>
      <c r="F470" s="140"/>
      <c r="G470" s="140"/>
      <c r="H470" s="140"/>
      <c r="I470" s="140"/>
      <c r="J470" s="140"/>
      <c r="K470" s="140"/>
      <c r="L470" s="140"/>
    </row>
    <row r="471" spans="2:12">
      <c r="B471" s="140"/>
      <c r="C471" s="140"/>
      <c r="D471" s="140"/>
      <c r="E471" s="140"/>
      <c r="F471" s="140"/>
      <c r="G471" s="140"/>
      <c r="H471" s="140"/>
      <c r="I471" s="140"/>
      <c r="J471" s="140"/>
      <c r="K471" s="140"/>
      <c r="L471" s="140"/>
    </row>
    <row r="472" spans="2:12">
      <c r="B472" s="140"/>
      <c r="C472" s="140"/>
      <c r="D472" s="140"/>
      <c r="E472" s="140"/>
      <c r="F472" s="140"/>
      <c r="G472" s="140"/>
      <c r="H472" s="140"/>
      <c r="I472" s="140"/>
      <c r="J472" s="140"/>
      <c r="K472" s="140"/>
      <c r="L472" s="140"/>
    </row>
    <row r="473" spans="2:12">
      <c r="B473" s="140"/>
      <c r="C473" s="140"/>
      <c r="D473" s="140"/>
      <c r="E473" s="140"/>
      <c r="F473" s="140"/>
      <c r="G473" s="140"/>
      <c r="H473" s="140"/>
      <c r="I473" s="140"/>
      <c r="J473" s="140"/>
      <c r="K473" s="140"/>
      <c r="L473" s="140"/>
    </row>
    <row r="474" spans="2:12">
      <c r="B474" s="140"/>
      <c r="C474" s="140"/>
      <c r="D474" s="140"/>
      <c r="E474" s="140"/>
      <c r="F474" s="140"/>
      <c r="G474" s="140"/>
      <c r="H474" s="140"/>
      <c r="I474" s="140"/>
      <c r="J474" s="140"/>
      <c r="K474" s="140"/>
      <c r="L474" s="140"/>
    </row>
    <row r="475" spans="2:12">
      <c r="B475" s="140"/>
      <c r="C475" s="140"/>
      <c r="D475" s="140"/>
      <c r="E475" s="140"/>
      <c r="F475" s="140"/>
      <c r="G475" s="140"/>
      <c r="H475" s="140"/>
      <c r="I475" s="140"/>
      <c r="J475" s="140"/>
      <c r="K475" s="140"/>
      <c r="L475" s="140"/>
    </row>
    <row r="476" spans="2:12">
      <c r="B476" s="140"/>
      <c r="C476" s="140"/>
      <c r="D476" s="140"/>
      <c r="E476" s="140"/>
      <c r="F476" s="140"/>
      <c r="G476" s="140"/>
      <c r="H476" s="140"/>
      <c r="I476" s="140"/>
      <c r="J476" s="140"/>
      <c r="K476" s="140"/>
      <c r="L476" s="140"/>
    </row>
    <row r="477" spans="2:12">
      <c r="B477" s="140"/>
      <c r="C477" s="140"/>
      <c r="D477" s="140"/>
      <c r="E477" s="140"/>
      <c r="F477" s="140"/>
      <c r="G477" s="140"/>
      <c r="H477" s="140"/>
      <c r="I477" s="140"/>
      <c r="J477" s="140"/>
      <c r="K477" s="140"/>
      <c r="L477" s="140"/>
    </row>
    <row r="478" spans="2:12">
      <c r="B478" s="140"/>
      <c r="C478" s="140"/>
      <c r="D478" s="140"/>
      <c r="E478" s="140"/>
      <c r="F478" s="140"/>
      <c r="G478" s="140"/>
      <c r="H478" s="140"/>
      <c r="I478" s="140"/>
      <c r="J478" s="140"/>
      <c r="K478" s="140"/>
      <c r="L478" s="140"/>
    </row>
    <row r="479" spans="2:12">
      <c r="B479" s="140"/>
      <c r="C479" s="140"/>
      <c r="D479" s="140"/>
      <c r="E479" s="140"/>
      <c r="F479" s="140"/>
      <c r="G479" s="140"/>
      <c r="H479" s="140"/>
      <c r="I479" s="140"/>
      <c r="J479" s="140"/>
      <c r="K479" s="140"/>
      <c r="L479" s="140"/>
    </row>
    <row r="480" spans="2:12">
      <c r="B480" s="140"/>
      <c r="C480" s="140"/>
      <c r="D480" s="140"/>
      <c r="E480" s="140"/>
      <c r="F480" s="140"/>
      <c r="G480" s="140"/>
      <c r="H480" s="140"/>
      <c r="I480" s="140"/>
      <c r="J480" s="140"/>
      <c r="K480" s="140"/>
      <c r="L480" s="140"/>
    </row>
    <row r="481" spans="2:12">
      <c r="B481" s="140"/>
      <c r="C481" s="140"/>
      <c r="D481" s="140"/>
      <c r="E481" s="140"/>
      <c r="F481" s="140"/>
      <c r="G481" s="140"/>
      <c r="H481" s="140"/>
      <c r="I481" s="140"/>
      <c r="J481" s="140"/>
      <c r="K481" s="140"/>
      <c r="L481" s="140"/>
    </row>
    <row r="482" spans="2:12">
      <c r="B482" s="140"/>
      <c r="C482" s="140"/>
      <c r="D482" s="140"/>
      <c r="E482" s="140"/>
      <c r="F482" s="140"/>
      <c r="G482" s="140"/>
      <c r="H482" s="140"/>
      <c r="I482" s="140"/>
      <c r="J482" s="140"/>
      <c r="K482" s="140"/>
      <c r="L482" s="140"/>
    </row>
    <row r="483" spans="2:12">
      <c r="B483" s="140"/>
      <c r="C483" s="140"/>
      <c r="D483" s="140"/>
      <c r="E483" s="140"/>
      <c r="F483" s="140"/>
      <c r="G483" s="140"/>
      <c r="H483" s="140"/>
      <c r="I483" s="140"/>
      <c r="J483" s="140"/>
      <c r="K483" s="140"/>
      <c r="L483" s="140"/>
    </row>
    <row r="484" spans="2:12">
      <c r="B484" s="140"/>
      <c r="C484" s="140"/>
      <c r="D484" s="140"/>
      <c r="E484" s="140"/>
      <c r="F484" s="140"/>
      <c r="G484" s="140"/>
      <c r="H484" s="140"/>
      <c r="I484" s="140"/>
      <c r="J484" s="140"/>
      <c r="K484" s="140"/>
      <c r="L484" s="140"/>
    </row>
    <row r="485" spans="2:12">
      <c r="B485" s="140"/>
      <c r="C485" s="140"/>
      <c r="D485" s="140"/>
      <c r="E485" s="140"/>
      <c r="F485" s="140"/>
      <c r="G485" s="140"/>
      <c r="H485" s="140"/>
      <c r="I485" s="140"/>
      <c r="J485" s="140"/>
      <c r="K485" s="140"/>
      <c r="L485" s="140"/>
    </row>
    <row r="486" spans="2:12">
      <c r="B486" s="140"/>
      <c r="C486" s="140"/>
      <c r="D486" s="140"/>
      <c r="E486" s="140"/>
      <c r="F486" s="140"/>
      <c r="G486" s="140"/>
      <c r="H486" s="140"/>
      <c r="I486" s="140"/>
      <c r="J486" s="140"/>
      <c r="K486" s="140"/>
      <c r="L486" s="140"/>
    </row>
    <row r="487" spans="2:12">
      <c r="B487" s="140"/>
      <c r="C487" s="140"/>
      <c r="D487" s="140"/>
      <c r="E487" s="140"/>
      <c r="F487" s="140"/>
      <c r="G487" s="140"/>
      <c r="H487" s="140"/>
      <c r="I487" s="140"/>
      <c r="J487" s="140"/>
      <c r="K487" s="140"/>
      <c r="L487" s="140"/>
    </row>
    <row r="488" spans="2:12">
      <c r="B488" s="140"/>
      <c r="C488" s="140"/>
      <c r="D488" s="140"/>
      <c r="E488" s="140"/>
      <c r="F488" s="140"/>
      <c r="G488" s="140"/>
      <c r="H488" s="140"/>
      <c r="I488" s="140"/>
      <c r="J488" s="140"/>
      <c r="K488" s="140"/>
      <c r="L488" s="140"/>
    </row>
    <row r="489" spans="2:12">
      <c r="B489" s="140"/>
      <c r="C489" s="140"/>
      <c r="D489" s="140"/>
      <c r="E489" s="140"/>
      <c r="F489" s="140"/>
      <c r="G489" s="140"/>
      <c r="H489" s="140"/>
      <c r="I489" s="140"/>
      <c r="J489" s="140"/>
      <c r="K489" s="140"/>
      <c r="L489" s="140"/>
    </row>
    <row r="490" spans="2:12">
      <c r="B490" s="140"/>
      <c r="C490" s="140"/>
      <c r="D490" s="140"/>
      <c r="E490" s="140"/>
      <c r="F490" s="140"/>
      <c r="G490" s="140"/>
      <c r="H490" s="140"/>
      <c r="I490" s="140"/>
      <c r="J490" s="140"/>
      <c r="K490" s="140"/>
      <c r="L490" s="140"/>
    </row>
    <row r="491" spans="2:12">
      <c r="B491" s="140"/>
      <c r="C491" s="140"/>
      <c r="D491" s="140"/>
      <c r="E491" s="140"/>
      <c r="F491" s="140"/>
      <c r="G491" s="140"/>
      <c r="H491" s="140"/>
      <c r="I491" s="140"/>
      <c r="J491" s="140"/>
      <c r="K491" s="140"/>
      <c r="L491" s="140"/>
    </row>
    <row r="492" spans="2:12">
      <c r="B492" s="140"/>
      <c r="C492" s="140"/>
      <c r="D492" s="140"/>
      <c r="E492" s="140"/>
      <c r="F492" s="140"/>
      <c r="G492" s="140"/>
      <c r="H492" s="140"/>
      <c r="I492" s="140"/>
      <c r="J492" s="140"/>
      <c r="K492" s="140"/>
      <c r="L492" s="140"/>
    </row>
    <row r="493" spans="2:12">
      <c r="B493" s="140"/>
      <c r="C493" s="140"/>
      <c r="D493" s="140"/>
      <c r="E493" s="140"/>
      <c r="F493" s="140"/>
      <c r="G493" s="140"/>
      <c r="H493" s="140"/>
      <c r="I493" s="140"/>
      <c r="J493" s="140"/>
      <c r="K493" s="140"/>
      <c r="L493" s="140"/>
    </row>
    <row r="494" spans="2:12">
      <c r="B494" s="140"/>
      <c r="C494" s="140"/>
      <c r="D494" s="140"/>
      <c r="E494" s="140"/>
      <c r="F494" s="140"/>
      <c r="G494" s="140"/>
      <c r="H494" s="140"/>
      <c r="I494" s="140"/>
      <c r="J494" s="140"/>
      <c r="K494" s="140"/>
      <c r="L494" s="140"/>
    </row>
    <row r="495" spans="2:12">
      <c r="B495" s="140"/>
      <c r="C495" s="140"/>
      <c r="D495" s="140"/>
      <c r="E495" s="140"/>
      <c r="F495" s="140"/>
      <c r="G495" s="140"/>
      <c r="H495" s="140"/>
      <c r="I495" s="140"/>
      <c r="J495" s="140"/>
      <c r="K495" s="140"/>
      <c r="L495" s="140"/>
    </row>
    <row r="496" spans="2:12">
      <c r="B496" s="140"/>
      <c r="C496" s="140"/>
      <c r="D496" s="140"/>
      <c r="E496" s="140"/>
      <c r="F496" s="140"/>
      <c r="G496" s="140"/>
      <c r="H496" s="140"/>
      <c r="I496" s="140"/>
      <c r="J496" s="140"/>
      <c r="K496" s="140"/>
      <c r="L496" s="140"/>
    </row>
    <row r="497" spans="2:12">
      <c r="B497" s="140"/>
      <c r="C497" s="140"/>
      <c r="D497" s="140"/>
      <c r="E497" s="140"/>
      <c r="F497" s="140"/>
      <c r="G497" s="140"/>
      <c r="H497" s="140"/>
      <c r="I497" s="140"/>
      <c r="J497" s="140"/>
      <c r="K497" s="140"/>
      <c r="L497" s="140"/>
    </row>
    <row r="498" spans="2:12">
      <c r="B498" s="140"/>
      <c r="C498" s="140"/>
      <c r="D498" s="140"/>
      <c r="E498" s="140"/>
      <c r="F498" s="140"/>
      <c r="G498" s="140"/>
      <c r="H498" s="140"/>
      <c r="I498" s="140"/>
      <c r="J498" s="140"/>
      <c r="K498" s="140"/>
      <c r="L498" s="140"/>
    </row>
    <row r="499" spans="2:12">
      <c r="B499" s="140"/>
      <c r="C499" s="140"/>
      <c r="D499" s="140"/>
      <c r="E499" s="140"/>
      <c r="F499" s="140"/>
      <c r="G499" s="140"/>
      <c r="H499" s="140"/>
      <c r="I499" s="140"/>
      <c r="J499" s="140"/>
      <c r="K499" s="140"/>
      <c r="L499" s="140"/>
    </row>
    <row r="500" spans="2:12">
      <c r="B500" s="140"/>
      <c r="C500" s="140"/>
      <c r="D500" s="140"/>
      <c r="E500" s="140"/>
      <c r="F500" s="140"/>
      <c r="G500" s="140"/>
      <c r="H500" s="140"/>
      <c r="I500" s="140"/>
      <c r="J500" s="140"/>
      <c r="K500" s="140"/>
      <c r="L500" s="140"/>
    </row>
    <row r="501" spans="2:12">
      <c r="B501" s="140"/>
      <c r="C501" s="140"/>
      <c r="D501" s="140"/>
      <c r="E501" s="140"/>
      <c r="F501" s="140"/>
      <c r="G501" s="140"/>
      <c r="H501" s="140"/>
      <c r="I501" s="140"/>
      <c r="J501" s="140"/>
      <c r="K501" s="140"/>
      <c r="L501" s="140"/>
    </row>
    <row r="502" spans="2:12">
      <c r="B502" s="140"/>
      <c r="C502" s="140"/>
      <c r="D502" s="140"/>
      <c r="E502" s="140"/>
      <c r="F502" s="140"/>
      <c r="G502" s="140"/>
      <c r="H502" s="140"/>
      <c r="I502" s="140"/>
      <c r="J502" s="140"/>
      <c r="K502" s="140"/>
      <c r="L502" s="140"/>
    </row>
    <row r="503" spans="2:12">
      <c r="B503" s="140"/>
      <c r="C503" s="140"/>
      <c r="D503" s="140"/>
      <c r="E503" s="140"/>
      <c r="F503" s="140"/>
      <c r="G503" s="140"/>
      <c r="H503" s="140"/>
      <c r="I503" s="140"/>
      <c r="J503" s="140"/>
      <c r="K503" s="140"/>
      <c r="L503" s="140"/>
    </row>
    <row r="504" spans="2:12">
      <c r="B504" s="140"/>
      <c r="C504" s="140"/>
      <c r="D504" s="140"/>
      <c r="E504" s="140"/>
      <c r="F504" s="140"/>
      <c r="G504" s="140"/>
      <c r="H504" s="140"/>
      <c r="I504" s="140"/>
      <c r="J504" s="140"/>
      <c r="K504" s="140"/>
      <c r="L504" s="140"/>
    </row>
    <row r="505" spans="2:12">
      <c r="B505" s="140"/>
      <c r="C505" s="140"/>
      <c r="D505" s="140"/>
      <c r="E505" s="140"/>
      <c r="F505" s="140"/>
      <c r="G505" s="140"/>
      <c r="H505" s="140"/>
      <c r="I505" s="140"/>
      <c r="J505" s="140"/>
      <c r="K505" s="140"/>
      <c r="L505" s="140"/>
    </row>
    <row r="506" spans="2:12">
      <c r="B506" s="140"/>
      <c r="C506" s="140"/>
      <c r="D506" s="140"/>
      <c r="E506" s="140"/>
      <c r="F506" s="140"/>
      <c r="G506" s="140"/>
      <c r="H506" s="140"/>
      <c r="I506" s="140"/>
      <c r="J506" s="140"/>
      <c r="K506" s="140"/>
      <c r="L506" s="140"/>
    </row>
    <row r="507" spans="2:12">
      <c r="B507" s="140"/>
      <c r="C507" s="140"/>
      <c r="D507" s="140"/>
      <c r="E507" s="140"/>
      <c r="F507" s="140"/>
      <c r="G507" s="140"/>
      <c r="H507" s="140"/>
      <c r="I507" s="140"/>
      <c r="J507" s="140"/>
      <c r="K507" s="140"/>
      <c r="L507" s="140"/>
    </row>
    <row r="508" spans="2:12">
      <c r="B508" s="140"/>
      <c r="C508" s="140"/>
      <c r="D508" s="140"/>
      <c r="E508" s="140"/>
      <c r="F508" s="140"/>
      <c r="G508" s="140"/>
      <c r="H508" s="140"/>
      <c r="I508" s="140"/>
      <c r="J508" s="140"/>
      <c r="K508" s="140"/>
      <c r="L508" s="140"/>
    </row>
    <row r="509" spans="2:12">
      <c r="B509" s="140"/>
      <c r="C509" s="140"/>
      <c r="D509" s="140"/>
      <c r="E509" s="140"/>
      <c r="F509" s="140"/>
      <c r="G509" s="140"/>
      <c r="H509" s="140"/>
      <c r="I509" s="140"/>
      <c r="J509" s="140"/>
      <c r="K509" s="140"/>
      <c r="L509" s="140"/>
    </row>
    <row r="510" spans="2:12">
      <c r="B510" s="140"/>
      <c r="C510" s="140"/>
      <c r="D510" s="140"/>
      <c r="E510" s="140"/>
      <c r="F510" s="140"/>
      <c r="G510" s="140"/>
      <c r="H510" s="140"/>
      <c r="I510" s="140"/>
      <c r="J510" s="140"/>
      <c r="K510" s="140"/>
      <c r="L510" s="140"/>
    </row>
    <row r="511" spans="2:12">
      <c r="B511" s="140"/>
      <c r="C511" s="140"/>
      <c r="D511" s="140"/>
      <c r="E511" s="140"/>
      <c r="F511" s="140"/>
      <c r="G511" s="140"/>
      <c r="H511" s="140"/>
      <c r="I511" s="140"/>
      <c r="J511" s="140"/>
      <c r="K511" s="140"/>
      <c r="L511" s="140"/>
    </row>
    <row r="512" spans="2:12">
      <c r="B512" s="140"/>
      <c r="C512" s="140"/>
      <c r="D512" s="140"/>
      <c r="E512" s="140"/>
      <c r="F512" s="140"/>
      <c r="G512" s="140"/>
      <c r="H512" s="140"/>
      <c r="I512" s="140"/>
      <c r="J512" s="140"/>
      <c r="K512" s="140"/>
      <c r="L512" s="140"/>
    </row>
    <row r="513" spans="2:12">
      <c r="B513" s="140"/>
      <c r="C513" s="140"/>
      <c r="D513" s="140"/>
      <c r="E513" s="140"/>
      <c r="F513" s="140"/>
      <c r="G513" s="140"/>
      <c r="H513" s="140"/>
      <c r="I513" s="140"/>
      <c r="J513" s="140"/>
      <c r="K513" s="140"/>
      <c r="L513" s="140"/>
    </row>
    <row r="514" spans="2:12">
      <c r="B514" s="140"/>
      <c r="C514" s="140"/>
      <c r="D514" s="140"/>
      <c r="E514" s="140"/>
      <c r="F514" s="140"/>
      <c r="G514" s="140"/>
      <c r="H514" s="140"/>
      <c r="I514" s="140"/>
      <c r="J514" s="140"/>
      <c r="K514" s="140"/>
      <c r="L514" s="140"/>
    </row>
    <row r="515" spans="2:12">
      <c r="B515" s="140"/>
      <c r="C515" s="140"/>
      <c r="D515" s="140"/>
      <c r="E515" s="140"/>
      <c r="F515" s="140"/>
      <c r="G515" s="140"/>
      <c r="H515" s="140"/>
      <c r="I515" s="140"/>
      <c r="J515" s="140"/>
      <c r="K515" s="140"/>
      <c r="L515" s="140"/>
    </row>
    <row r="516" spans="2:12">
      <c r="B516" s="140"/>
      <c r="C516" s="140"/>
      <c r="D516" s="140"/>
      <c r="E516" s="140"/>
      <c r="F516" s="140"/>
      <c r="G516" s="140"/>
      <c r="H516" s="140"/>
      <c r="I516" s="140"/>
      <c r="J516" s="140"/>
      <c r="K516" s="140"/>
      <c r="L516" s="140"/>
    </row>
    <row r="517" spans="2:12">
      <c r="B517" s="140"/>
      <c r="C517" s="140"/>
      <c r="D517" s="140"/>
      <c r="E517" s="140"/>
      <c r="F517" s="140"/>
      <c r="G517" s="140"/>
      <c r="H517" s="140"/>
      <c r="I517" s="140"/>
      <c r="J517" s="140"/>
      <c r="K517" s="140"/>
      <c r="L517" s="140"/>
    </row>
    <row r="518" spans="2:12">
      <c r="B518" s="140"/>
      <c r="C518" s="140"/>
      <c r="D518" s="140"/>
      <c r="E518" s="140"/>
      <c r="F518" s="140"/>
      <c r="G518" s="140"/>
      <c r="H518" s="140"/>
      <c r="I518" s="140"/>
      <c r="J518" s="140"/>
      <c r="K518" s="140"/>
      <c r="L518" s="140"/>
    </row>
    <row r="519" spans="2:12">
      <c r="B519" s="140"/>
      <c r="C519" s="140"/>
      <c r="D519" s="140"/>
      <c r="E519" s="140"/>
      <c r="F519" s="140"/>
      <c r="G519" s="140"/>
      <c r="H519" s="140"/>
      <c r="I519" s="140"/>
      <c r="J519" s="140"/>
      <c r="K519" s="140"/>
      <c r="L519" s="140"/>
    </row>
    <row r="520" spans="2:12">
      <c r="B520" s="140"/>
      <c r="C520" s="140"/>
      <c r="D520" s="140"/>
      <c r="E520" s="140"/>
      <c r="F520" s="140"/>
      <c r="G520" s="140"/>
      <c r="H520" s="140"/>
      <c r="I520" s="140"/>
      <c r="J520" s="140"/>
      <c r="K520" s="140"/>
      <c r="L520" s="140"/>
    </row>
    <row r="521" spans="2:12">
      <c r="B521" s="140"/>
      <c r="C521" s="140"/>
      <c r="D521" s="140"/>
      <c r="E521" s="140"/>
      <c r="F521" s="140"/>
      <c r="G521" s="140"/>
      <c r="H521" s="140"/>
      <c r="I521" s="140"/>
      <c r="J521" s="140"/>
      <c r="K521" s="140"/>
      <c r="L521" s="140"/>
    </row>
    <row r="522" spans="2:12">
      <c r="B522" s="140"/>
      <c r="C522" s="140"/>
      <c r="D522" s="140"/>
      <c r="E522" s="140"/>
      <c r="F522" s="140"/>
      <c r="G522" s="140"/>
      <c r="H522" s="140"/>
      <c r="I522" s="140"/>
      <c r="J522" s="140"/>
      <c r="K522" s="140"/>
      <c r="L522" s="140"/>
    </row>
    <row r="523" spans="2:12">
      <c r="B523" s="140"/>
      <c r="C523" s="140"/>
      <c r="D523" s="140"/>
      <c r="E523" s="140"/>
      <c r="F523" s="140"/>
      <c r="G523" s="140"/>
      <c r="H523" s="140"/>
      <c r="I523" s="140"/>
      <c r="J523" s="140"/>
      <c r="K523" s="140"/>
      <c r="L523" s="140"/>
    </row>
    <row r="524" spans="2:12">
      <c r="B524" s="140"/>
      <c r="C524" s="140"/>
      <c r="D524" s="140"/>
      <c r="E524" s="140"/>
      <c r="F524" s="140"/>
      <c r="G524" s="140"/>
      <c r="H524" s="140"/>
      <c r="I524" s="140"/>
      <c r="J524" s="140"/>
      <c r="K524" s="140"/>
      <c r="L524" s="140"/>
    </row>
    <row r="525" spans="2:12">
      <c r="B525" s="140"/>
      <c r="C525" s="140"/>
      <c r="D525" s="140"/>
      <c r="E525" s="140"/>
      <c r="F525" s="140"/>
      <c r="G525" s="140"/>
      <c r="H525" s="140"/>
      <c r="I525" s="140"/>
      <c r="J525" s="140"/>
      <c r="K525" s="140"/>
      <c r="L525" s="140"/>
    </row>
    <row r="526" spans="2:12">
      <c r="B526" s="140"/>
      <c r="C526" s="140"/>
      <c r="D526" s="140"/>
      <c r="E526" s="140"/>
      <c r="F526" s="140"/>
      <c r="G526" s="140"/>
      <c r="H526" s="140"/>
      <c r="I526" s="140"/>
      <c r="J526" s="140"/>
      <c r="K526" s="140"/>
      <c r="L526" s="140"/>
    </row>
    <row r="527" spans="2:12">
      <c r="B527" s="140"/>
      <c r="C527" s="140"/>
      <c r="D527" s="140"/>
      <c r="E527" s="140"/>
      <c r="F527" s="140"/>
      <c r="G527" s="140"/>
      <c r="H527" s="140"/>
      <c r="I527" s="140"/>
      <c r="J527" s="140"/>
      <c r="K527" s="140"/>
      <c r="L527" s="140"/>
    </row>
    <row r="528" spans="2:12">
      <c r="B528" s="140"/>
      <c r="C528" s="140"/>
      <c r="D528" s="140"/>
      <c r="E528" s="140"/>
      <c r="F528" s="140"/>
      <c r="G528" s="140"/>
      <c r="H528" s="140"/>
      <c r="I528" s="140"/>
      <c r="J528" s="140"/>
      <c r="K528" s="140"/>
      <c r="L528" s="140"/>
    </row>
    <row r="529" spans="2:12">
      <c r="B529" s="140"/>
      <c r="C529" s="140"/>
      <c r="D529" s="140"/>
      <c r="E529" s="140"/>
      <c r="F529" s="140"/>
      <c r="G529" s="140"/>
      <c r="H529" s="140"/>
      <c r="I529" s="140"/>
      <c r="J529" s="140"/>
      <c r="K529" s="140"/>
      <c r="L529" s="140"/>
    </row>
    <row r="530" spans="2:12">
      <c r="B530" s="140"/>
      <c r="C530" s="140"/>
      <c r="D530" s="140"/>
      <c r="E530" s="140"/>
      <c r="F530" s="140"/>
      <c r="G530" s="140"/>
      <c r="H530" s="140"/>
      <c r="I530" s="140"/>
      <c r="J530" s="140"/>
      <c r="K530" s="140"/>
      <c r="L530" s="140"/>
    </row>
    <row r="531" spans="2:12">
      <c r="B531" s="140"/>
      <c r="C531" s="140"/>
      <c r="D531" s="140"/>
      <c r="E531" s="140"/>
      <c r="F531" s="140"/>
      <c r="G531" s="140"/>
      <c r="H531" s="140"/>
      <c r="I531" s="140"/>
      <c r="J531" s="140"/>
      <c r="K531" s="140"/>
      <c r="L531" s="140"/>
    </row>
    <row r="532" spans="2:12">
      <c r="B532" s="140"/>
      <c r="C532" s="140"/>
      <c r="D532" s="140"/>
      <c r="E532" s="140"/>
      <c r="F532" s="140"/>
      <c r="G532" s="140"/>
      <c r="H532" s="140"/>
      <c r="I532" s="140"/>
      <c r="J532" s="140"/>
      <c r="K532" s="140"/>
      <c r="L532" s="140"/>
    </row>
    <row r="533" spans="2:12">
      <c r="B533" s="140"/>
      <c r="C533" s="140"/>
      <c r="D533" s="140"/>
      <c r="E533" s="140"/>
      <c r="F533" s="140"/>
      <c r="G533" s="140"/>
      <c r="H533" s="140"/>
      <c r="I533" s="140"/>
      <c r="J533" s="140"/>
      <c r="K533" s="140"/>
      <c r="L533" s="140"/>
    </row>
    <row r="534" spans="2:12">
      <c r="B534" s="140"/>
      <c r="C534" s="140"/>
      <c r="D534" s="140"/>
      <c r="E534" s="140"/>
      <c r="F534" s="140"/>
      <c r="G534" s="140"/>
      <c r="H534" s="140"/>
      <c r="I534" s="140"/>
      <c r="J534" s="140"/>
      <c r="K534" s="140"/>
      <c r="L534" s="140"/>
    </row>
    <row r="535" spans="2:12">
      <c r="B535" s="140"/>
      <c r="C535" s="140"/>
      <c r="D535" s="140"/>
      <c r="E535" s="140"/>
      <c r="F535" s="140"/>
      <c r="G535" s="140"/>
      <c r="H535" s="140"/>
      <c r="I535" s="140"/>
      <c r="J535" s="140"/>
      <c r="K535" s="140"/>
      <c r="L535" s="140"/>
    </row>
    <row r="536" spans="2:12">
      <c r="B536" s="140"/>
      <c r="C536" s="140"/>
      <c r="D536" s="140"/>
      <c r="E536" s="140"/>
      <c r="F536" s="140"/>
      <c r="G536" s="140"/>
      <c r="H536" s="140"/>
      <c r="I536" s="140"/>
      <c r="J536" s="140"/>
      <c r="K536" s="140"/>
      <c r="L536" s="140"/>
    </row>
    <row r="537" spans="2:12">
      <c r="B537" s="140"/>
      <c r="C537" s="140"/>
      <c r="D537" s="140"/>
      <c r="E537" s="140"/>
      <c r="F537" s="140"/>
      <c r="G537" s="140"/>
      <c r="H537" s="140"/>
      <c r="I537" s="140"/>
      <c r="J537" s="140"/>
      <c r="K537" s="140"/>
      <c r="L537" s="140"/>
    </row>
    <row r="538" spans="2:12">
      <c r="B538" s="140"/>
      <c r="C538" s="140"/>
      <c r="D538" s="140"/>
      <c r="E538" s="140"/>
      <c r="F538" s="140"/>
      <c r="G538" s="140"/>
      <c r="H538" s="140"/>
      <c r="I538" s="140"/>
      <c r="J538" s="140"/>
      <c r="K538" s="140"/>
      <c r="L538" s="140"/>
    </row>
    <row r="539" spans="2:12">
      <c r="B539" s="140"/>
      <c r="C539" s="140"/>
      <c r="D539" s="140"/>
      <c r="E539" s="140"/>
      <c r="F539" s="140"/>
      <c r="G539" s="140"/>
      <c r="H539" s="140"/>
      <c r="I539" s="140"/>
      <c r="J539" s="140"/>
      <c r="K539" s="140"/>
      <c r="L539" s="140"/>
    </row>
    <row r="540" spans="2:12">
      <c r="B540" s="140"/>
      <c r="C540" s="140"/>
      <c r="D540" s="140"/>
      <c r="E540" s="140"/>
      <c r="F540" s="140"/>
      <c r="G540" s="140"/>
      <c r="H540" s="140"/>
      <c r="I540" s="140"/>
      <c r="J540" s="140"/>
      <c r="K540" s="140"/>
      <c r="L540" s="140"/>
    </row>
    <row r="541" spans="2:12">
      <c r="B541" s="140"/>
      <c r="C541" s="140"/>
      <c r="D541" s="140"/>
      <c r="E541" s="140"/>
      <c r="F541" s="140"/>
      <c r="G541" s="140"/>
      <c r="H541" s="140"/>
      <c r="I541" s="140"/>
      <c r="J541" s="140"/>
      <c r="K541" s="140"/>
      <c r="L541" s="140"/>
    </row>
    <row r="542" spans="2:12">
      <c r="B542" s="140"/>
      <c r="C542" s="140"/>
      <c r="D542" s="140"/>
      <c r="E542" s="140"/>
      <c r="F542" s="140"/>
      <c r="G542" s="140"/>
      <c r="H542" s="140"/>
      <c r="I542" s="140"/>
      <c r="J542" s="140"/>
      <c r="K542" s="140"/>
      <c r="L542" s="140"/>
    </row>
    <row r="543" spans="2:12">
      <c r="B543" s="140"/>
      <c r="C543" s="140"/>
      <c r="D543" s="140"/>
      <c r="E543" s="140"/>
      <c r="F543" s="140"/>
      <c r="G543" s="140"/>
      <c r="H543" s="140"/>
      <c r="I543" s="140"/>
      <c r="J543" s="140"/>
      <c r="K543" s="140"/>
      <c r="L543" s="140"/>
    </row>
    <row r="544" spans="2:12">
      <c r="B544" s="140"/>
      <c r="C544" s="140"/>
      <c r="D544" s="140"/>
      <c r="E544" s="140"/>
      <c r="F544" s="140"/>
      <c r="G544" s="140"/>
      <c r="H544" s="140"/>
      <c r="I544" s="140"/>
      <c r="J544" s="140"/>
      <c r="K544" s="140"/>
      <c r="L544" s="140"/>
    </row>
    <row r="545" spans="2:12">
      <c r="B545" s="140"/>
      <c r="C545" s="140"/>
      <c r="D545" s="140"/>
      <c r="E545" s="140"/>
      <c r="F545" s="140"/>
      <c r="G545" s="140"/>
      <c r="H545" s="140"/>
      <c r="I545" s="140"/>
      <c r="J545" s="140"/>
      <c r="K545" s="140"/>
      <c r="L545" s="140"/>
    </row>
    <row r="546" spans="2:12">
      <c r="B546" s="140"/>
      <c r="C546" s="140"/>
      <c r="D546" s="140"/>
      <c r="E546" s="140"/>
      <c r="F546" s="140"/>
      <c r="G546" s="140"/>
      <c r="H546" s="140"/>
      <c r="I546" s="140"/>
      <c r="J546" s="140"/>
      <c r="K546" s="140"/>
      <c r="L546" s="140"/>
    </row>
    <row r="547" spans="2:12">
      <c r="B547" s="140"/>
      <c r="C547" s="140"/>
      <c r="D547" s="140"/>
      <c r="E547" s="140"/>
      <c r="F547" s="140"/>
      <c r="G547" s="140"/>
      <c r="H547" s="140"/>
      <c r="I547" s="140"/>
      <c r="J547" s="140"/>
      <c r="K547" s="140"/>
      <c r="L547" s="140"/>
    </row>
    <row r="548" spans="2:12">
      <c r="B548" s="140"/>
      <c r="C548" s="140"/>
      <c r="D548" s="140"/>
      <c r="E548" s="140"/>
      <c r="F548" s="140"/>
      <c r="G548" s="140"/>
      <c r="H548" s="140"/>
      <c r="I548" s="140"/>
      <c r="J548" s="140"/>
      <c r="K548" s="140"/>
      <c r="L548" s="140"/>
    </row>
    <row r="549" spans="2:12">
      <c r="B549" s="140"/>
      <c r="C549" s="140"/>
      <c r="D549" s="140"/>
      <c r="E549" s="140"/>
      <c r="F549" s="140"/>
      <c r="G549" s="140"/>
      <c r="H549" s="140"/>
      <c r="I549" s="140"/>
      <c r="J549" s="140"/>
      <c r="K549" s="140"/>
      <c r="L549" s="140"/>
    </row>
    <row r="550" spans="2:12">
      <c r="B550" s="140"/>
      <c r="C550" s="140"/>
      <c r="D550" s="140"/>
      <c r="E550" s="140"/>
      <c r="F550" s="140"/>
      <c r="G550" s="140"/>
      <c r="H550" s="140"/>
      <c r="I550" s="140"/>
      <c r="J550" s="140"/>
      <c r="K550" s="140"/>
      <c r="L550" s="140"/>
    </row>
    <row r="551" spans="2:12">
      <c r="B551" s="140"/>
      <c r="C551" s="140"/>
      <c r="D551" s="140"/>
      <c r="E551" s="140"/>
      <c r="F551" s="140"/>
      <c r="G551" s="140"/>
      <c r="H551" s="140"/>
      <c r="I551" s="140"/>
      <c r="J551" s="140"/>
      <c r="K551" s="140"/>
      <c r="L551" s="140"/>
    </row>
    <row r="552" spans="2:12">
      <c r="B552" s="140"/>
      <c r="C552" s="140"/>
      <c r="D552" s="140"/>
      <c r="E552" s="140"/>
      <c r="F552" s="140"/>
      <c r="G552" s="140"/>
      <c r="H552" s="140"/>
      <c r="I552" s="140"/>
      <c r="J552" s="140"/>
      <c r="K552" s="140"/>
      <c r="L552" s="140"/>
    </row>
    <row r="553" spans="2:12">
      <c r="B553" s="140"/>
      <c r="C553" s="140"/>
      <c r="D553" s="140"/>
      <c r="E553" s="140"/>
      <c r="F553" s="140"/>
      <c r="G553" s="140"/>
      <c r="H553" s="140"/>
      <c r="I553" s="140"/>
      <c r="J553" s="140"/>
      <c r="K553" s="140"/>
      <c r="L553" s="140"/>
    </row>
    <row r="554" spans="2:12">
      <c r="B554" s="140"/>
      <c r="C554" s="140"/>
      <c r="D554" s="140"/>
      <c r="E554" s="140"/>
      <c r="F554" s="140"/>
      <c r="G554" s="140"/>
      <c r="H554" s="140"/>
      <c r="I554" s="140"/>
      <c r="J554" s="140"/>
      <c r="K554" s="140"/>
      <c r="L554" s="140"/>
    </row>
    <row r="555" spans="2:12">
      <c r="B555" s="140"/>
      <c r="C555" s="140"/>
      <c r="D555" s="140"/>
      <c r="E555" s="140"/>
      <c r="F555" s="140"/>
      <c r="G555" s="140"/>
      <c r="H555" s="140"/>
      <c r="I555" s="140"/>
      <c r="J555" s="140"/>
      <c r="K555" s="140"/>
      <c r="L555" s="140"/>
    </row>
    <row r="556" spans="2:12">
      <c r="B556" s="140"/>
      <c r="C556" s="140"/>
      <c r="D556" s="140"/>
      <c r="E556" s="140"/>
      <c r="F556" s="140"/>
      <c r="G556" s="140"/>
      <c r="H556" s="140"/>
      <c r="I556" s="140"/>
      <c r="J556" s="140"/>
      <c r="K556" s="140"/>
      <c r="L556" s="140"/>
    </row>
    <row r="557" spans="2:12">
      <c r="B557" s="140"/>
      <c r="C557" s="140"/>
      <c r="D557" s="140"/>
      <c r="E557" s="140"/>
      <c r="F557" s="140"/>
      <c r="G557" s="140"/>
      <c r="H557" s="140"/>
      <c r="I557" s="140"/>
      <c r="J557" s="140"/>
      <c r="K557" s="140"/>
      <c r="L557" s="140"/>
    </row>
    <row r="558" spans="2:12">
      <c r="B558" s="140"/>
      <c r="C558" s="140"/>
      <c r="D558" s="140"/>
      <c r="E558" s="140"/>
      <c r="F558" s="140"/>
      <c r="G558" s="140"/>
      <c r="H558" s="140"/>
      <c r="I558" s="140"/>
      <c r="J558" s="140"/>
      <c r="K558" s="140"/>
      <c r="L558" s="140"/>
    </row>
    <row r="559" spans="2:12">
      <c r="B559" s="140"/>
      <c r="C559" s="140"/>
      <c r="D559" s="140"/>
      <c r="E559" s="140"/>
      <c r="F559" s="140"/>
      <c r="G559" s="140"/>
      <c r="H559" s="140"/>
      <c r="I559" s="140"/>
      <c r="J559" s="140"/>
      <c r="K559" s="140"/>
      <c r="L559" s="140"/>
    </row>
    <row r="560" spans="2:12">
      <c r="B560" s="140"/>
      <c r="C560" s="140"/>
      <c r="D560" s="140"/>
      <c r="E560" s="140"/>
      <c r="F560" s="140"/>
      <c r="G560" s="140"/>
      <c r="H560" s="140"/>
      <c r="I560" s="140"/>
      <c r="J560" s="140"/>
      <c r="K560" s="140"/>
      <c r="L560" s="140"/>
    </row>
    <row r="561" spans="2:12">
      <c r="B561" s="140"/>
      <c r="C561" s="140"/>
      <c r="D561" s="140"/>
      <c r="E561" s="140"/>
      <c r="F561" s="140"/>
      <c r="G561" s="140"/>
      <c r="H561" s="140"/>
      <c r="I561" s="140"/>
      <c r="J561" s="140"/>
      <c r="K561" s="140"/>
      <c r="L561" s="140"/>
    </row>
    <row r="562" spans="2:12">
      <c r="B562" s="140"/>
      <c r="C562" s="140"/>
      <c r="D562" s="140"/>
      <c r="E562" s="140"/>
      <c r="F562" s="140"/>
      <c r="G562" s="140"/>
      <c r="H562" s="140"/>
      <c r="I562" s="140"/>
      <c r="J562" s="140"/>
      <c r="K562" s="140"/>
      <c r="L562" s="140"/>
    </row>
    <row r="563" spans="2:12">
      <c r="B563" s="140"/>
      <c r="C563" s="140"/>
      <c r="D563" s="140"/>
      <c r="E563" s="140"/>
      <c r="F563" s="140"/>
      <c r="G563" s="140"/>
      <c r="H563" s="140"/>
      <c r="I563" s="140"/>
      <c r="J563" s="140"/>
      <c r="K563" s="140"/>
      <c r="L563" s="140"/>
    </row>
    <row r="564" spans="2:12">
      <c r="B564" s="140"/>
      <c r="C564" s="140"/>
      <c r="D564" s="140"/>
      <c r="E564" s="140"/>
      <c r="F564" s="140"/>
      <c r="G564" s="140"/>
      <c r="H564" s="140"/>
      <c r="I564" s="140"/>
      <c r="J564" s="140"/>
      <c r="K564" s="140"/>
      <c r="L564" s="140"/>
    </row>
    <row r="565" spans="2:12">
      <c r="B565" s="140"/>
      <c r="C565" s="140"/>
      <c r="D565" s="140"/>
      <c r="E565" s="140"/>
      <c r="F565" s="140"/>
      <c r="G565" s="140"/>
      <c r="H565" s="140"/>
      <c r="I565" s="140"/>
      <c r="J565" s="140"/>
      <c r="K565" s="140"/>
      <c r="L565" s="140"/>
    </row>
    <row r="566" spans="2:12">
      <c r="B566" s="140"/>
      <c r="C566" s="140"/>
      <c r="D566" s="140"/>
      <c r="E566" s="140"/>
      <c r="F566" s="140"/>
      <c r="G566" s="140"/>
      <c r="H566" s="140"/>
      <c r="I566" s="140"/>
      <c r="J566" s="140"/>
      <c r="K566" s="140"/>
      <c r="L566" s="140"/>
    </row>
    <row r="567" spans="2:12">
      <c r="B567" s="140"/>
      <c r="C567" s="140"/>
      <c r="D567" s="140"/>
      <c r="E567" s="140"/>
      <c r="F567" s="140"/>
      <c r="G567" s="140"/>
      <c r="H567" s="140"/>
      <c r="I567" s="140"/>
      <c r="J567" s="140"/>
      <c r="K567" s="140"/>
      <c r="L567" s="140"/>
    </row>
    <row r="568" spans="2:12">
      <c r="B568" s="140"/>
      <c r="C568" s="140"/>
      <c r="D568" s="140"/>
      <c r="E568" s="140"/>
      <c r="F568" s="140"/>
      <c r="G568" s="140"/>
      <c r="H568" s="140"/>
      <c r="I568" s="140"/>
      <c r="J568" s="140"/>
      <c r="K568" s="140"/>
      <c r="L568" s="140"/>
    </row>
    <row r="569" spans="2:12">
      <c r="B569" s="140"/>
      <c r="C569" s="140"/>
      <c r="D569" s="140"/>
      <c r="E569" s="140"/>
      <c r="F569" s="140"/>
      <c r="G569" s="140"/>
      <c r="H569" s="140"/>
      <c r="I569" s="140"/>
      <c r="J569" s="140"/>
      <c r="K569" s="140"/>
      <c r="L569" s="140"/>
    </row>
    <row r="570" spans="2:12">
      <c r="B570" s="140"/>
      <c r="C570" s="140"/>
      <c r="D570" s="140"/>
      <c r="E570" s="140"/>
      <c r="F570" s="140"/>
      <c r="G570" s="140"/>
      <c r="H570" s="140"/>
      <c r="I570" s="140"/>
      <c r="J570" s="140"/>
      <c r="K570" s="140"/>
      <c r="L570" s="140"/>
    </row>
    <row r="571" spans="2:12">
      <c r="B571" s="140"/>
      <c r="C571" s="140"/>
      <c r="D571" s="140"/>
      <c r="E571" s="140"/>
      <c r="F571" s="140"/>
      <c r="G571" s="140"/>
      <c r="H571" s="140"/>
      <c r="I571" s="140"/>
      <c r="J571" s="140"/>
      <c r="K571" s="140"/>
      <c r="L571" s="140"/>
    </row>
    <row r="572" spans="2:12">
      <c r="B572" s="140"/>
      <c r="C572" s="140"/>
      <c r="D572" s="140"/>
      <c r="E572" s="140"/>
      <c r="F572" s="140"/>
      <c r="G572" s="140"/>
      <c r="H572" s="140"/>
      <c r="I572" s="140"/>
      <c r="J572" s="140"/>
      <c r="K572" s="140"/>
      <c r="L572" s="140"/>
    </row>
    <row r="573" spans="2:12">
      <c r="B573" s="140"/>
      <c r="C573" s="140"/>
      <c r="D573" s="140"/>
      <c r="E573" s="140"/>
      <c r="F573" s="140"/>
      <c r="G573" s="140"/>
      <c r="H573" s="140"/>
      <c r="I573" s="140"/>
      <c r="J573" s="140"/>
      <c r="K573" s="140"/>
      <c r="L573" s="140"/>
    </row>
    <row r="574" spans="2:12">
      <c r="B574" s="140"/>
      <c r="C574" s="140"/>
      <c r="D574" s="140"/>
      <c r="E574" s="140"/>
      <c r="F574" s="140"/>
      <c r="G574" s="140"/>
      <c r="H574" s="140"/>
      <c r="I574" s="140"/>
      <c r="J574" s="140"/>
      <c r="K574" s="140"/>
      <c r="L574" s="140"/>
    </row>
    <row r="575" spans="2:12">
      <c r="B575" s="140"/>
      <c r="C575" s="140"/>
      <c r="D575" s="140"/>
      <c r="E575" s="140"/>
      <c r="F575" s="140"/>
      <c r="G575" s="140"/>
      <c r="H575" s="140"/>
      <c r="I575" s="140"/>
      <c r="J575" s="140"/>
      <c r="K575" s="140"/>
      <c r="L575" s="140"/>
    </row>
    <row r="576" spans="2:12">
      <c r="B576" s="140"/>
      <c r="C576" s="140"/>
      <c r="D576" s="140"/>
      <c r="E576" s="140"/>
      <c r="F576" s="140"/>
      <c r="G576" s="140"/>
      <c r="H576" s="140"/>
      <c r="I576" s="140"/>
      <c r="J576" s="140"/>
      <c r="K576" s="140"/>
      <c r="L576" s="140"/>
    </row>
    <row r="577" spans="2:12">
      <c r="B577" s="140"/>
      <c r="C577" s="140"/>
      <c r="D577" s="140"/>
      <c r="E577" s="140"/>
      <c r="F577" s="140"/>
      <c r="G577" s="140"/>
      <c r="H577" s="140"/>
      <c r="I577" s="140"/>
      <c r="J577" s="140"/>
      <c r="K577" s="140"/>
      <c r="L577" s="140"/>
    </row>
    <row r="578" spans="2:12">
      <c r="B578" s="140"/>
      <c r="C578" s="140"/>
      <c r="D578" s="140"/>
      <c r="E578" s="140"/>
      <c r="F578" s="140"/>
      <c r="G578" s="140"/>
      <c r="H578" s="140"/>
      <c r="I578" s="140"/>
      <c r="J578" s="140"/>
      <c r="K578" s="140"/>
      <c r="L578" s="140"/>
    </row>
    <row r="579" spans="2:12">
      <c r="B579" s="140"/>
      <c r="C579" s="140"/>
      <c r="D579" s="140"/>
      <c r="E579" s="140"/>
      <c r="F579" s="140"/>
      <c r="G579" s="140"/>
      <c r="H579" s="140"/>
      <c r="I579" s="140"/>
      <c r="J579" s="140"/>
      <c r="K579" s="140"/>
      <c r="L579" s="140"/>
    </row>
    <row r="580" spans="2:12">
      <c r="B580" s="140"/>
      <c r="C580" s="140"/>
      <c r="D580" s="140"/>
      <c r="E580" s="140"/>
      <c r="F580" s="140"/>
      <c r="G580" s="140"/>
      <c r="H580" s="140"/>
      <c r="I580" s="140"/>
      <c r="J580" s="140"/>
      <c r="K580" s="140"/>
      <c r="L580" s="140"/>
    </row>
    <row r="581" spans="2:12">
      <c r="B581" s="140"/>
      <c r="C581" s="140"/>
      <c r="D581" s="140"/>
      <c r="E581" s="140"/>
      <c r="F581" s="140"/>
      <c r="G581" s="140"/>
      <c r="H581" s="140"/>
      <c r="I581" s="140"/>
      <c r="J581" s="140"/>
      <c r="K581" s="140"/>
      <c r="L581" s="140"/>
    </row>
    <row r="582" spans="2:12">
      <c r="B582" s="140"/>
      <c r="C582" s="140"/>
      <c r="D582" s="140"/>
      <c r="E582" s="140"/>
      <c r="F582" s="140"/>
      <c r="G582" s="140"/>
      <c r="H582" s="140"/>
      <c r="I582" s="140"/>
      <c r="J582" s="140"/>
      <c r="K582" s="140"/>
      <c r="L582" s="140"/>
    </row>
    <row r="583" spans="2:12">
      <c r="B583" s="140"/>
      <c r="C583" s="140"/>
      <c r="D583" s="140"/>
      <c r="E583" s="140"/>
      <c r="F583" s="140"/>
      <c r="G583" s="140"/>
      <c r="H583" s="140"/>
      <c r="I583" s="140"/>
      <c r="J583" s="140"/>
      <c r="K583" s="140"/>
      <c r="L583" s="140"/>
    </row>
    <row r="584" spans="2:12">
      <c r="B584" s="140"/>
      <c r="C584" s="140"/>
      <c r="D584" s="140"/>
      <c r="E584" s="140"/>
      <c r="F584" s="140"/>
      <c r="G584" s="140"/>
      <c r="H584" s="140"/>
      <c r="I584" s="140"/>
      <c r="J584" s="140"/>
      <c r="K584" s="140"/>
      <c r="L584" s="140"/>
    </row>
    <row r="585" spans="2:12">
      <c r="B585" s="140"/>
      <c r="C585" s="140"/>
      <c r="D585" s="140"/>
      <c r="E585" s="140"/>
      <c r="F585" s="140"/>
      <c r="G585" s="140"/>
      <c r="H585" s="140"/>
      <c r="I585" s="140"/>
      <c r="J585" s="140"/>
      <c r="K585" s="140"/>
      <c r="L585" s="140"/>
    </row>
    <row r="586" spans="2:12">
      <c r="B586" s="140"/>
      <c r="C586" s="140"/>
      <c r="D586" s="140"/>
      <c r="E586" s="140"/>
      <c r="F586" s="140"/>
      <c r="G586" s="140"/>
      <c r="H586" s="140"/>
      <c r="I586" s="140"/>
      <c r="J586" s="140"/>
      <c r="K586" s="140"/>
      <c r="L586" s="140"/>
    </row>
    <row r="587" spans="2:12">
      <c r="B587" s="140"/>
      <c r="C587" s="140"/>
      <c r="D587" s="140"/>
      <c r="E587" s="140"/>
      <c r="F587" s="140"/>
      <c r="G587" s="140"/>
      <c r="H587" s="140"/>
      <c r="I587" s="140"/>
      <c r="J587" s="140"/>
      <c r="K587" s="140"/>
      <c r="L587" s="140"/>
    </row>
    <row r="588" spans="2:12">
      <c r="B588" s="140"/>
      <c r="C588" s="140"/>
      <c r="D588" s="140"/>
      <c r="E588" s="140"/>
      <c r="F588" s="140"/>
      <c r="G588" s="140"/>
      <c r="H588" s="140"/>
      <c r="I588" s="140"/>
      <c r="J588" s="140"/>
      <c r="K588" s="140"/>
      <c r="L588" s="140"/>
    </row>
    <row r="589" spans="2:12">
      <c r="B589" s="140"/>
      <c r="C589" s="140"/>
      <c r="D589" s="140"/>
      <c r="E589" s="140"/>
      <c r="F589" s="140"/>
      <c r="G589" s="140"/>
      <c r="H589" s="140"/>
      <c r="I589" s="140"/>
      <c r="J589" s="140"/>
      <c r="K589" s="140"/>
      <c r="L589" s="140"/>
    </row>
    <row r="590" spans="2:12">
      <c r="B590" s="140"/>
      <c r="C590" s="140"/>
      <c r="D590" s="140"/>
      <c r="E590" s="140"/>
      <c r="F590" s="140"/>
      <c r="G590" s="140"/>
      <c r="H590" s="140"/>
      <c r="I590" s="140"/>
      <c r="J590" s="140"/>
      <c r="K590" s="140"/>
      <c r="L590" s="140"/>
    </row>
    <row r="591" spans="2:12">
      <c r="B591" s="140"/>
      <c r="C591" s="140"/>
      <c r="D591" s="140"/>
      <c r="E591" s="140"/>
      <c r="F591" s="140"/>
      <c r="G591" s="140"/>
      <c r="H591" s="140"/>
      <c r="I591" s="140"/>
      <c r="J591" s="140"/>
      <c r="K591" s="140"/>
      <c r="L591" s="140"/>
    </row>
    <row r="592" spans="2:12">
      <c r="B592" s="140"/>
      <c r="C592" s="140"/>
      <c r="D592" s="140"/>
      <c r="E592" s="140"/>
      <c r="F592" s="140"/>
      <c r="G592" s="140"/>
      <c r="H592" s="140"/>
      <c r="I592" s="140"/>
      <c r="J592" s="140"/>
      <c r="K592" s="140"/>
      <c r="L592" s="140"/>
    </row>
    <row r="593" spans="2:12">
      <c r="B593" s="140"/>
      <c r="C593" s="140"/>
      <c r="D593" s="140"/>
      <c r="E593" s="140"/>
      <c r="F593" s="140"/>
      <c r="G593" s="140"/>
      <c r="H593" s="140"/>
      <c r="I593" s="140"/>
      <c r="J593" s="140"/>
      <c r="K593" s="140"/>
      <c r="L593" s="140"/>
    </row>
    <row r="594" spans="2:12">
      <c r="B594" s="140"/>
      <c r="C594" s="140"/>
      <c r="D594" s="140"/>
      <c r="E594" s="140"/>
      <c r="F594" s="140"/>
      <c r="G594" s="140"/>
      <c r="H594" s="140"/>
      <c r="I594" s="140"/>
      <c r="J594" s="140"/>
      <c r="K594" s="140"/>
      <c r="L594" s="140"/>
    </row>
    <row r="595" spans="2:12">
      <c r="B595" s="140"/>
      <c r="C595" s="140"/>
      <c r="D595" s="140"/>
      <c r="E595" s="140"/>
      <c r="F595" s="140"/>
      <c r="G595" s="140"/>
      <c r="H595" s="140"/>
      <c r="I595" s="140"/>
      <c r="J595" s="140"/>
      <c r="K595" s="140"/>
      <c r="L595" s="140"/>
    </row>
    <row r="596" spans="2:12">
      <c r="B596" s="140"/>
      <c r="C596" s="140"/>
      <c r="D596" s="140"/>
      <c r="E596" s="140"/>
      <c r="F596" s="140"/>
      <c r="G596" s="140"/>
      <c r="H596" s="140"/>
      <c r="I596" s="140"/>
      <c r="J596" s="140"/>
      <c r="K596" s="140"/>
      <c r="L596" s="140"/>
    </row>
    <row r="597" spans="2:12">
      <c r="B597" s="140"/>
      <c r="C597" s="140"/>
      <c r="D597" s="140"/>
      <c r="E597" s="140"/>
      <c r="F597" s="140"/>
      <c r="G597" s="140"/>
      <c r="H597" s="140"/>
      <c r="I597" s="140"/>
      <c r="J597" s="140"/>
      <c r="K597" s="140"/>
      <c r="L597" s="140"/>
    </row>
    <row r="598" spans="2:12">
      <c r="B598" s="140"/>
      <c r="C598" s="140"/>
      <c r="D598" s="140"/>
      <c r="E598" s="140"/>
      <c r="F598" s="140"/>
      <c r="G598" s="140"/>
      <c r="H598" s="140"/>
      <c r="I598" s="140"/>
      <c r="J598" s="140"/>
      <c r="K598" s="140"/>
      <c r="L598" s="140"/>
    </row>
    <row r="599" spans="2:12">
      <c r="B599" s="140"/>
      <c r="C599" s="140"/>
      <c r="D599" s="140"/>
      <c r="E599" s="140"/>
      <c r="F599" s="140"/>
      <c r="G599" s="140"/>
      <c r="H599" s="140"/>
      <c r="I599" s="140"/>
      <c r="J599" s="140"/>
      <c r="K599" s="140"/>
      <c r="L599" s="140"/>
    </row>
    <row r="600" spans="2:12">
      <c r="B600" s="140"/>
      <c r="C600" s="140"/>
      <c r="D600" s="140"/>
      <c r="E600" s="140"/>
      <c r="F600" s="140"/>
      <c r="G600" s="140"/>
      <c r="H600" s="140"/>
      <c r="I600" s="140"/>
      <c r="J600" s="140"/>
      <c r="K600" s="140"/>
      <c r="L600" s="140"/>
    </row>
    <row r="601" spans="2:12">
      <c r="B601" s="140"/>
      <c r="C601" s="140"/>
      <c r="D601" s="140"/>
      <c r="E601" s="140"/>
      <c r="F601" s="140"/>
      <c r="G601" s="140"/>
      <c r="H601" s="140"/>
      <c r="I601" s="140"/>
      <c r="J601" s="140"/>
      <c r="K601" s="140"/>
      <c r="L601" s="140"/>
    </row>
    <row r="602" spans="2:12">
      <c r="B602" s="140"/>
      <c r="C602" s="140"/>
      <c r="D602" s="140"/>
      <c r="E602" s="140"/>
      <c r="F602" s="140"/>
      <c r="G602" s="140"/>
      <c r="H602" s="140"/>
      <c r="I602" s="140"/>
      <c r="J602" s="140"/>
      <c r="K602" s="140"/>
      <c r="L602" s="140"/>
    </row>
    <row r="603" spans="2:12">
      <c r="B603" s="140"/>
      <c r="C603" s="140"/>
      <c r="D603" s="140"/>
      <c r="E603" s="140"/>
      <c r="F603" s="140"/>
      <c r="G603" s="140"/>
      <c r="H603" s="140"/>
      <c r="I603" s="140"/>
      <c r="J603" s="140"/>
      <c r="K603" s="140"/>
      <c r="L603" s="140"/>
    </row>
    <row r="604" spans="2:12">
      <c r="B604" s="140"/>
      <c r="C604" s="140"/>
      <c r="D604" s="140"/>
      <c r="E604" s="140"/>
      <c r="F604" s="140"/>
      <c r="G604" s="140"/>
      <c r="H604" s="140"/>
      <c r="I604" s="140"/>
      <c r="J604" s="140"/>
      <c r="K604" s="140"/>
      <c r="L604" s="140"/>
    </row>
    <row r="605" spans="2:12">
      <c r="B605" s="140"/>
      <c r="C605" s="140"/>
      <c r="D605" s="140"/>
      <c r="E605" s="140"/>
      <c r="F605" s="140"/>
      <c r="G605" s="140"/>
      <c r="H605" s="140"/>
      <c r="I605" s="140"/>
      <c r="J605" s="140"/>
      <c r="K605" s="140"/>
      <c r="L605" s="140"/>
    </row>
    <row r="606" spans="2:12">
      <c r="B606" s="140"/>
      <c r="C606" s="140"/>
      <c r="D606" s="140"/>
      <c r="E606" s="140"/>
      <c r="F606" s="140"/>
      <c r="G606" s="140"/>
      <c r="H606" s="140"/>
      <c r="I606" s="140"/>
      <c r="J606" s="140"/>
      <c r="K606" s="140"/>
      <c r="L606" s="140"/>
    </row>
    <row r="607" spans="2:12">
      <c r="B607" s="140"/>
      <c r="C607" s="140"/>
      <c r="D607" s="140"/>
      <c r="E607" s="140"/>
      <c r="F607" s="140"/>
      <c r="G607" s="140"/>
      <c r="H607" s="140"/>
      <c r="I607" s="140"/>
      <c r="J607" s="140"/>
      <c r="K607" s="140"/>
      <c r="L607" s="140"/>
    </row>
    <row r="608" spans="2:12">
      <c r="B608" s="140"/>
      <c r="C608" s="140"/>
      <c r="D608" s="140"/>
      <c r="E608" s="140"/>
      <c r="F608" s="140"/>
      <c r="G608" s="140"/>
      <c r="H608" s="140"/>
      <c r="I608" s="140"/>
      <c r="J608" s="140"/>
      <c r="K608" s="140"/>
      <c r="L608" s="140"/>
    </row>
    <row r="609" spans="2:12">
      <c r="B609" s="140"/>
      <c r="C609" s="140"/>
      <c r="D609" s="140"/>
      <c r="E609" s="140"/>
      <c r="F609" s="140"/>
      <c r="G609" s="140"/>
      <c r="H609" s="140"/>
      <c r="I609" s="140"/>
      <c r="J609" s="140"/>
      <c r="K609" s="140"/>
      <c r="L609" s="140"/>
    </row>
    <row r="610" spans="2:12">
      <c r="B610" s="140"/>
      <c r="C610" s="140"/>
      <c r="D610" s="140"/>
      <c r="E610" s="140"/>
      <c r="F610" s="140"/>
      <c r="G610" s="140"/>
      <c r="H610" s="140"/>
      <c r="I610" s="140"/>
      <c r="J610" s="140"/>
      <c r="K610" s="140"/>
      <c r="L610" s="140"/>
    </row>
    <row r="611" spans="2:12">
      <c r="B611" s="140"/>
      <c r="C611" s="140"/>
      <c r="D611" s="140"/>
      <c r="E611" s="140"/>
      <c r="F611" s="140"/>
      <c r="G611" s="140"/>
      <c r="H611" s="140"/>
      <c r="I611" s="140"/>
      <c r="J611" s="140"/>
      <c r="K611" s="140"/>
      <c r="L611" s="140"/>
    </row>
    <row r="612" spans="2:12">
      <c r="B612" s="140"/>
      <c r="C612" s="140"/>
      <c r="D612" s="140"/>
      <c r="E612" s="140"/>
      <c r="F612" s="140"/>
      <c r="G612" s="140"/>
      <c r="H612" s="140"/>
      <c r="I612" s="140"/>
      <c r="J612" s="140"/>
      <c r="K612" s="140"/>
      <c r="L612" s="140"/>
    </row>
    <row r="613" spans="2:12">
      <c r="B613" s="140"/>
      <c r="C613" s="140"/>
      <c r="D613" s="140"/>
      <c r="E613" s="140"/>
      <c r="F613" s="140"/>
      <c r="G613" s="140"/>
      <c r="H613" s="140"/>
      <c r="I613" s="140"/>
      <c r="J613" s="140"/>
      <c r="K613" s="140"/>
      <c r="L613" s="140"/>
    </row>
    <row r="614" spans="2:12">
      <c r="B614" s="140"/>
      <c r="C614" s="140"/>
      <c r="D614" s="140"/>
      <c r="E614" s="140"/>
      <c r="F614" s="140"/>
      <c r="G614" s="140"/>
      <c r="H614" s="140"/>
      <c r="I614" s="140"/>
      <c r="J614" s="140"/>
      <c r="K614" s="140"/>
      <c r="L614" s="140"/>
    </row>
    <row r="615" spans="2:12">
      <c r="B615" s="140"/>
      <c r="C615" s="140"/>
      <c r="D615" s="140"/>
      <c r="E615" s="140"/>
      <c r="F615" s="140"/>
      <c r="G615" s="140"/>
      <c r="H615" s="140"/>
      <c r="I615" s="140"/>
      <c r="J615" s="140"/>
      <c r="K615" s="140"/>
      <c r="L615" s="140"/>
    </row>
    <row r="616" spans="2:12">
      <c r="B616" s="140"/>
      <c r="C616" s="140"/>
      <c r="D616" s="140"/>
      <c r="E616" s="140"/>
      <c r="F616" s="140"/>
      <c r="G616" s="140"/>
      <c r="H616" s="140"/>
      <c r="I616" s="140"/>
      <c r="J616" s="140"/>
      <c r="K616" s="140"/>
      <c r="L616" s="140"/>
    </row>
    <row r="617" spans="2:12">
      <c r="B617" s="140"/>
      <c r="C617" s="140"/>
      <c r="D617" s="140"/>
      <c r="E617" s="140"/>
      <c r="F617" s="140"/>
      <c r="G617" s="140"/>
      <c r="H617" s="140"/>
      <c r="I617" s="140"/>
      <c r="J617" s="140"/>
      <c r="K617" s="140"/>
      <c r="L617" s="140"/>
    </row>
    <row r="618" spans="2:12">
      <c r="B618" s="140"/>
      <c r="C618" s="140"/>
      <c r="D618" s="140"/>
      <c r="E618" s="140"/>
      <c r="F618" s="140"/>
      <c r="G618" s="140"/>
      <c r="H618" s="140"/>
      <c r="I618" s="140"/>
      <c r="J618" s="140"/>
      <c r="K618" s="140"/>
      <c r="L618" s="140"/>
    </row>
    <row r="619" spans="2:12">
      <c r="B619" s="140"/>
      <c r="C619" s="140"/>
      <c r="D619" s="140"/>
      <c r="E619" s="140"/>
      <c r="F619" s="140"/>
      <c r="G619" s="140"/>
      <c r="H619" s="140"/>
      <c r="I619" s="140"/>
      <c r="J619" s="140"/>
      <c r="K619" s="140"/>
      <c r="L619" s="140"/>
    </row>
    <row r="620" spans="2:12">
      <c r="B620" s="140"/>
      <c r="C620" s="140"/>
      <c r="D620" s="140"/>
      <c r="E620" s="140"/>
      <c r="F620" s="140"/>
      <c r="G620" s="140"/>
      <c r="H620" s="140"/>
      <c r="I620" s="140"/>
      <c r="J620" s="140"/>
      <c r="K620" s="140"/>
      <c r="L620" s="140"/>
    </row>
    <row r="621" spans="2:12">
      <c r="B621" s="140"/>
      <c r="C621" s="140"/>
      <c r="D621" s="140"/>
      <c r="E621" s="140"/>
      <c r="F621" s="140"/>
      <c r="G621" s="140"/>
      <c r="H621" s="140"/>
      <c r="I621" s="140"/>
      <c r="J621" s="140"/>
      <c r="K621" s="140"/>
      <c r="L621" s="140"/>
    </row>
    <row r="622" spans="2:12">
      <c r="B622" s="140"/>
      <c r="C622" s="140"/>
      <c r="D622" s="140"/>
      <c r="E622" s="140"/>
      <c r="F622" s="140"/>
      <c r="G622" s="140"/>
      <c r="H622" s="140"/>
      <c r="I622" s="140"/>
      <c r="J622" s="140"/>
      <c r="K622" s="140"/>
      <c r="L622" s="140"/>
    </row>
    <row r="623" spans="2:12">
      <c r="B623" s="140"/>
      <c r="C623" s="140"/>
      <c r="D623" s="140"/>
      <c r="E623" s="140"/>
      <c r="F623" s="140"/>
      <c r="G623" s="140"/>
      <c r="H623" s="140"/>
      <c r="I623" s="140"/>
      <c r="J623" s="140"/>
      <c r="K623" s="140"/>
      <c r="L623" s="140"/>
    </row>
    <row r="624" spans="2:12">
      <c r="B624" s="140"/>
      <c r="C624" s="140"/>
      <c r="D624" s="140"/>
      <c r="E624" s="140"/>
      <c r="F624" s="140"/>
      <c r="G624" s="140"/>
      <c r="H624" s="140"/>
      <c r="I624" s="140"/>
      <c r="J624" s="140"/>
      <c r="K624" s="140"/>
      <c r="L624" s="140"/>
    </row>
    <row r="625" spans="2:12">
      <c r="B625" s="140"/>
      <c r="C625" s="140"/>
      <c r="D625" s="140"/>
      <c r="E625" s="140"/>
      <c r="F625" s="140"/>
      <c r="G625" s="140"/>
      <c r="H625" s="140"/>
      <c r="I625" s="140"/>
      <c r="J625" s="140"/>
      <c r="K625" s="140"/>
      <c r="L625" s="140"/>
    </row>
    <row r="626" spans="2:12">
      <c r="B626" s="140"/>
      <c r="C626" s="140"/>
      <c r="D626" s="140"/>
      <c r="E626" s="140"/>
      <c r="F626" s="140"/>
      <c r="G626" s="140"/>
      <c r="H626" s="140"/>
      <c r="I626" s="140"/>
      <c r="J626" s="140"/>
      <c r="K626" s="140"/>
      <c r="L626" s="140"/>
    </row>
    <row r="627" spans="2:12">
      <c r="B627" s="140"/>
      <c r="C627" s="140"/>
      <c r="D627" s="140"/>
      <c r="E627" s="140"/>
      <c r="F627" s="140"/>
      <c r="G627" s="140"/>
      <c r="H627" s="140"/>
      <c r="I627" s="140"/>
      <c r="J627" s="140"/>
      <c r="K627" s="140"/>
      <c r="L627" s="140"/>
    </row>
    <row r="628" spans="2:12">
      <c r="B628" s="140"/>
      <c r="C628" s="140"/>
      <c r="D628" s="140"/>
      <c r="E628" s="140"/>
      <c r="F628" s="140"/>
      <c r="G628" s="140"/>
      <c r="H628" s="140"/>
      <c r="I628" s="140"/>
      <c r="J628" s="140"/>
      <c r="K628" s="140"/>
      <c r="L628" s="140"/>
    </row>
    <row r="629" spans="2:12">
      <c r="B629" s="140"/>
      <c r="C629" s="140"/>
      <c r="D629" s="140"/>
      <c r="E629" s="140"/>
      <c r="F629" s="140"/>
      <c r="G629" s="140"/>
      <c r="H629" s="140"/>
      <c r="I629" s="140"/>
      <c r="J629" s="140"/>
      <c r="K629" s="140"/>
      <c r="L629" s="140"/>
    </row>
    <row r="630" spans="2:12">
      <c r="B630" s="140"/>
      <c r="C630" s="140"/>
      <c r="D630" s="140"/>
      <c r="E630" s="140"/>
      <c r="F630" s="140"/>
      <c r="G630" s="140"/>
      <c r="H630" s="140"/>
      <c r="I630" s="140"/>
      <c r="J630" s="140"/>
      <c r="K630" s="140"/>
      <c r="L630" s="140"/>
    </row>
    <row r="631" spans="2:12">
      <c r="B631" s="140"/>
      <c r="C631" s="140"/>
      <c r="D631" s="140"/>
      <c r="E631" s="140"/>
      <c r="F631" s="140"/>
      <c r="G631" s="140"/>
      <c r="H631" s="140"/>
      <c r="I631" s="140"/>
      <c r="J631" s="140"/>
      <c r="K631" s="140"/>
      <c r="L631" s="140"/>
    </row>
    <row r="632" spans="2:12">
      <c r="B632" s="140"/>
      <c r="C632" s="140"/>
      <c r="D632" s="140"/>
      <c r="E632" s="140"/>
      <c r="F632" s="140"/>
      <c r="G632" s="140"/>
      <c r="H632" s="140"/>
      <c r="I632" s="140"/>
      <c r="J632" s="140"/>
      <c r="K632" s="140"/>
      <c r="L632" s="140"/>
    </row>
    <row r="633" spans="2:12">
      <c r="B633" s="140"/>
      <c r="C633" s="140"/>
      <c r="D633" s="140"/>
      <c r="E633" s="140"/>
      <c r="F633" s="140"/>
      <c r="G633" s="140"/>
      <c r="H633" s="140"/>
      <c r="I633" s="140"/>
      <c r="J633" s="140"/>
      <c r="K633" s="140"/>
      <c r="L633" s="140"/>
    </row>
    <row r="634" spans="2:12">
      <c r="B634" s="140"/>
      <c r="C634" s="140"/>
      <c r="D634" s="140"/>
      <c r="E634" s="140"/>
      <c r="F634" s="140"/>
      <c r="G634" s="140"/>
      <c r="H634" s="140"/>
      <c r="I634" s="140"/>
      <c r="J634" s="140"/>
      <c r="K634" s="140"/>
      <c r="L634" s="140"/>
    </row>
    <row r="635" spans="2:12">
      <c r="B635" s="140"/>
      <c r="C635" s="140"/>
      <c r="D635" s="140"/>
      <c r="E635" s="140"/>
      <c r="F635" s="140"/>
      <c r="G635" s="140"/>
      <c r="H635" s="140"/>
      <c r="I635" s="140"/>
      <c r="J635" s="140"/>
      <c r="K635" s="140"/>
      <c r="L635" s="140"/>
    </row>
    <row r="636" spans="2:12">
      <c r="B636" s="140"/>
      <c r="C636" s="140"/>
      <c r="D636" s="140"/>
      <c r="E636" s="140"/>
      <c r="F636" s="140"/>
      <c r="G636" s="140"/>
      <c r="H636" s="140"/>
      <c r="I636" s="140"/>
      <c r="J636" s="140"/>
      <c r="K636" s="140"/>
      <c r="L636" s="140"/>
    </row>
    <row r="637" spans="2:12">
      <c r="B637" s="140"/>
      <c r="C637" s="140"/>
      <c r="D637" s="140"/>
      <c r="E637" s="140"/>
      <c r="F637" s="140"/>
      <c r="G637" s="140"/>
      <c r="H637" s="140"/>
      <c r="I637" s="140"/>
      <c r="J637" s="140"/>
      <c r="K637" s="140"/>
      <c r="L637" s="140"/>
    </row>
    <row r="638" spans="2:12">
      <c r="B638" s="140"/>
      <c r="C638" s="140"/>
      <c r="D638" s="140"/>
      <c r="E638" s="140"/>
      <c r="F638" s="140"/>
      <c r="G638" s="140"/>
      <c r="H638" s="140"/>
      <c r="I638" s="140"/>
      <c r="J638" s="140"/>
      <c r="K638" s="140"/>
      <c r="L638" s="140"/>
    </row>
    <row r="639" spans="2:12">
      <c r="B639" s="140"/>
      <c r="C639" s="140"/>
      <c r="D639" s="140"/>
      <c r="E639" s="140"/>
      <c r="F639" s="140"/>
      <c r="G639" s="140"/>
      <c r="H639" s="140"/>
      <c r="I639" s="140"/>
      <c r="J639" s="140"/>
      <c r="K639" s="140"/>
      <c r="L639" s="140"/>
    </row>
    <row r="640" spans="2:12">
      <c r="B640" s="140"/>
      <c r="C640" s="140"/>
      <c r="D640" s="140"/>
      <c r="E640" s="140"/>
      <c r="F640" s="140"/>
      <c r="G640" s="140"/>
      <c r="H640" s="140"/>
      <c r="I640" s="140"/>
      <c r="J640" s="140"/>
      <c r="K640" s="140"/>
      <c r="L640" s="140"/>
    </row>
    <row r="641" spans="2:12">
      <c r="B641" s="140"/>
      <c r="C641" s="140"/>
      <c r="D641" s="140"/>
      <c r="E641" s="140"/>
      <c r="F641" s="140"/>
      <c r="G641" s="140"/>
      <c r="H641" s="140"/>
      <c r="I641" s="140"/>
      <c r="J641" s="140"/>
      <c r="K641" s="140"/>
      <c r="L641" s="140"/>
    </row>
    <row r="642" spans="2:12">
      <c r="B642" s="140"/>
      <c r="C642" s="140"/>
      <c r="D642" s="140"/>
      <c r="E642" s="140"/>
      <c r="F642" s="140"/>
      <c r="G642" s="140"/>
      <c r="H642" s="140"/>
      <c r="I642" s="140"/>
      <c r="J642" s="140"/>
      <c r="K642" s="140"/>
      <c r="L642" s="140"/>
    </row>
    <row r="643" spans="2:12">
      <c r="B643" s="140"/>
      <c r="C643" s="140"/>
      <c r="D643" s="140"/>
      <c r="E643" s="140"/>
      <c r="F643" s="140"/>
      <c r="G643" s="140"/>
      <c r="H643" s="140"/>
      <c r="I643" s="140"/>
      <c r="J643" s="140"/>
      <c r="K643" s="140"/>
      <c r="L643" s="140"/>
    </row>
    <row r="644" spans="2:12">
      <c r="B644" s="140"/>
      <c r="C644" s="140"/>
      <c r="D644" s="140"/>
      <c r="E644" s="140"/>
      <c r="F644" s="140"/>
      <c r="G644" s="140"/>
      <c r="H644" s="140"/>
      <c r="I644" s="140"/>
      <c r="J644" s="140"/>
      <c r="K644" s="140"/>
      <c r="L644" s="140"/>
    </row>
    <row r="645" spans="2:12">
      <c r="B645" s="140"/>
      <c r="C645" s="140"/>
      <c r="D645" s="140"/>
      <c r="E645" s="140"/>
      <c r="F645" s="140"/>
      <c r="G645" s="140"/>
      <c r="H645" s="140"/>
      <c r="I645" s="140"/>
      <c r="J645" s="140"/>
      <c r="K645" s="140"/>
      <c r="L645" s="140"/>
    </row>
    <row r="646" spans="2:12">
      <c r="B646" s="140"/>
      <c r="C646" s="140"/>
      <c r="D646" s="140"/>
      <c r="E646" s="140"/>
      <c r="F646" s="140"/>
      <c r="G646" s="140"/>
      <c r="H646" s="140"/>
      <c r="I646" s="140"/>
      <c r="J646" s="140"/>
      <c r="K646" s="140"/>
      <c r="L646" s="140"/>
    </row>
    <row r="647" spans="2:12">
      <c r="B647" s="140"/>
      <c r="C647" s="140"/>
      <c r="D647" s="140"/>
      <c r="E647" s="140"/>
      <c r="F647" s="140"/>
      <c r="G647" s="140"/>
      <c r="H647" s="140"/>
      <c r="I647" s="140"/>
      <c r="J647" s="140"/>
      <c r="K647" s="140"/>
      <c r="L647" s="140"/>
    </row>
    <row r="648" spans="2:12">
      <c r="B648" s="140"/>
      <c r="C648" s="140"/>
      <c r="D648" s="140"/>
      <c r="E648" s="140"/>
      <c r="F648" s="140"/>
      <c r="G648" s="140"/>
      <c r="H648" s="140"/>
      <c r="I648" s="140"/>
      <c r="J648" s="140"/>
      <c r="K648" s="140"/>
      <c r="L648" s="140"/>
    </row>
    <row r="649" spans="2:12">
      <c r="B649" s="140"/>
      <c r="C649" s="140"/>
      <c r="D649" s="140"/>
      <c r="E649" s="140"/>
      <c r="F649" s="140"/>
      <c r="G649" s="140"/>
      <c r="H649" s="140"/>
      <c r="I649" s="140"/>
      <c r="J649" s="140"/>
      <c r="K649" s="140"/>
      <c r="L649" s="140"/>
    </row>
    <row r="650" spans="2:12">
      <c r="B650" s="140"/>
      <c r="C650" s="140"/>
      <c r="D650" s="140"/>
      <c r="E650" s="140"/>
      <c r="F650" s="140"/>
      <c r="G650" s="140"/>
      <c r="H650" s="140"/>
      <c r="I650" s="140"/>
      <c r="J650" s="140"/>
      <c r="K650" s="140"/>
      <c r="L650" s="140"/>
    </row>
    <row r="651" spans="2:12">
      <c r="B651" s="140"/>
      <c r="C651" s="140"/>
      <c r="D651" s="140"/>
      <c r="E651" s="140"/>
      <c r="F651" s="140"/>
      <c r="G651" s="140"/>
      <c r="H651" s="140"/>
      <c r="I651" s="140"/>
      <c r="J651" s="140"/>
      <c r="K651" s="140"/>
      <c r="L651" s="140"/>
    </row>
    <row r="652" spans="2:12">
      <c r="B652" s="140"/>
      <c r="C652" s="140"/>
      <c r="D652" s="140"/>
      <c r="E652" s="140"/>
      <c r="F652" s="140"/>
      <c r="G652" s="140"/>
      <c r="H652" s="140"/>
      <c r="I652" s="140"/>
      <c r="J652" s="140"/>
      <c r="K652" s="140"/>
      <c r="L652" s="140"/>
    </row>
    <row r="653" spans="2:12">
      <c r="B653" s="140"/>
      <c r="C653" s="140"/>
      <c r="D653" s="140"/>
      <c r="E653" s="140"/>
      <c r="F653" s="140"/>
      <c r="G653" s="140"/>
      <c r="H653" s="140"/>
      <c r="I653" s="140"/>
      <c r="J653" s="140"/>
      <c r="K653" s="140"/>
      <c r="L653" s="140"/>
    </row>
    <row r="654" spans="2:12">
      <c r="B654" s="140"/>
      <c r="C654" s="140"/>
      <c r="D654" s="140"/>
      <c r="E654" s="140"/>
      <c r="F654" s="140"/>
      <c r="G654" s="140"/>
      <c r="H654" s="140"/>
      <c r="I654" s="140"/>
      <c r="J654" s="140"/>
      <c r="K654" s="140"/>
      <c r="L654" s="140"/>
    </row>
    <row r="655" spans="2:12">
      <c r="B655" s="140"/>
      <c r="C655" s="140"/>
      <c r="D655" s="140"/>
      <c r="E655" s="140"/>
      <c r="F655" s="140"/>
      <c r="G655" s="140"/>
      <c r="H655" s="140"/>
      <c r="I655" s="140"/>
      <c r="J655" s="140"/>
      <c r="K655" s="140"/>
      <c r="L655" s="140"/>
    </row>
    <row r="656" spans="2:12">
      <c r="B656" s="140"/>
      <c r="C656" s="140"/>
      <c r="D656" s="140"/>
      <c r="E656" s="140"/>
      <c r="F656" s="140"/>
      <c r="G656" s="140"/>
      <c r="H656" s="140"/>
      <c r="I656" s="140"/>
      <c r="J656" s="140"/>
      <c r="K656" s="140"/>
      <c r="L656" s="140"/>
    </row>
    <row r="657" spans="2:12">
      <c r="B657" s="140"/>
      <c r="C657" s="140"/>
      <c r="D657" s="140"/>
      <c r="E657" s="140"/>
      <c r="F657" s="140"/>
      <c r="G657" s="140"/>
      <c r="H657" s="140"/>
      <c r="I657" s="140"/>
      <c r="J657" s="140"/>
      <c r="K657" s="140"/>
      <c r="L657" s="140"/>
    </row>
    <row r="658" spans="2:12">
      <c r="B658" s="140"/>
      <c r="C658" s="140"/>
      <c r="D658" s="140"/>
      <c r="E658" s="140"/>
      <c r="F658" s="140"/>
      <c r="G658" s="140"/>
      <c r="H658" s="140"/>
      <c r="I658" s="140"/>
      <c r="J658" s="140"/>
      <c r="K658" s="140"/>
      <c r="L658" s="140"/>
    </row>
    <row r="659" spans="2:12">
      <c r="B659" s="140"/>
      <c r="C659" s="140"/>
      <c r="D659" s="140"/>
      <c r="E659" s="140"/>
      <c r="F659" s="140"/>
      <c r="G659" s="140"/>
      <c r="H659" s="140"/>
      <c r="I659" s="140"/>
      <c r="J659" s="140"/>
      <c r="K659" s="140"/>
      <c r="L659" s="140"/>
    </row>
    <row r="660" spans="2:12">
      <c r="B660" s="140"/>
      <c r="C660" s="140"/>
      <c r="D660" s="140"/>
      <c r="E660" s="140"/>
      <c r="F660" s="140"/>
      <c r="G660" s="140"/>
      <c r="H660" s="140"/>
      <c r="I660" s="140"/>
      <c r="J660" s="140"/>
      <c r="K660" s="140"/>
      <c r="L660" s="140"/>
    </row>
    <row r="661" spans="2:12">
      <c r="B661" s="140"/>
      <c r="C661" s="140"/>
      <c r="D661" s="140"/>
      <c r="E661" s="140"/>
      <c r="F661" s="140"/>
      <c r="G661" s="140"/>
      <c r="H661" s="140"/>
      <c r="I661" s="140"/>
      <c r="J661" s="140"/>
      <c r="K661" s="140"/>
      <c r="L661" s="140"/>
    </row>
    <row r="662" spans="2:12">
      <c r="B662" s="140"/>
      <c r="C662" s="140"/>
      <c r="D662" s="140"/>
      <c r="E662" s="140"/>
      <c r="F662" s="140"/>
      <c r="G662" s="140"/>
      <c r="H662" s="140"/>
      <c r="I662" s="140"/>
      <c r="J662" s="140"/>
      <c r="K662" s="140"/>
      <c r="L662" s="140"/>
    </row>
    <row r="663" spans="2:12">
      <c r="B663" s="140"/>
      <c r="C663" s="140"/>
      <c r="D663" s="140"/>
      <c r="E663" s="140"/>
      <c r="F663" s="140"/>
      <c r="G663" s="140"/>
      <c r="H663" s="140"/>
      <c r="I663" s="140"/>
      <c r="J663" s="140"/>
      <c r="K663" s="140"/>
      <c r="L663" s="140"/>
    </row>
    <row r="664" spans="2:12">
      <c r="B664" s="140"/>
      <c r="C664" s="140"/>
      <c r="D664" s="140"/>
      <c r="E664" s="140"/>
      <c r="F664" s="140"/>
      <c r="G664" s="140"/>
      <c r="H664" s="140"/>
      <c r="I664" s="140"/>
      <c r="J664" s="140"/>
      <c r="K664" s="140"/>
      <c r="L664" s="140"/>
    </row>
    <row r="665" spans="2:12">
      <c r="B665" s="140"/>
      <c r="C665" s="140"/>
      <c r="D665" s="140"/>
      <c r="E665" s="140"/>
      <c r="F665" s="140"/>
      <c r="G665" s="140"/>
      <c r="H665" s="140"/>
      <c r="I665" s="140"/>
      <c r="J665" s="140"/>
      <c r="K665" s="140"/>
      <c r="L665" s="140"/>
    </row>
    <row r="666" spans="2:12">
      <c r="B666" s="140"/>
      <c r="C666" s="140"/>
      <c r="D666" s="140"/>
      <c r="E666" s="140"/>
      <c r="F666" s="140"/>
      <c r="G666" s="140"/>
      <c r="H666" s="140"/>
      <c r="I666" s="140"/>
      <c r="J666" s="140"/>
      <c r="K666" s="140"/>
      <c r="L666" s="140"/>
    </row>
    <row r="667" spans="2:12">
      <c r="B667" s="140"/>
      <c r="C667" s="140"/>
      <c r="D667" s="140"/>
      <c r="E667" s="140"/>
      <c r="F667" s="140"/>
      <c r="G667" s="140"/>
      <c r="H667" s="140"/>
      <c r="I667" s="140"/>
      <c r="J667" s="140"/>
      <c r="K667" s="140"/>
      <c r="L667" s="140"/>
    </row>
    <row r="668" spans="2:12">
      <c r="B668" s="140"/>
      <c r="C668" s="140"/>
      <c r="D668" s="140"/>
      <c r="E668" s="140"/>
      <c r="F668" s="140"/>
      <c r="G668" s="140"/>
      <c r="H668" s="140"/>
      <c r="I668" s="140"/>
      <c r="J668" s="140"/>
      <c r="K668" s="140"/>
      <c r="L668" s="140"/>
    </row>
    <row r="669" spans="2:12">
      <c r="B669" s="140"/>
      <c r="C669" s="140"/>
      <c r="D669" s="140"/>
      <c r="E669" s="140"/>
      <c r="F669" s="140"/>
      <c r="G669" s="140"/>
      <c r="H669" s="140"/>
      <c r="I669" s="140"/>
      <c r="J669" s="140"/>
      <c r="K669" s="140"/>
      <c r="L669" s="140"/>
    </row>
    <row r="670" spans="2:12">
      <c r="B670" s="140"/>
      <c r="C670" s="140"/>
      <c r="D670" s="140"/>
      <c r="E670" s="140"/>
      <c r="F670" s="140"/>
      <c r="G670" s="140"/>
      <c r="H670" s="140"/>
      <c r="I670" s="140"/>
      <c r="J670" s="140"/>
      <c r="K670" s="140"/>
      <c r="L670" s="140"/>
    </row>
    <row r="671" spans="2:12">
      <c r="B671" s="140"/>
      <c r="C671" s="140"/>
      <c r="D671" s="140"/>
      <c r="E671" s="140"/>
      <c r="F671" s="140"/>
      <c r="G671" s="140"/>
      <c r="H671" s="140"/>
      <c r="I671" s="140"/>
      <c r="J671" s="140"/>
      <c r="K671" s="140"/>
      <c r="L671" s="140"/>
    </row>
    <row r="672" spans="2:12">
      <c r="B672" s="140"/>
      <c r="C672" s="140"/>
      <c r="D672" s="140"/>
      <c r="E672" s="140"/>
      <c r="F672" s="140"/>
      <c r="G672" s="140"/>
      <c r="H672" s="140"/>
      <c r="I672" s="140"/>
      <c r="J672" s="140"/>
      <c r="K672" s="140"/>
      <c r="L672" s="140"/>
    </row>
    <row r="673" spans="2:12">
      <c r="B673" s="140"/>
      <c r="C673" s="140"/>
      <c r="D673" s="140"/>
      <c r="E673" s="140"/>
      <c r="F673" s="140"/>
      <c r="G673" s="140"/>
      <c r="H673" s="140"/>
      <c r="I673" s="140"/>
      <c r="J673" s="140"/>
      <c r="K673" s="140"/>
      <c r="L673" s="140"/>
    </row>
    <row r="674" spans="2:12">
      <c r="B674" s="140"/>
      <c r="C674" s="140"/>
      <c r="D674" s="140"/>
      <c r="E674" s="140"/>
      <c r="F674" s="140"/>
      <c r="G674" s="140"/>
      <c r="H674" s="140"/>
      <c r="I674" s="140"/>
      <c r="J674" s="140"/>
      <c r="K674" s="140"/>
      <c r="L674" s="140"/>
    </row>
    <row r="675" spans="2:12">
      <c r="B675" s="140"/>
      <c r="C675" s="140"/>
      <c r="D675" s="140"/>
      <c r="E675" s="140"/>
      <c r="F675" s="140"/>
      <c r="G675" s="140"/>
      <c r="H675" s="140"/>
      <c r="I675" s="140"/>
      <c r="J675" s="140"/>
      <c r="K675" s="140"/>
      <c r="L675" s="140"/>
    </row>
    <row r="676" spans="2:12">
      <c r="B676" s="140"/>
      <c r="C676" s="140"/>
      <c r="D676" s="140"/>
      <c r="E676" s="140"/>
      <c r="F676" s="140"/>
      <c r="G676" s="140"/>
      <c r="H676" s="140"/>
      <c r="I676" s="140"/>
      <c r="J676" s="140"/>
      <c r="K676" s="140"/>
      <c r="L676" s="140"/>
    </row>
    <row r="677" spans="2:12">
      <c r="B677" s="140"/>
      <c r="C677" s="140"/>
      <c r="D677" s="140"/>
      <c r="E677" s="140"/>
      <c r="F677" s="140"/>
      <c r="G677" s="140"/>
      <c r="H677" s="140"/>
      <c r="I677" s="140"/>
      <c r="J677" s="140"/>
      <c r="K677" s="140"/>
      <c r="L677" s="140"/>
    </row>
    <row r="678" spans="2:12">
      <c r="B678" s="140"/>
      <c r="C678" s="140"/>
      <c r="D678" s="140"/>
      <c r="E678" s="140"/>
      <c r="F678" s="140"/>
      <c r="G678" s="140"/>
      <c r="H678" s="140"/>
      <c r="I678" s="140"/>
      <c r="J678" s="140"/>
      <c r="K678" s="140"/>
      <c r="L678" s="140"/>
    </row>
    <row r="679" spans="2:12">
      <c r="B679" s="140"/>
      <c r="C679" s="140"/>
      <c r="D679" s="140"/>
      <c r="E679" s="140"/>
      <c r="F679" s="140"/>
      <c r="G679" s="140"/>
      <c r="H679" s="140"/>
      <c r="I679" s="140"/>
      <c r="J679" s="140"/>
      <c r="K679" s="140"/>
      <c r="L679" s="140"/>
    </row>
    <row r="680" spans="2:12">
      <c r="B680" s="140"/>
      <c r="C680" s="140"/>
      <c r="D680" s="140"/>
      <c r="E680" s="140"/>
      <c r="F680" s="140"/>
      <c r="G680" s="140"/>
      <c r="H680" s="140"/>
      <c r="I680" s="140"/>
      <c r="J680" s="140"/>
      <c r="K680" s="140"/>
      <c r="L680" s="140"/>
    </row>
    <row r="681" spans="2:12">
      <c r="B681" s="140"/>
      <c r="C681" s="140"/>
      <c r="D681" s="140"/>
      <c r="E681" s="140"/>
      <c r="F681" s="140"/>
      <c r="G681" s="140"/>
      <c r="H681" s="140"/>
      <c r="I681" s="140"/>
      <c r="J681" s="140"/>
      <c r="K681" s="140"/>
      <c r="L681" s="140"/>
    </row>
    <row r="682" spans="2:12">
      <c r="B682" s="140"/>
      <c r="C682" s="140"/>
      <c r="D682" s="140"/>
      <c r="E682" s="140"/>
      <c r="F682" s="140"/>
      <c r="G682" s="140"/>
      <c r="H682" s="140"/>
      <c r="I682" s="140"/>
      <c r="J682" s="140"/>
      <c r="K682" s="140"/>
      <c r="L682" s="140"/>
    </row>
    <row r="683" spans="2:12">
      <c r="B683" s="140"/>
      <c r="C683" s="140"/>
      <c r="D683" s="140"/>
      <c r="E683" s="140"/>
      <c r="F683" s="140"/>
      <c r="G683" s="140"/>
      <c r="H683" s="140"/>
      <c r="I683" s="140"/>
      <c r="J683" s="140"/>
      <c r="K683" s="140"/>
      <c r="L683" s="140"/>
    </row>
    <row r="684" spans="2:12">
      <c r="B684" s="140"/>
      <c r="C684" s="140"/>
      <c r="D684" s="140"/>
      <c r="E684" s="140"/>
      <c r="F684" s="140"/>
      <c r="G684" s="140"/>
      <c r="H684" s="140"/>
      <c r="I684" s="140"/>
      <c r="J684" s="140"/>
      <c r="K684" s="140"/>
      <c r="L684" s="140"/>
    </row>
    <row r="685" spans="2:12">
      <c r="B685" s="140"/>
      <c r="C685" s="140"/>
      <c r="D685" s="140"/>
      <c r="E685" s="140"/>
      <c r="F685" s="140"/>
      <c r="G685" s="140"/>
      <c r="H685" s="140"/>
      <c r="I685" s="140"/>
      <c r="J685" s="140"/>
      <c r="K685" s="140"/>
      <c r="L685" s="140"/>
    </row>
    <row r="686" spans="2:12">
      <c r="B686" s="140"/>
      <c r="C686" s="140"/>
      <c r="D686" s="140"/>
      <c r="E686" s="140"/>
      <c r="F686" s="140"/>
      <c r="G686" s="140"/>
      <c r="H686" s="140"/>
      <c r="I686" s="140"/>
      <c r="J686" s="140"/>
      <c r="K686" s="140"/>
      <c r="L686" s="140"/>
    </row>
    <row r="687" spans="2:12">
      <c r="B687" s="140"/>
      <c r="C687" s="140"/>
      <c r="D687" s="140"/>
      <c r="E687" s="140"/>
      <c r="F687" s="140"/>
      <c r="G687" s="140"/>
      <c r="H687" s="140"/>
      <c r="I687" s="140"/>
      <c r="J687" s="140"/>
      <c r="K687" s="140"/>
      <c r="L687" s="140"/>
    </row>
    <row r="688" spans="2:12">
      <c r="B688" s="140"/>
      <c r="C688" s="140"/>
      <c r="D688" s="140"/>
      <c r="E688" s="140"/>
      <c r="F688" s="140"/>
      <c r="G688" s="140"/>
      <c r="H688" s="140"/>
      <c r="I688" s="140"/>
      <c r="J688" s="140"/>
      <c r="K688" s="140"/>
      <c r="L688" s="140"/>
    </row>
    <row r="689" spans="2:12">
      <c r="B689" s="140"/>
      <c r="C689" s="140"/>
      <c r="D689" s="140"/>
      <c r="E689" s="140"/>
      <c r="F689" s="140"/>
      <c r="G689" s="140"/>
      <c r="H689" s="140"/>
      <c r="I689" s="140"/>
      <c r="J689" s="140"/>
      <c r="K689" s="140"/>
      <c r="L689" s="140"/>
    </row>
    <row r="690" spans="2:12">
      <c r="B690" s="140"/>
      <c r="C690" s="140"/>
      <c r="D690" s="140"/>
      <c r="E690" s="140"/>
      <c r="F690" s="140"/>
      <c r="G690" s="140"/>
      <c r="H690" s="140"/>
      <c r="I690" s="140"/>
      <c r="J690" s="140"/>
      <c r="K690" s="140"/>
      <c r="L690" s="140"/>
    </row>
    <row r="691" spans="2:12">
      <c r="B691" s="140"/>
      <c r="C691" s="140"/>
      <c r="D691" s="140"/>
      <c r="E691" s="140"/>
      <c r="F691" s="140"/>
      <c r="G691" s="140"/>
      <c r="H691" s="140"/>
      <c r="I691" s="140"/>
      <c r="J691" s="140"/>
      <c r="K691" s="140"/>
      <c r="L691" s="140"/>
    </row>
    <row r="692" spans="2:12">
      <c r="B692" s="140"/>
      <c r="C692" s="140"/>
      <c r="D692" s="140"/>
      <c r="E692" s="140"/>
      <c r="F692" s="140"/>
      <c r="G692" s="140"/>
      <c r="H692" s="140"/>
      <c r="I692" s="140"/>
      <c r="J692" s="140"/>
      <c r="K692" s="140"/>
      <c r="L692" s="140"/>
    </row>
    <row r="693" spans="2:12">
      <c r="B693" s="140"/>
      <c r="C693" s="140"/>
      <c r="D693" s="140"/>
      <c r="E693" s="140"/>
      <c r="F693" s="140"/>
      <c r="G693" s="140"/>
      <c r="H693" s="140"/>
      <c r="I693" s="140"/>
      <c r="J693" s="140"/>
      <c r="K693" s="140"/>
      <c r="L693" s="140"/>
    </row>
    <row r="694" spans="2:12">
      <c r="B694" s="140"/>
      <c r="C694" s="140"/>
      <c r="D694" s="140"/>
      <c r="E694" s="140"/>
      <c r="F694" s="140"/>
      <c r="G694" s="140"/>
      <c r="H694" s="140"/>
      <c r="I694" s="140"/>
      <c r="J694" s="140"/>
      <c r="K694" s="140"/>
      <c r="L694" s="140"/>
    </row>
    <row r="695" spans="2:12">
      <c r="B695" s="140"/>
      <c r="C695" s="140"/>
      <c r="D695" s="140"/>
      <c r="E695" s="140"/>
      <c r="F695" s="140"/>
      <c r="G695" s="140"/>
      <c r="H695" s="140"/>
      <c r="I695" s="140"/>
      <c r="J695" s="140"/>
      <c r="K695" s="140"/>
      <c r="L695" s="140"/>
    </row>
    <row r="696" spans="2:12">
      <c r="B696" s="140"/>
      <c r="C696" s="140"/>
      <c r="D696" s="140"/>
      <c r="E696" s="140"/>
      <c r="F696" s="140"/>
      <c r="G696" s="140"/>
      <c r="H696" s="140"/>
      <c r="I696" s="140"/>
      <c r="J696" s="140"/>
      <c r="K696" s="140"/>
      <c r="L696" s="140"/>
    </row>
    <row r="697" spans="2:12">
      <c r="B697" s="140"/>
      <c r="C697" s="140"/>
      <c r="D697" s="140"/>
      <c r="E697" s="140"/>
      <c r="F697" s="140"/>
      <c r="G697" s="140"/>
      <c r="H697" s="140"/>
      <c r="I697" s="140"/>
      <c r="J697" s="140"/>
      <c r="K697" s="140"/>
      <c r="L697" s="140"/>
    </row>
    <row r="698" spans="2:12">
      <c r="B698" s="140"/>
      <c r="C698" s="140"/>
      <c r="D698" s="140"/>
      <c r="E698" s="140"/>
      <c r="F698" s="140"/>
      <c r="G698" s="140"/>
      <c r="H698" s="140"/>
      <c r="I698" s="140"/>
      <c r="J698" s="140"/>
      <c r="K698" s="140"/>
      <c r="L698" s="140"/>
    </row>
    <row r="699" spans="2:12">
      <c r="B699" s="140"/>
      <c r="C699" s="140"/>
      <c r="D699" s="140"/>
      <c r="E699" s="140"/>
      <c r="F699" s="140"/>
      <c r="G699" s="140"/>
      <c r="H699" s="140"/>
      <c r="I699" s="140"/>
      <c r="J699" s="140"/>
      <c r="K699" s="140"/>
      <c r="L699" s="140"/>
    </row>
    <row r="700" spans="2:12">
      <c r="B700" s="140"/>
      <c r="C700" s="140"/>
      <c r="D700" s="140"/>
      <c r="E700" s="140"/>
      <c r="F700" s="140"/>
      <c r="G700" s="140"/>
      <c r="H700" s="140"/>
      <c r="I700" s="140"/>
      <c r="J700" s="140"/>
      <c r="K700" s="140"/>
      <c r="L700" s="140"/>
    </row>
    <row r="701" spans="2:12">
      <c r="B701" s="140"/>
      <c r="C701" s="140"/>
      <c r="D701" s="140"/>
      <c r="E701" s="140"/>
      <c r="F701" s="140"/>
      <c r="G701" s="140"/>
      <c r="H701" s="140"/>
      <c r="I701" s="140"/>
      <c r="J701" s="140"/>
      <c r="K701" s="140"/>
      <c r="L701" s="140"/>
    </row>
    <row r="702" spans="2:12">
      <c r="B702" s="140"/>
      <c r="C702" s="140"/>
      <c r="D702" s="140"/>
      <c r="E702" s="140"/>
      <c r="F702" s="140"/>
      <c r="G702" s="140"/>
      <c r="H702" s="140"/>
      <c r="I702" s="140"/>
      <c r="J702" s="140"/>
      <c r="K702" s="140"/>
      <c r="L702" s="140"/>
    </row>
    <row r="703" spans="2:12">
      <c r="B703" s="140"/>
      <c r="C703" s="140"/>
      <c r="D703" s="140"/>
      <c r="E703" s="140"/>
      <c r="F703" s="140"/>
      <c r="G703" s="140"/>
      <c r="H703" s="140"/>
      <c r="I703" s="140"/>
      <c r="J703" s="140"/>
      <c r="K703" s="140"/>
      <c r="L703" s="140"/>
    </row>
    <row r="704" spans="2:12">
      <c r="B704" s="140"/>
      <c r="C704" s="140"/>
      <c r="D704" s="140"/>
      <c r="E704" s="140"/>
      <c r="F704" s="140"/>
      <c r="G704" s="140"/>
      <c r="H704" s="140"/>
      <c r="I704" s="140"/>
      <c r="J704" s="140"/>
      <c r="K704" s="140"/>
      <c r="L704" s="140"/>
    </row>
    <row r="705" spans="2:12">
      <c r="B705" s="140"/>
      <c r="C705" s="140"/>
      <c r="D705" s="140"/>
      <c r="E705" s="140"/>
      <c r="F705" s="140"/>
      <c r="G705" s="140"/>
      <c r="H705" s="140"/>
      <c r="I705" s="140"/>
      <c r="J705" s="140"/>
      <c r="K705" s="140"/>
      <c r="L705" s="140"/>
    </row>
    <row r="706" spans="2:12">
      <c r="B706" s="140"/>
      <c r="C706" s="140"/>
      <c r="D706" s="140"/>
      <c r="E706" s="140"/>
      <c r="F706" s="140"/>
      <c r="G706" s="140"/>
      <c r="H706" s="140"/>
      <c r="I706" s="140"/>
      <c r="J706" s="140"/>
      <c r="K706" s="140"/>
      <c r="L706" s="140"/>
    </row>
    <row r="707" spans="2:12">
      <c r="B707" s="140"/>
      <c r="C707" s="140"/>
      <c r="D707" s="140"/>
      <c r="E707" s="140"/>
      <c r="F707" s="140"/>
      <c r="G707" s="140"/>
      <c r="H707" s="140"/>
      <c r="I707" s="140"/>
      <c r="J707" s="140"/>
      <c r="K707" s="140"/>
      <c r="L707" s="140"/>
    </row>
    <row r="708" spans="2:12">
      <c r="B708" s="140"/>
      <c r="C708" s="140"/>
      <c r="D708" s="140"/>
      <c r="E708" s="140"/>
      <c r="F708" s="140"/>
      <c r="G708" s="140"/>
      <c r="H708" s="140"/>
      <c r="I708" s="140"/>
      <c r="J708" s="140"/>
      <c r="K708" s="140"/>
      <c r="L708" s="140"/>
    </row>
    <row r="709" spans="2:12">
      <c r="B709" s="140"/>
      <c r="C709" s="140"/>
      <c r="D709" s="140"/>
      <c r="E709" s="140"/>
      <c r="F709" s="140"/>
      <c r="G709" s="140"/>
      <c r="H709" s="140"/>
      <c r="I709" s="140"/>
      <c r="J709" s="140"/>
      <c r="K709" s="140"/>
      <c r="L709" s="140"/>
    </row>
    <row r="710" spans="2:12">
      <c r="B710" s="140"/>
      <c r="C710" s="140"/>
      <c r="D710" s="140"/>
      <c r="E710" s="140"/>
      <c r="F710" s="140"/>
      <c r="G710" s="140"/>
      <c r="H710" s="140"/>
      <c r="I710" s="140"/>
      <c r="J710" s="140"/>
      <c r="K710" s="140"/>
      <c r="L710" s="140"/>
    </row>
    <row r="711" spans="2:12">
      <c r="B711" s="140"/>
      <c r="C711" s="140"/>
      <c r="D711" s="140"/>
      <c r="E711" s="140"/>
      <c r="F711" s="140"/>
      <c r="G711" s="140"/>
      <c r="H711" s="140"/>
      <c r="I711" s="140"/>
      <c r="J711" s="140"/>
      <c r="K711" s="140"/>
      <c r="L711" s="140"/>
    </row>
    <row r="712" spans="2:12">
      <c r="B712" s="140"/>
      <c r="C712" s="140"/>
      <c r="D712" s="140"/>
      <c r="E712" s="140"/>
      <c r="F712" s="140"/>
      <c r="G712" s="140"/>
      <c r="H712" s="140"/>
      <c r="I712" s="140"/>
      <c r="J712" s="140"/>
      <c r="K712" s="140"/>
      <c r="L712" s="140"/>
    </row>
    <row r="713" spans="2:12">
      <c r="B713" s="140"/>
      <c r="C713" s="140"/>
      <c r="D713" s="140"/>
      <c r="E713" s="140"/>
      <c r="F713" s="140"/>
      <c r="G713" s="140"/>
      <c r="H713" s="140"/>
      <c r="I713" s="140"/>
      <c r="J713" s="140"/>
      <c r="K713" s="140"/>
      <c r="L713" s="140"/>
    </row>
    <row r="714" spans="2:12">
      <c r="B714" s="140"/>
      <c r="C714" s="140"/>
      <c r="D714" s="140"/>
      <c r="E714" s="140"/>
      <c r="F714" s="140"/>
      <c r="G714" s="140"/>
      <c r="H714" s="140"/>
      <c r="I714" s="140"/>
      <c r="J714" s="140"/>
      <c r="K714" s="140"/>
      <c r="L714" s="140"/>
    </row>
    <row r="715" spans="2:12">
      <c r="B715" s="140"/>
      <c r="C715" s="140"/>
      <c r="D715" s="140"/>
      <c r="E715" s="140"/>
      <c r="F715" s="140"/>
      <c r="G715" s="140"/>
      <c r="H715" s="140"/>
      <c r="I715" s="140"/>
      <c r="J715" s="140"/>
      <c r="K715" s="140"/>
      <c r="L715" s="140"/>
    </row>
    <row r="716" spans="2:12">
      <c r="B716" s="140"/>
      <c r="C716" s="140"/>
      <c r="D716" s="140"/>
      <c r="E716" s="140"/>
      <c r="F716" s="140"/>
      <c r="G716" s="140"/>
      <c r="H716" s="140"/>
      <c r="I716" s="140"/>
      <c r="J716" s="140"/>
      <c r="K716" s="140"/>
      <c r="L716" s="140"/>
    </row>
    <row r="717" spans="2:12">
      <c r="B717" s="140"/>
      <c r="C717" s="140"/>
      <c r="D717" s="140"/>
      <c r="E717" s="140"/>
      <c r="F717" s="140"/>
      <c r="G717" s="140"/>
      <c r="H717" s="140"/>
      <c r="I717" s="140"/>
      <c r="J717" s="140"/>
      <c r="K717" s="140"/>
      <c r="L717" s="140"/>
    </row>
    <row r="718" spans="2:12">
      <c r="B718" s="140"/>
      <c r="C718" s="140"/>
      <c r="D718" s="140"/>
      <c r="E718" s="140"/>
      <c r="F718" s="140"/>
      <c r="G718" s="140"/>
      <c r="H718" s="140"/>
      <c r="I718" s="140"/>
      <c r="J718" s="140"/>
      <c r="K718" s="140"/>
      <c r="L718" s="140"/>
    </row>
    <row r="719" spans="2:12">
      <c r="B719" s="140"/>
      <c r="C719" s="140"/>
      <c r="D719" s="140"/>
      <c r="E719" s="140"/>
      <c r="F719" s="140"/>
      <c r="G719" s="140"/>
      <c r="H719" s="140"/>
      <c r="I719" s="140"/>
      <c r="J719" s="140"/>
      <c r="K719" s="140"/>
      <c r="L719" s="140"/>
    </row>
    <row r="720" spans="2:12">
      <c r="B720" s="140"/>
      <c r="C720" s="140"/>
      <c r="D720" s="140"/>
      <c r="E720" s="140"/>
      <c r="F720" s="140"/>
      <c r="G720" s="140"/>
      <c r="H720" s="140"/>
      <c r="I720" s="140"/>
      <c r="J720" s="140"/>
      <c r="K720" s="140"/>
      <c r="L720" s="140"/>
    </row>
    <row r="721" spans="2:12">
      <c r="B721" s="140"/>
      <c r="C721" s="140"/>
      <c r="D721" s="140"/>
      <c r="E721" s="140"/>
      <c r="F721" s="140"/>
      <c r="G721" s="140"/>
      <c r="H721" s="140"/>
      <c r="I721" s="140"/>
      <c r="J721" s="140"/>
      <c r="K721" s="140"/>
      <c r="L721" s="140"/>
    </row>
    <row r="722" spans="2:12">
      <c r="B722" s="140"/>
      <c r="C722" s="140"/>
      <c r="D722" s="140"/>
      <c r="E722" s="140"/>
      <c r="F722" s="140"/>
      <c r="G722" s="140"/>
      <c r="H722" s="140"/>
      <c r="I722" s="140"/>
      <c r="J722" s="140"/>
      <c r="K722" s="140"/>
      <c r="L722" s="140"/>
    </row>
    <row r="723" spans="2:12">
      <c r="B723" s="140"/>
      <c r="C723" s="140"/>
      <c r="D723" s="140"/>
      <c r="E723" s="140"/>
      <c r="F723" s="140"/>
      <c r="G723" s="140"/>
      <c r="H723" s="140"/>
      <c r="I723" s="140"/>
      <c r="J723" s="140"/>
      <c r="K723" s="140"/>
      <c r="L723" s="140"/>
    </row>
    <row r="724" spans="2:12">
      <c r="B724" s="140"/>
      <c r="C724" s="140"/>
      <c r="D724" s="140"/>
      <c r="E724" s="140"/>
      <c r="F724" s="140"/>
      <c r="G724" s="140"/>
      <c r="H724" s="140"/>
      <c r="I724" s="140"/>
      <c r="J724" s="140"/>
      <c r="K724" s="140"/>
      <c r="L724" s="140"/>
    </row>
    <row r="725" spans="2:12">
      <c r="B725" s="140"/>
      <c r="C725" s="140"/>
      <c r="D725" s="140"/>
      <c r="E725" s="140"/>
      <c r="F725" s="140"/>
      <c r="G725" s="140"/>
      <c r="H725" s="140"/>
      <c r="I725" s="140"/>
      <c r="J725" s="140"/>
      <c r="K725" s="140"/>
      <c r="L725" s="140"/>
    </row>
    <row r="726" spans="2:12">
      <c r="B726" s="140"/>
      <c r="C726" s="140"/>
      <c r="D726" s="140"/>
      <c r="E726" s="140"/>
      <c r="F726" s="140"/>
      <c r="G726" s="140"/>
      <c r="H726" s="140"/>
      <c r="I726" s="140"/>
      <c r="J726" s="140"/>
      <c r="K726" s="140"/>
      <c r="L726" s="140"/>
    </row>
    <row r="727" spans="2:12">
      <c r="B727" s="140"/>
      <c r="C727" s="140"/>
      <c r="D727" s="140"/>
      <c r="E727" s="140"/>
      <c r="F727" s="140"/>
      <c r="G727" s="140"/>
      <c r="H727" s="140"/>
      <c r="I727" s="140"/>
      <c r="J727" s="140"/>
      <c r="K727" s="140"/>
      <c r="L727" s="140"/>
    </row>
    <row r="728" spans="2:12">
      <c r="B728" s="140"/>
      <c r="C728" s="140"/>
      <c r="D728" s="140"/>
      <c r="E728" s="140"/>
      <c r="F728" s="140"/>
      <c r="G728" s="140"/>
      <c r="H728" s="140"/>
      <c r="I728" s="140"/>
      <c r="J728" s="140"/>
      <c r="K728" s="140"/>
      <c r="L728" s="140"/>
    </row>
    <row r="729" spans="2:12">
      <c r="B729" s="140"/>
      <c r="C729" s="140"/>
      <c r="D729" s="140"/>
      <c r="E729" s="140"/>
      <c r="F729" s="140"/>
      <c r="G729" s="140"/>
      <c r="H729" s="140"/>
      <c r="I729" s="140"/>
      <c r="J729" s="140"/>
      <c r="K729" s="140"/>
      <c r="L729" s="140"/>
    </row>
    <row r="730" spans="2:12">
      <c r="B730" s="140"/>
      <c r="C730" s="140"/>
      <c r="D730" s="140"/>
      <c r="E730" s="140"/>
      <c r="F730" s="140"/>
      <c r="G730" s="140"/>
      <c r="H730" s="140"/>
      <c r="I730" s="140"/>
      <c r="J730" s="140"/>
      <c r="K730" s="140"/>
      <c r="L730" s="140"/>
    </row>
    <row r="731" spans="2:12">
      <c r="B731" s="140"/>
      <c r="C731" s="140"/>
      <c r="D731" s="140"/>
      <c r="E731" s="140"/>
      <c r="F731" s="140"/>
      <c r="G731" s="140"/>
      <c r="H731" s="140"/>
      <c r="I731" s="140"/>
      <c r="J731" s="140"/>
      <c r="K731" s="140"/>
      <c r="L731" s="140"/>
    </row>
    <row r="732" spans="2:12">
      <c r="B732" s="140"/>
      <c r="C732" s="140"/>
      <c r="D732" s="140"/>
      <c r="E732" s="140"/>
      <c r="F732" s="140"/>
      <c r="G732" s="140"/>
      <c r="H732" s="140"/>
      <c r="I732" s="140"/>
      <c r="J732" s="140"/>
      <c r="K732" s="140"/>
      <c r="L732" s="140"/>
    </row>
    <row r="733" spans="2:12">
      <c r="B733" s="140"/>
      <c r="C733" s="140"/>
      <c r="D733" s="140"/>
      <c r="E733" s="140"/>
      <c r="F733" s="140"/>
      <c r="G733" s="140"/>
      <c r="H733" s="140"/>
      <c r="I733" s="140"/>
      <c r="J733" s="140"/>
      <c r="K733" s="140"/>
      <c r="L733" s="140"/>
    </row>
    <row r="734" spans="2:12">
      <c r="B734" s="140"/>
      <c r="C734" s="140"/>
      <c r="D734" s="140"/>
      <c r="E734" s="140"/>
      <c r="F734" s="140"/>
      <c r="G734" s="140"/>
      <c r="H734" s="140"/>
      <c r="I734" s="140"/>
      <c r="J734" s="140"/>
      <c r="K734" s="140"/>
      <c r="L734" s="140"/>
    </row>
    <row r="735" spans="2:12">
      <c r="B735" s="140"/>
      <c r="C735" s="140"/>
      <c r="D735" s="140"/>
      <c r="E735" s="140"/>
      <c r="F735" s="140"/>
      <c r="G735" s="140"/>
      <c r="H735" s="140"/>
      <c r="I735" s="140"/>
      <c r="J735" s="140"/>
      <c r="K735" s="140"/>
      <c r="L735" s="140"/>
    </row>
    <row r="736" spans="2:12">
      <c r="B736" s="140"/>
      <c r="C736" s="140"/>
      <c r="D736" s="140"/>
      <c r="E736" s="140"/>
      <c r="F736" s="140"/>
      <c r="G736" s="140"/>
      <c r="H736" s="140"/>
      <c r="I736" s="140"/>
      <c r="J736" s="140"/>
      <c r="K736" s="140"/>
      <c r="L736" s="140"/>
    </row>
    <row r="737" spans="2:12">
      <c r="B737" s="140"/>
      <c r="C737" s="140"/>
      <c r="D737" s="140"/>
      <c r="E737" s="140"/>
      <c r="F737" s="140"/>
      <c r="G737" s="140"/>
      <c r="H737" s="140"/>
      <c r="I737" s="140"/>
      <c r="J737" s="140"/>
      <c r="K737" s="140"/>
      <c r="L737" s="140"/>
    </row>
    <row r="738" spans="2:12">
      <c r="B738" s="140"/>
      <c r="C738" s="140"/>
      <c r="D738" s="140"/>
      <c r="E738" s="140"/>
      <c r="F738" s="140"/>
      <c r="G738" s="140"/>
      <c r="H738" s="140"/>
      <c r="I738" s="140"/>
      <c r="J738" s="140"/>
      <c r="K738" s="140"/>
      <c r="L738" s="140"/>
    </row>
    <row r="739" spans="2:12">
      <c r="B739" s="140"/>
      <c r="C739" s="140"/>
      <c r="D739" s="140"/>
      <c r="E739" s="140"/>
      <c r="F739" s="140"/>
      <c r="G739" s="140"/>
      <c r="H739" s="140"/>
      <c r="I739" s="140"/>
      <c r="J739" s="140"/>
      <c r="K739" s="140"/>
      <c r="L739" s="140"/>
    </row>
    <row r="740" spans="2:12">
      <c r="B740" s="140"/>
      <c r="C740" s="140"/>
      <c r="D740" s="140"/>
      <c r="E740" s="140"/>
      <c r="F740" s="140"/>
      <c r="G740" s="140"/>
      <c r="H740" s="140"/>
      <c r="I740" s="140"/>
      <c r="J740" s="140"/>
      <c r="K740" s="140"/>
      <c r="L740" s="140"/>
    </row>
    <row r="741" spans="2:12">
      <c r="B741" s="140"/>
      <c r="C741" s="140"/>
      <c r="D741" s="140"/>
      <c r="E741" s="140"/>
      <c r="F741" s="140"/>
      <c r="G741" s="140"/>
      <c r="H741" s="140"/>
      <c r="I741" s="140"/>
      <c r="J741" s="140"/>
      <c r="K741" s="140"/>
      <c r="L741" s="140"/>
    </row>
    <row r="742" spans="2:12">
      <c r="B742" s="140"/>
      <c r="C742" s="140"/>
      <c r="D742" s="140"/>
      <c r="E742" s="140"/>
      <c r="F742" s="140"/>
      <c r="G742" s="140"/>
      <c r="H742" s="140"/>
      <c r="I742" s="140"/>
      <c r="J742" s="140"/>
      <c r="K742" s="140"/>
      <c r="L742" s="140"/>
    </row>
    <row r="743" spans="2:12">
      <c r="B743" s="140"/>
      <c r="C743" s="140"/>
      <c r="D743" s="140"/>
      <c r="E743" s="140"/>
      <c r="F743" s="140"/>
      <c r="G743" s="140"/>
      <c r="H743" s="140"/>
      <c r="I743" s="140"/>
      <c r="J743" s="140"/>
      <c r="K743" s="140"/>
      <c r="L743" s="140"/>
    </row>
    <row r="744" spans="2:12">
      <c r="B744" s="140"/>
      <c r="C744" s="140"/>
      <c r="D744" s="140"/>
      <c r="E744" s="140"/>
      <c r="F744" s="140"/>
      <c r="G744" s="140"/>
      <c r="H744" s="140"/>
      <c r="I744" s="140"/>
      <c r="J744" s="140"/>
      <c r="K744" s="140"/>
      <c r="L744" s="140"/>
    </row>
    <row r="745" spans="2:12">
      <c r="B745" s="140"/>
      <c r="C745" s="140"/>
      <c r="D745" s="140"/>
      <c r="E745" s="140"/>
      <c r="F745" s="140"/>
      <c r="G745" s="140"/>
      <c r="H745" s="140"/>
      <c r="I745" s="140"/>
      <c r="J745" s="140"/>
      <c r="K745" s="140"/>
      <c r="L745" s="140"/>
    </row>
    <row r="746" spans="2:12">
      <c r="B746" s="140"/>
      <c r="C746" s="140"/>
      <c r="D746" s="140"/>
      <c r="E746" s="140"/>
      <c r="F746" s="140"/>
      <c r="G746" s="140"/>
      <c r="H746" s="140"/>
      <c r="I746" s="140"/>
      <c r="J746" s="140"/>
      <c r="K746" s="140"/>
      <c r="L746" s="140"/>
    </row>
    <row r="747" spans="2:12">
      <c r="B747" s="140"/>
      <c r="C747" s="140"/>
      <c r="D747" s="140"/>
      <c r="E747" s="140"/>
      <c r="F747" s="140"/>
      <c r="G747" s="140"/>
      <c r="H747" s="140"/>
      <c r="I747" s="140"/>
      <c r="J747" s="140"/>
      <c r="K747" s="140"/>
      <c r="L747" s="140"/>
    </row>
    <row r="748" spans="2:12">
      <c r="B748" s="140"/>
      <c r="C748" s="140"/>
      <c r="D748" s="140"/>
      <c r="E748" s="140"/>
      <c r="F748" s="140"/>
      <c r="G748" s="140"/>
      <c r="H748" s="140"/>
      <c r="I748" s="140"/>
      <c r="J748" s="140"/>
      <c r="K748" s="140"/>
      <c r="L748" s="140"/>
    </row>
    <row r="749" spans="2:12">
      <c r="B749" s="140"/>
      <c r="C749" s="140"/>
      <c r="D749" s="140"/>
      <c r="E749" s="140"/>
      <c r="F749" s="140"/>
      <c r="G749" s="140"/>
      <c r="H749" s="140"/>
      <c r="I749" s="140"/>
      <c r="J749" s="140"/>
      <c r="K749" s="140"/>
      <c r="L749" s="140"/>
    </row>
    <row r="750" spans="2:12">
      <c r="B750" s="140"/>
      <c r="C750" s="140"/>
      <c r="D750" s="140"/>
      <c r="E750" s="140"/>
      <c r="F750" s="140"/>
      <c r="G750" s="140"/>
      <c r="H750" s="140"/>
      <c r="I750" s="140"/>
      <c r="J750" s="140"/>
      <c r="K750" s="140"/>
      <c r="L750" s="140"/>
    </row>
    <row r="751" spans="2:12">
      <c r="B751" s="140"/>
      <c r="C751" s="140"/>
      <c r="D751" s="140"/>
      <c r="E751" s="140"/>
      <c r="F751" s="140"/>
      <c r="G751" s="140"/>
      <c r="H751" s="140"/>
      <c r="I751" s="140"/>
      <c r="J751" s="140"/>
      <c r="K751" s="140"/>
      <c r="L751" s="140"/>
    </row>
    <row r="752" spans="2:12">
      <c r="B752" s="140"/>
      <c r="C752" s="140"/>
      <c r="D752" s="140"/>
      <c r="E752" s="140"/>
      <c r="F752" s="140"/>
      <c r="G752" s="140"/>
      <c r="H752" s="140"/>
      <c r="I752" s="140"/>
      <c r="J752" s="140"/>
      <c r="K752" s="140"/>
      <c r="L752" s="140"/>
    </row>
    <row r="753" spans="2:12">
      <c r="B753" s="140"/>
      <c r="C753" s="140"/>
      <c r="D753" s="140"/>
      <c r="E753" s="140"/>
      <c r="F753" s="140"/>
      <c r="G753" s="140"/>
      <c r="H753" s="140"/>
      <c r="I753" s="140"/>
      <c r="J753" s="140"/>
      <c r="K753" s="140"/>
      <c r="L753" s="140"/>
    </row>
    <row r="754" spans="2:12">
      <c r="B754" s="140"/>
      <c r="C754" s="140"/>
      <c r="D754" s="140"/>
      <c r="E754" s="140"/>
      <c r="F754" s="140"/>
      <c r="G754" s="140"/>
      <c r="H754" s="140"/>
      <c r="I754" s="140"/>
      <c r="J754" s="140"/>
      <c r="K754" s="140"/>
      <c r="L754" s="140"/>
    </row>
    <row r="755" spans="2:12">
      <c r="B755" s="140"/>
      <c r="C755" s="140"/>
      <c r="D755" s="140"/>
      <c r="E755" s="140"/>
      <c r="F755" s="140"/>
      <c r="G755" s="140"/>
      <c r="H755" s="140"/>
      <c r="I755" s="140"/>
      <c r="J755" s="140"/>
      <c r="K755" s="140"/>
      <c r="L755" s="140"/>
    </row>
    <row r="756" spans="2:12">
      <c r="B756" s="140"/>
      <c r="C756" s="140"/>
      <c r="D756" s="140"/>
      <c r="E756" s="140"/>
      <c r="F756" s="140"/>
      <c r="G756" s="140"/>
      <c r="H756" s="140"/>
      <c r="I756" s="140"/>
      <c r="J756" s="140"/>
      <c r="K756" s="140"/>
      <c r="L756" s="140"/>
    </row>
    <row r="757" spans="2:12">
      <c r="B757" s="140"/>
      <c r="C757" s="140"/>
      <c r="D757" s="140"/>
      <c r="E757" s="140"/>
      <c r="F757" s="140"/>
      <c r="G757" s="140"/>
      <c r="H757" s="140"/>
      <c r="I757" s="140"/>
      <c r="J757" s="140"/>
      <c r="K757" s="140"/>
      <c r="L757" s="140"/>
    </row>
    <row r="758" spans="2:12">
      <c r="B758" s="140"/>
      <c r="C758" s="140"/>
      <c r="D758" s="140"/>
      <c r="E758" s="140"/>
      <c r="F758" s="140"/>
      <c r="G758" s="140"/>
      <c r="H758" s="140"/>
      <c r="I758" s="140"/>
      <c r="J758" s="140"/>
      <c r="K758" s="140"/>
      <c r="L758" s="140"/>
    </row>
    <row r="759" spans="2:12">
      <c r="B759" s="140"/>
      <c r="C759" s="140"/>
      <c r="D759" s="140"/>
      <c r="E759" s="140"/>
      <c r="F759" s="140"/>
      <c r="G759" s="140"/>
      <c r="H759" s="140"/>
      <c r="I759" s="140"/>
      <c r="J759" s="140"/>
      <c r="K759" s="140"/>
      <c r="L759" s="140"/>
    </row>
    <row r="760" spans="2:12">
      <c r="B760" s="140"/>
      <c r="C760" s="140"/>
      <c r="D760" s="140"/>
      <c r="E760" s="140"/>
      <c r="F760" s="140"/>
      <c r="G760" s="140"/>
      <c r="H760" s="140"/>
      <c r="I760" s="140"/>
      <c r="J760" s="140"/>
      <c r="K760" s="140"/>
      <c r="L760" s="140"/>
    </row>
    <row r="761" spans="2:12">
      <c r="B761" s="140"/>
      <c r="C761" s="140"/>
      <c r="D761" s="140"/>
      <c r="E761" s="140"/>
      <c r="F761" s="140"/>
      <c r="G761" s="140"/>
      <c r="H761" s="140"/>
      <c r="I761" s="140"/>
      <c r="J761" s="140"/>
      <c r="K761" s="140"/>
      <c r="L761" s="140"/>
    </row>
    <row r="762" spans="2:12">
      <c r="B762" s="140"/>
      <c r="C762" s="140"/>
      <c r="D762" s="140"/>
      <c r="E762" s="140"/>
      <c r="F762" s="140"/>
      <c r="G762" s="140"/>
      <c r="H762" s="140"/>
      <c r="I762" s="140"/>
      <c r="J762" s="140"/>
      <c r="K762" s="140"/>
      <c r="L762" s="140"/>
    </row>
    <row r="763" spans="2:12">
      <c r="B763" s="140"/>
      <c r="C763" s="140"/>
      <c r="D763" s="140"/>
      <c r="E763" s="140"/>
      <c r="F763" s="140"/>
      <c r="G763" s="140"/>
      <c r="H763" s="140"/>
      <c r="I763" s="140"/>
      <c r="J763" s="140"/>
      <c r="K763" s="140"/>
      <c r="L763" s="140"/>
    </row>
    <row r="764" spans="2:12">
      <c r="B764" s="140"/>
      <c r="C764" s="140"/>
      <c r="D764" s="140"/>
      <c r="E764" s="140"/>
      <c r="F764" s="140"/>
      <c r="G764" s="140"/>
      <c r="H764" s="140"/>
      <c r="I764" s="140"/>
      <c r="J764" s="140"/>
      <c r="K764" s="140"/>
      <c r="L764" s="140"/>
    </row>
    <row r="765" spans="2:12">
      <c r="B765" s="140"/>
      <c r="C765" s="140"/>
      <c r="D765" s="140"/>
      <c r="E765" s="140"/>
      <c r="F765" s="140"/>
      <c r="G765" s="140"/>
      <c r="H765" s="140"/>
      <c r="I765" s="140"/>
      <c r="J765" s="140"/>
      <c r="K765" s="140"/>
      <c r="L765" s="140"/>
    </row>
    <row r="766" spans="2:12">
      <c r="B766" s="140"/>
      <c r="C766" s="140"/>
      <c r="D766" s="140"/>
      <c r="E766" s="140"/>
      <c r="F766" s="140"/>
      <c r="G766" s="140"/>
      <c r="H766" s="140"/>
      <c r="I766" s="140"/>
      <c r="J766" s="140"/>
      <c r="K766" s="140"/>
      <c r="L766" s="140"/>
    </row>
    <row r="767" spans="2:12">
      <c r="B767" s="140"/>
      <c r="C767" s="140"/>
      <c r="D767" s="140"/>
      <c r="E767" s="140"/>
      <c r="F767" s="140"/>
      <c r="G767" s="140"/>
      <c r="H767" s="140"/>
      <c r="I767" s="140"/>
      <c r="J767" s="140"/>
      <c r="K767" s="140"/>
      <c r="L767" s="140"/>
    </row>
    <row r="768" spans="2:12">
      <c r="B768" s="140"/>
      <c r="C768" s="140"/>
      <c r="D768" s="140"/>
      <c r="E768" s="140"/>
      <c r="F768" s="140"/>
      <c r="G768" s="140"/>
      <c r="H768" s="140"/>
      <c r="I768" s="140"/>
      <c r="J768" s="140"/>
      <c r="K768" s="140"/>
      <c r="L768" s="140"/>
    </row>
    <row r="769" spans="2:12">
      <c r="B769" s="140"/>
      <c r="C769" s="140"/>
      <c r="D769" s="140"/>
      <c r="E769" s="140"/>
      <c r="F769" s="140"/>
      <c r="G769" s="140"/>
      <c r="H769" s="140"/>
      <c r="I769" s="140"/>
      <c r="J769" s="140"/>
      <c r="K769" s="140"/>
      <c r="L769" s="140"/>
    </row>
    <row r="770" spans="2:12">
      <c r="B770" s="140"/>
      <c r="C770" s="140"/>
      <c r="D770" s="140"/>
      <c r="E770" s="140"/>
      <c r="F770" s="140"/>
      <c r="G770" s="140"/>
      <c r="H770" s="140"/>
      <c r="I770" s="140"/>
      <c r="J770" s="140"/>
      <c r="K770" s="140"/>
      <c r="L770" s="140"/>
    </row>
    <row r="771" spans="2:12">
      <c r="B771" s="140"/>
      <c r="C771" s="140"/>
      <c r="D771" s="140"/>
      <c r="E771" s="140"/>
      <c r="F771" s="140"/>
      <c r="G771" s="140"/>
      <c r="H771" s="140"/>
      <c r="I771" s="140"/>
      <c r="J771" s="140"/>
      <c r="K771" s="140"/>
      <c r="L771" s="140"/>
    </row>
    <row r="772" spans="2:12">
      <c r="B772" s="140"/>
      <c r="C772" s="140"/>
      <c r="D772" s="140"/>
      <c r="E772" s="140"/>
      <c r="F772" s="140"/>
      <c r="G772" s="140"/>
      <c r="H772" s="140"/>
      <c r="I772" s="140"/>
      <c r="J772" s="140"/>
      <c r="K772" s="140"/>
      <c r="L772" s="140"/>
    </row>
    <row r="773" spans="2:12">
      <c r="B773" s="140"/>
      <c r="C773" s="140"/>
      <c r="D773" s="140"/>
      <c r="E773" s="140"/>
      <c r="F773" s="140"/>
      <c r="G773" s="140"/>
      <c r="H773" s="140"/>
      <c r="I773" s="140"/>
      <c r="J773" s="140"/>
      <c r="K773" s="140"/>
      <c r="L773" s="140"/>
    </row>
    <row r="774" spans="2:12">
      <c r="B774" s="140"/>
      <c r="C774" s="140"/>
      <c r="D774" s="140"/>
      <c r="E774" s="140"/>
      <c r="F774" s="140"/>
      <c r="G774" s="140"/>
      <c r="H774" s="140"/>
      <c r="I774" s="140"/>
      <c r="J774" s="140"/>
      <c r="K774" s="140"/>
      <c r="L774" s="140"/>
    </row>
    <row r="775" spans="2:12">
      <c r="B775" s="140"/>
      <c r="C775" s="140"/>
      <c r="D775" s="140"/>
      <c r="E775" s="140"/>
      <c r="F775" s="140"/>
      <c r="G775" s="140"/>
      <c r="H775" s="140"/>
      <c r="I775" s="140"/>
      <c r="J775" s="140"/>
      <c r="K775" s="140"/>
      <c r="L775" s="140"/>
    </row>
    <row r="776" spans="2:12">
      <c r="B776" s="140"/>
      <c r="C776" s="140"/>
      <c r="D776" s="140"/>
      <c r="E776" s="140"/>
      <c r="F776" s="140"/>
      <c r="G776" s="140"/>
      <c r="H776" s="140"/>
      <c r="I776" s="140"/>
      <c r="J776" s="140"/>
      <c r="K776" s="140"/>
      <c r="L776" s="140"/>
    </row>
    <row r="777" spans="2:12">
      <c r="B777" s="140"/>
      <c r="C777" s="140"/>
      <c r="D777" s="140"/>
      <c r="E777" s="140"/>
      <c r="F777" s="140"/>
      <c r="G777" s="140"/>
      <c r="H777" s="140"/>
      <c r="I777" s="140"/>
      <c r="J777" s="140"/>
      <c r="K777" s="140"/>
      <c r="L777" s="140"/>
    </row>
    <row r="778" spans="2:12">
      <c r="B778" s="140"/>
      <c r="C778" s="140"/>
      <c r="D778" s="140"/>
      <c r="E778" s="140"/>
      <c r="F778" s="140"/>
      <c r="G778" s="140"/>
      <c r="H778" s="140"/>
      <c r="I778" s="140"/>
      <c r="J778" s="140"/>
      <c r="K778" s="140"/>
      <c r="L778" s="140"/>
    </row>
    <row r="779" spans="2:12">
      <c r="B779" s="140"/>
      <c r="C779" s="140"/>
      <c r="D779" s="140"/>
      <c r="E779" s="140"/>
      <c r="F779" s="140"/>
      <c r="G779" s="140"/>
      <c r="H779" s="140"/>
      <c r="I779" s="140"/>
      <c r="J779" s="140"/>
      <c r="K779" s="140"/>
      <c r="L779" s="140"/>
    </row>
    <row r="780" spans="2:12">
      <c r="B780" s="140"/>
      <c r="C780" s="140"/>
      <c r="D780" s="140"/>
      <c r="E780" s="140"/>
      <c r="F780" s="140"/>
      <c r="G780" s="140"/>
      <c r="H780" s="140"/>
      <c r="I780" s="140"/>
      <c r="J780" s="140"/>
      <c r="K780" s="140"/>
      <c r="L780" s="140"/>
    </row>
    <row r="781" spans="2:12">
      <c r="B781" s="140"/>
      <c r="C781" s="140"/>
      <c r="D781" s="140"/>
      <c r="E781" s="140"/>
      <c r="F781" s="140"/>
      <c r="G781" s="140"/>
      <c r="H781" s="140"/>
      <c r="I781" s="140"/>
      <c r="J781" s="140"/>
      <c r="K781" s="140"/>
      <c r="L781" s="140"/>
    </row>
    <row r="782" spans="2:12">
      <c r="B782" s="140"/>
      <c r="C782" s="140"/>
      <c r="D782" s="140"/>
      <c r="E782" s="140"/>
      <c r="F782" s="140"/>
      <c r="G782" s="140"/>
      <c r="H782" s="140"/>
      <c r="I782" s="140"/>
      <c r="J782" s="140"/>
      <c r="K782" s="140"/>
      <c r="L782" s="140"/>
    </row>
    <row r="783" spans="2:12">
      <c r="B783" s="140"/>
      <c r="C783" s="140"/>
      <c r="D783" s="140"/>
      <c r="E783" s="140"/>
      <c r="F783" s="140"/>
      <c r="G783" s="140"/>
      <c r="H783" s="140"/>
      <c r="I783" s="140"/>
      <c r="J783" s="140"/>
      <c r="K783" s="140"/>
      <c r="L783" s="140"/>
    </row>
    <row r="784" spans="2:12">
      <c r="B784" s="140"/>
      <c r="C784" s="140"/>
      <c r="D784" s="140"/>
      <c r="E784" s="140"/>
      <c r="F784" s="140"/>
      <c r="G784" s="140"/>
      <c r="H784" s="140"/>
      <c r="I784" s="140"/>
      <c r="J784" s="140"/>
      <c r="K784" s="140"/>
      <c r="L784" s="140"/>
    </row>
    <row r="785" spans="2:12">
      <c r="B785" s="140"/>
      <c r="C785" s="140"/>
      <c r="D785" s="140"/>
      <c r="E785" s="140"/>
      <c r="F785" s="140"/>
      <c r="G785" s="140"/>
      <c r="H785" s="140"/>
      <c r="I785" s="140"/>
      <c r="J785" s="140"/>
      <c r="K785" s="140"/>
      <c r="L785" s="140"/>
    </row>
    <row r="786" spans="2:12">
      <c r="B786" s="140"/>
      <c r="C786" s="140"/>
      <c r="D786" s="140"/>
      <c r="E786" s="140"/>
      <c r="F786" s="140"/>
      <c r="G786" s="140"/>
      <c r="H786" s="140"/>
      <c r="I786" s="140"/>
      <c r="J786" s="140"/>
      <c r="K786" s="140"/>
      <c r="L786" s="140"/>
    </row>
    <row r="787" spans="2:12">
      <c r="B787" s="140"/>
      <c r="C787" s="140"/>
      <c r="D787" s="140"/>
      <c r="E787" s="140"/>
      <c r="F787" s="140"/>
      <c r="G787" s="140"/>
      <c r="H787" s="140"/>
      <c r="I787" s="140"/>
      <c r="J787" s="140"/>
      <c r="K787" s="140"/>
      <c r="L787" s="140"/>
    </row>
    <row r="788" spans="2:12">
      <c r="B788" s="140"/>
      <c r="C788" s="140"/>
      <c r="D788" s="140"/>
      <c r="E788" s="140"/>
      <c r="F788" s="140"/>
      <c r="G788" s="140"/>
      <c r="H788" s="140"/>
      <c r="I788" s="140"/>
      <c r="J788" s="140"/>
      <c r="K788" s="140"/>
      <c r="L788" s="140"/>
    </row>
    <row r="789" spans="2:12">
      <c r="B789" s="140"/>
      <c r="C789" s="140"/>
      <c r="D789" s="140"/>
      <c r="E789" s="140"/>
      <c r="F789" s="140"/>
      <c r="G789" s="140"/>
      <c r="H789" s="140"/>
      <c r="I789" s="140"/>
      <c r="J789" s="140"/>
      <c r="K789" s="140"/>
      <c r="L789" s="140"/>
    </row>
    <row r="790" spans="2:12">
      <c r="B790" s="140"/>
      <c r="C790" s="140"/>
      <c r="D790" s="140"/>
      <c r="E790" s="140"/>
      <c r="F790" s="140"/>
      <c r="G790" s="140"/>
      <c r="H790" s="140"/>
      <c r="I790" s="140"/>
      <c r="J790" s="140"/>
      <c r="K790" s="140"/>
      <c r="L790" s="140"/>
    </row>
    <row r="791" spans="2:12">
      <c r="B791" s="140"/>
      <c r="C791" s="140"/>
      <c r="D791" s="140"/>
      <c r="E791" s="140"/>
      <c r="F791" s="140"/>
      <c r="G791" s="140"/>
      <c r="H791" s="140"/>
      <c r="I791" s="140"/>
      <c r="J791" s="140"/>
      <c r="K791" s="140"/>
      <c r="L791" s="140"/>
    </row>
    <row r="792" spans="2:12">
      <c r="B792" s="140"/>
      <c r="C792" s="140"/>
      <c r="D792" s="140"/>
      <c r="E792" s="140"/>
      <c r="F792" s="140"/>
      <c r="G792" s="140"/>
      <c r="H792" s="140"/>
      <c r="I792" s="140"/>
      <c r="J792" s="140"/>
      <c r="K792" s="140"/>
      <c r="L792" s="140"/>
    </row>
    <row r="793" spans="2:12">
      <c r="B793" s="140"/>
      <c r="C793" s="140"/>
      <c r="D793" s="140"/>
      <c r="E793" s="140"/>
      <c r="F793" s="140"/>
      <c r="G793" s="140"/>
      <c r="H793" s="140"/>
      <c r="I793" s="140"/>
      <c r="J793" s="140"/>
      <c r="K793" s="140"/>
      <c r="L793" s="140"/>
    </row>
    <row r="794" spans="2:12">
      <c r="B794" s="140"/>
      <c r="C794" s="140"/>
      <c r="D794" s="140"/>
      <c r="E794" s="140"/>
      <c r="F794" s="140"/>
      <c r="G794" s="140"/>
      <c r="H794" s="140"/>
      <c r="I794" s="140"/>
      <c r="J794" s="140"/>
      <c r="K794" s="140"/>
      <c r="L794" s="140"/>
    </row>
    <row r="795" spans="2:12">
      <c r="B795" s="140"/>
      <c r="C795" s="140"/>
      <c r="D795" s="140"/>
      <c r="E795" s="140"/>
      <c r="F795" s="140"/>
      <c r="G795" s="140"/>
      <c r="H795" s="140"/>
      <c r="I795" s="140"/>
      <c r="J795" s="140"/>
      <c r="K795" s="140"/>
      <c r="L795" s="140"/>
    </row>
    <row r="796" spans="2:12">
      <c r="B796" s="140"/>
      <c r="C796" s="140"/>
      <c r="D796" s="140"/>
      <c r="E796" s="140"/>
      <c r="F796" s="140"/>
      <c r="G796" s="140"/>
      <c r="H796" s="140"/>
      <c r="I796" s="140"/>
      <c r="J796" s="140"/>
      <c r="K796" s="140"/>
      <c r="L796" s="140"/>
    </row>
    <row r="797" spans="2:12">
      <c r="B797" s="140"/>
      <c r="C797" s="140"/>
      <c r="D797" s="140"/>
      <c r="E797" s="140"/>
      <c r="F797" s="140"/>
      <c r="G797" s="140"/>
      <c r="H797" s="140"/>
      <c r="I797" s="140"/>
      <c r="J797" s="140"/>
      <c r="K797" s="140"/>
      <c r="L797" s="140"/>
    </row>
    <row r="798" spans="2:12">
      <c r="B798" s="140"/>
      <c r="C798" s="140"/>
      <c r="D798" s="140"/>
      <c r="E798" s="140"/>
      <c r="F798" s="140"/>
      <c r="G798" s="140"/>
      <c r="H798" s="140"/>
      <c r="I798" s="140"/>
      <c r="J798" s="140"/>
      <c r="K798" s="140"/>
      <c r="L798" s="140"/>
    </row>
    <row r="799" spans="2:12">
      <c r="B799" s="140"/>
      <c r="C799" s="140"/>
      <c r="D799" s="140"/>
      <c r="E799" s="140"/>
      <c r="F799" s="140"/>
      <c r="G799" s="140"/>
      <c r="H799" s="140"/>
      <c r="I799" s="140"/>
      <c r="J799" s="140"/>
      <c r="K799" s="140"/>
      <c r="L799" s="140"/>
    </row>
    <row r="800" spans="2:12">
      <c r="B800" s="140"/>
      <c r="C800" s="140"/>
      <c r="D800" s="140"/>
      <c r="E800" s="140"/>
      <c r="F800" s="140"/>
      <c r="G800" s="140"/>
      <c r="H800" s="140"/>
      <c r="I800" s="140"/>
      <c r="J800" s="140"/>
      <c r="K800" s="140"/>
      <c r="L800" s="140"/>
    </row>
    <row r="801" spans="2:12">
      <c r="B801" s="140"/>
      <c r="C801" s="140"/>
      <c r="D801" s="140"/>
      <c r="E801" s="140"/>
      <c r="F801" s="140"/>
      <c r="G801" s="140"/>
      <c r="H801" s="140"/>
      <c r="I801" s="140"/>
      <c r="J801" s="140"/>
      <c r="K801" s="140"/>
      <c r="L801" s="140"/>
    </row>
    <row r="802" spans="2:12">
      <c r="B802" s="140"/>
      <c r="C802" s="140"/>
      <c r="D802" s="140"/>
      <c r="E802" s="140"/>
      <c r="F802" s="140"/>
      <c r="G802" s="140"/>
      <c r="H802" s="140"/>
      <c r="I802" s="140"/>
      <c r="J802" s="140"/>
      <c r="K802" s="140"/>
      <c r="L802" s="140"/>
    </row>
    <row r="803" spans="2:12">
      <c r="B803" s="140"/>
      <c r="C803" s="140"/>
      <c r="D803" s="140"/>
      <c r="E803" s="140"/>
      <c r="F803" s="140"/>
      <c r="G803" s="140"/>
      <c r="H803" s="140"/>
      <c r="I803" s="140"/>
      <c r="J803" s="140"/>
      <c r="K803" s="140"/>
      <c r="L803" s="140"/>
    </row>
    <row r="804" spans="2:12">
      <c r="B804" s="140"/>
      <c r="C804" s="140"/>
      <c r="D804" s="140"/>
      <c r="E804" s="140"/>
      <c r="F804" s="140"/>
      <c r="G804" s="140"/>
      <c r="H804" s="140"/>
      <c r="I804" s="140"/>
      <c r="J804" s="140"/>
      <c r="K804" s="140"/>
      <c r="L804" s="140"/>
    </row>
    <row r="805" spans="2:12">
      <c r="B805" s="140"/>
      <c r="C805" s="140"/>
      <c r="D805" s="140"/>
      <c r="E805" s="140"/>
      <c r="F805" s="140"/>
      <c r="G805" s="140"/>
      <c r="H805" s="140"/>
      <c r="I805" s="140"/>
      <c r="J805" s="140"/>
      <c r="K805" s="140"/>
      <c r="L805" s="140"/>
    </row>
    <row r="806" spans="2:12">
      <c r="B806" s="140"/>
      <c r="C806" s="140"/>
      <c r="D806" s="140"/>
      <c r="E806" s="140"/>
      <c r="F806" s="140"/>
      <c r="G806" s="140"/>
      <c r="H806" s="140"/>
      <c r="I806" s="140"/>
      <c r="J806" s="140"/>
      <c r="K806" s="140"/>
      <c r="L806" s="140"/>
    </row>
    <row r="807" spans="2:12">
      <c r="B807" s="140"/>
      <c r="C807" s="140"/>
      <c r="D807" s="140"/>
      <c r="E807" s="140"/>
      <c r="F807" s="140"/>
      <c r="G807" s="140"/>
      <c r="H807" s="140"/>
      <c r="I807" s="140"/>
      <c r="J807" s="140"/>
      <c r="K807" s="140"/>
      <c r="L807" s="140"/>
    </row>
    <row r="808" spans="2:12">
      <c r="B808" s="140"/>
      <c r="C808" s="140"/>
      <c r="D808" s="140"/>
      <c r="E808" s="140"/>
      <c r="F808" s="140"/>
      <c r="G808" s="140"/>
      <c r="H808" s="140"/>
      <c r="I808" s="140"/>
      <c r="J808" s="140"/>
      <c r="K808" s="140"/>
      <c r="L808" s="140"/>
    </row>
    <row r="809" spans="2:12">
      <c r="B809" s="140"/>
      <c r="C809" s="140"/>
      <c r="D809" s="140"/>
      <c r="E809" s="140"/>
      <c r="F809" s="140"/>
      <c r="G809" s="140"/>
      <c r="H809" s="140"/>
      <c r="I809" s="140"/>
      <c r="J809" s="140"/>
      <c r="K809" s="140"/>
      <c r="L809" s="140"/>
    </row>
    <row r="810" spans="2:12">
      <c r="B810" s="140"/>
      <c r="C810" s="140"/>
      <c r="D810" s="140"/>
      <c r="E810" s="140"/>
      <c r="F810" s="140"/>
      <c r="G810" s="140"/>
      <c r="H810" s="140"/>
      <c r="I810" s="140"/>
      <c r="J810" s="140"/>
      <c r="K810" s="140"/>
      <c r="L810" s="140"/>
    </row>
    <row r="811" spans="2:12">
      <c r="B811" s="140"/>
      <c r="C811" s="140"/>
      <c r="D811" s="140"/>
      <c r="E811" s="140"/>
      <c r="F811" s="140"/>
      <c r="G811" s="140"/>
      <c r="H811" s="140"/>
      <c r="I811" s="140"/>
      <c r="J811" s="140"/>
      <c r="K811" s="140"/>
      <c r="L811" s="140"/>
    </row>
    <row r="812" spans="2:12">
      <c r="B812" s="140"/>
      <c r="C812" s="140"/>
      <c r="D812" s="140"/>
      <c r="E812" s="140"/>
      <c r="F812" s="140"/>
      <c r="G812" s="140"/>
      <c r="H812" s="140"/>
      <c r="I812" s="140"/>
      <c r="J812" s="140"/>
      <c r="K812" s="140"/>
      <c r="L812" s="140"/>
    </row>
    <row r="813" spans="2:12">
      <c r="B813" s="140"/>
      <c r="C813" s="140"/>
      <c r="D813" s="140"/>
      <c r="E813" s="140"/>
      <c r="F813" s="140"/>
      <c r="G813" s="140"/>
      <c r="H813" s="140"/>
      <c r="I813" s="140"/>
      <c r="J813" s="140"/>
      <c r="K813" s="140"/>
      <c r="L813" s="140"/>
    </row>
    <row r="814" spans="2:12">
      <c r="B814" s="140"/>
      <c r="C814" s="140"/>
      <c r="D814" s="140"/>
      <c r="E814" s="140"/>
      <c r="F814" s="140"/>
      <c r="G814" s="140"/>
      <c r="H814" s="140"/>
      <c r="I814" s="140"/>
      <c r="J814" s="140"/>
      <c r="K814" s="140"/>
      <c r="L814" s="140"/>
    </row>
    <row r="815" spans="2:12">
      <c r="B815" s="140"/>
      <c r="C815" s="140"/>
      <c r="D815" s="140"/>
      <c r="E815" s="140"/>
      <c r="F815" s="140"/>
      <c r="G815" s="140"/>
      <c r="H815" s="140"/>
      <c r="I815" s="140"/>
      <c r="J815" s="140"/>
      <c r="K815" s="140"/>
      <c r="L815" s="140"/>
    </row>
    <row r="816" spans="2:12">
      <c r="B816" s="140"/>
      <c r="C816" s="140"/>
      <c r="D816" s="140"/>
      <c r="E816" s="140"/>
      <c r="F816" s="140"/>
      <c r="G816" s="140"/>
      <c r="H816" s="140"/>
      <c r="I816" s="140"/>
      <c r="J816" s="140"/>
      <c r="K816" s="140"/>
      <c r="L816" s="140"/>
    </row>
    <row r="817" spans="2:12">
      <c r="B817" s="140"/>
      <c r="C817" s="140"/>
      <c r="D817" s="140"/>
      <c r="E817" s="140"/>
      <c r="F817" s="140"/>
      <c r="G817" s="140"/>
      <c r="H817" s="140"/>
      <c r="I817" s="140"/>
      <c r="J817" s="140"/>
      <c r="K817" s="140"/>
      <c r="L817" s="140"/>
    </row>
    <row r="818" spans="2:12">
      <c r="B818" s="140"/>
      <c r="C818" s="140"/>
      <c r="D818" s="140"/>
      <c r="E818" s="140"/>
      <c r="F818" s="140"/>
      <c r="G818" s="140"/>
      <c r="H818" s="140"/>
      <c r="I818" s="140"/>
      <c r="J818" s="140"/>
      <c r="K818" s="140"/>
      <c r="L818" s="140"/>
    </row>
    <row r="819" spans="2:12">
      <c r="B819" s="140"/>
      <c r="C819" s="140"/>
      <c r="D819" s="140"/>
      <c r="E819" s="140"/>
      <c r="F819" s="140"/>
      <c r="G819" s="140"/>
      <c r="H819" s="140"/>
      <c r="I819" s="140"/>
      <c r="J819" s="140"/>
      <c r="K819" s="140"/>
      <c r="L819" s="140"/>
    </row>
    <row r="820" spans="2:12">
      <c r="B820" s="140"/>
      <c r="C820" s="140"/>
      <c r="D820" s="140"/>
      <c r="E820" s="140"/>
      <c r="F820" s="140"/>
      <c r="G820" s="140"/>
      <c r="H820" s="140"/>
      <c r="I820" s="140"/>
      <c r="J820" s="140"/>
      <c r="K820" s="140"/>
      <c r="L820" s="140"/>
    </row>
    <row r="821" spans="2:12">
      <c r="B821" s="140"/>
      <c r="C821" s="140"/>
      <c r="D821" s="140"/>
      <c r="E821" s="140"/>
      <c r="F821" s="140"/>
      <c r="G821" s="140"/>
      <c r="H821" s="140"/>
      <c r="I821" s="140"/>
      <c r="J821" s="140"/>
      <c r="K821" s="140"/>
      <c r="L821" s="140"/>
    </row>
    <row r="822" spans="2:12">
      <c r="B822" s="140"/>
      <c r="C822" s="140"/>
      <c r="D822" s="140"/>
      <c r="E822" s="140"/>
      <c r="F822" s="140"/>
      <c r="G822" s="140"/>
      <c r="H822" s="140"/>
      <c r="I822" s="140"/>
      <c r="J822" s="140"/>
      <c r="K822" s="140"/>
      <c r="L822" s="140"/>
    </row>
    <row r="823" spans="2:12">
      <c r="B823" s="140"/>
      <c r="C823" s="140"/>
      <c r="D823" s="140"/>
      <c r="E823" s="140"/>
      <c r="F823" s="140"/>
      <c r="G823" s="140"/>
      <c r="H823" s="140"/>
      <c r="I823" s="140"/>
      <c r="J823" s="140"/>
      <c r="K823" s="140"/>
      <c r="L823" s="140"/>
    </row>
    <row r="824" spans="2:12">
      <c r="B824" s="140"/>
      <c r="C824" s="140"/>
      <c r="D824" s="140"/>
      <c r="E824" s="140"/>
      <c r="F824" s="140"/>
      <c r="G824" s="140"/>
      <c r="H824" s="140"/>
      <c r="I824" s="140"/>
      <c r="J824" s="140"/>
      <c r="K824" s="140"/>
      <c r="L824" s="140"/>
    </row>
    <row r="825" spans="2:12">
      <c r="B825" s="140"/>
      <c r="C825" s="140"/>
      <c r="D825" s="140"/>
      <c r="E825" s="140"/>
      <c r="F825" s="140"/>
      <c r="G825" s="140"/>
      <c r="H825" s="140"/>
      <c r="I825" s="140"/>
      <c r="J825" s="140"/>
      <c r="K825" s="140"/>
      <c r="L825" s="140"/>
    </row>
    <row r="826" spans="2:12">
      <c r="B826" s="140"/>
      <c r="C826" s="140"/>
      <c r="D826" s="140"/>
      <c r="E826" s="140"/>
      <c r="F826" s="140"/>
      <c r="G826" s="140"/>
      <c r="H826" s="140"/>
      <c r="I826" s="140"/>
      <c r="J826" s="140"/>
      <c r="K826" s="140"/>
      <c r="L826" s="140"/>
    </row>
    <row r="827" spans="2:12">
      <c r="B827" s="140"/>
      <c r="C827" s="140"/>
      <c r="D827" s="140"/>
      <c r="E827" s="140"/>
      <c r="F827" s="140"/>
      <c r="G827" s="140"/>
      <c r="H827" s="140"/>
      <c r="I827" s="140"/>
      <c r="J827" s="140"/>
      <c r="K827" s="140"/>
      <c r="L827" s="140"/>
    </row>
    <row r="828" spans="2:12">
      <c r="B828" s="140"/>
      <c r="C828" s="140"/>
      <c r="D828" s="140"/>
      <c r="E828" s="140"/>
      <c r="F828" s="140"/>
      <c r="G828" s="140"/>
      <c r="H828" s="140"/>
      <c r="I828" s="140"/>
      <c r="J828" s="140"/>
      <c r="K828" s="140"/>
      <c r="L828" s="140"/>
    </row>
    <row r="829" spans="2:12">
      <c r="B829" s="140"/>
      <c r="C829" s="140"/>
      <c r="D829" s="140"/>
      <c r="E829" s="140"/>
      <c r="F829" s="140"/>
      <c r="G829" s="140"/>
      <c r="H829" s="140"/>
      <c r="I829" s="140"/>
      <c r="J829" s="140"/>
      <c r="K829" s="140"/>
      <c r="L829" s="140"/>
    </row>
    <row r="830" spans="2:12">
      <c r="B830" s="140"/>
      <c r="C830" s="140"/>
      <c r="D830" s="140"/>
      <c r="E830" s="140"/>
      <c r="F830" s="140"/>
      <c r="G830" s="140"/>
      <c r="H830" s="140"/>
      <c r="I830" s="140"/>
      <c r="J830" s="140"/>
      <c r="K830" s="140"/>
      <c r="L830" s="140"/>
    </row>
    <row r="831" spans="2:12">
      <c r="B831" s="140"/>
      <c r="C831" s="140"/>
      <c r="D831" s="140"/>
      <c r="E831" s="140"/>
      <c r="F831" s="140"/>
      <c r="G831" s="140"/>
      <c r="H831" s="140"/>
      <c r="I831" s="140"/>
      <c r="J831" s="140"/>
      <c r="K831" s="140"/>
      <c r="L831" s="140"/>
    </row>
    <row r="832" spans="2:12">
      <c r="B832" s="140"/>
      <c r="C832" s="140"/>
      <c r="D832" s="140"/>
      <c r="E832" s="140"/>
      <c r="F832" s="140"/>
      <c r="G832" s="140"/>
      <c r="H832" s="140"/>
      <c r="I832" s="140"/>
      <c r="J832" s="140"/>
      <c r="K832" s="140"/>
      <c r="L832" s="140"/>
    </row>
    <row r="833" spans="2:12">
      <c r="B833" s="140"/>
      <c r="C833" s="140"/>
      <c r="D833" s="140"/>
      <c r="E833" s="140"/>
      <c r="F833" s="140"/>
      <c r="G833" s="140"/>
      <c r="H833" s="140"/>
      <c r="I833" s="140"/>
      <c r="J833" s="140"/>
      <c r="K833" s="140"/>
      <c r="L833" s="140"/>
    </row>
    <row r="834" spans="2:12">
      <c r="B834" s="140"/>
      <c r="C834" s="140"/>
      <c r="D834" s="140"/>
      <c r="E834" s="140"/>
      <c r="F834" s="140"/>
      <c r="G834" s="140"/>
      <c r="H834" s="140"/>
      <c r="I834" s="140"/>
      <c r="J834" s="140"/>
      <c r="K834" s="140"/>
      <c r="L834" s="140"/>
    </row>
    <row r="835" spans="2:12">
      <c r="B835" s="140"/>
      <c r="C835" s="140"/>
      <c r="D835" s="140"/>
      <c r="E835" s="140"/>
      <c r="F835" s="140"/>
      <c r="G835" s="140"/>
      <c r="H835" s="140"/>
      <c r="I835" s="140"/>
      <c r="J835" s="140"/>
      <c r="K835" s="140"/>
      <c r="L835" s="140"/>
    </row>
    <row r="836" spans="2:12">
      <c r="B836" s="140"/>
      <c r="C836" s="140"/>
      <c r="D836" s="140"/>
      <c r="E836" s="140"/>
      <c r="F836" s="140"/>
      <c r="G836" s="140"/>
      <c r="H836" s="140"/>
      <c r="I836" s="140"/>
      <c r="J836" s="140"/>
      <c r="K836" s="140"/>
      <c r="L836" s="140"/>
    </row>
    <row r="837" spans="2:12">
      <c r="B837" s="140"/>
      <c r="C837" s="140"/>
      <c r="D837" s="140"/>
      <c r="E837" s="140"/>
      <c r="F837" s="140"/>
      <c r="G837" s="140"/>
      <c r="H837" s="140"/>
      <c r="I837" s="140"/>
      <c r="J837" s="140"/>
      <c r="K837" s="140"/>
      <c r="L837" s="140"/>
    </row>
    <row r="838" spans="2:12">
      <c r="B838" s="140"/>
      <c r="C838" s="140"/>
      <c r="D838" s="140"/>
      <c r="E838" s="140"/>
      <c r="F838" s="140"/>
      <c r="G838" s="140"/>
      <c r="H838" s="140"/>
      <c r="I838" s="140"/>
      <c r="J838" s="140"/>
      <c r="K838" s="140"/>
      <c r="L838" s="140"/>
    </row>
    <row r="839" spans="2:12">
      <c r="B839" s="140"/>
      <c r="C839" s="140"/>
      <c r="D839" s="140"/>
      <c r="E839" s="140"/>
      <c r="F839" s="140"/>
      <c r="G839" s="140"/>
      <c r="H839" s="140"/>
      <c r="I839" s="140"/>
      <c r="J839" s="140"/>
      <c r="K839" s="140"/>
      <c r="L839" s="140"/>
    </row>
    <row r="840" spans="2:12">
      <c r="B840" s="140"/>
      <c r="C840" s="140"/>
      <c r="D840" s="140"/>
      <c r="E840" s="140"/>
      <c r="F840" s="140"/>
      <c r="G840" s="140"/>
      <c r="H840" s="140"/>
      <c r="I840" s="140"/>
      <c r="J840" s="140"/>
      <c r="K840" s="140"/>
      <c r="L840" s="140"/>
    </row>
    <row r="841" spans="2:12">
      <c r="B841" s="140"/>
      <c r="C841" s="140"/>
      <c r="D841" s="140"/>
      <c r="E841" s="140"/>
      <c r="F841" s="140"/>
      <c r="G841" s="140"/>
      <c r="H841" s="140"/>
      <c r="I841" s="140"/>
      <c r="J841" s="140"/>
      <c r="K841" s="140"/>
      <c r="L841" s="140"/>
    </row>
    <row r="842" spans="2:12">
      <c r="B842" s="140"/>
      <c r="C842" s="140"/>
      <c r="D842" s="140"/>
      <c r="E842" s="140"/>
      <c r="F842" s="140"/>
      <c r="G842" s="140"/>
      <c r="H842" s="140"/>
      <c r="I842" s="140"/>
      <c r="J842" s="140"/>
      <c r="K842" s="140"/>
      <c r="L842" s="140"/>
    </row>
    <row r="843" spans="2:12">
      <c r="B843" s="140"/>
      <c r="C843" s="140"/>
      <c r="D843" s="140"/>
      <c r="E843" s="140"/>
      <c r="F843" s="140"/>
      <c r="G843" s="140"/>
      <c r="H843" s="140"/>
      <c r="I843" s="140"/>
      <c r="J843" s="140"/>
      <c r="K843" s="140"/>
      <c r="L843" s="140"/>
    </row>
    <row r="844" spans="2:12">
      <c r="B844" s="140"/>
      <c r="C844" s="140"/>
      <c r="D844" s="140"/>
      <c r="E844" s="140"/>
      <c r="F844" s="140"/>
      <c r="G844" s="140"/>
      <c r="H844" s="140"/>
      <c r="I844" s="140"/>
      <c r="J844" s="140"/>
      <c r="K844" s="140"/>
      <c r="L844" s="140"/>
    </row>
    <row r="845" spans="2:12">
      <c r="B845" s="140"/>
      <c r="C845" s="140"/>
      <c r="D845" s="140"/>
      <c r="E845" s="140"/>
      <c r="F845" s="140"/>
      <c r="G845" s="140"/>
      <c r="H845" s="140"/>
      <c r="I845" s="140"/>
      <c r="J845" s="140"/>
      <c r="K845" s="140"/>
      <c r="L845" s="140"/>
    </row>
    <row r="846" spans="2:12">
      <c r="B846" s="140"/>
      <c r="C846" s="140"/>
      <c r="D846" s="140"/>
      <c r="E846" s="140"/>
      <c r="F846" s="140"/>
      <c r="G846" s="140"/>
      <c r="H846" s="140"/>
      <c r="I846" s="140"/>
      <c r="J846" s="140"/>
      <c r="K846" s="140"/>
      <c r="L846" s="140"/>
    </row>
    <row r="847" spans="2:12">
      <c r="B847" s="140"/>
      <c r="C847" s="140"/>
      <c r="D847" s="140"/>
      <c r="E847" s="140"/>
      <c r="F847" s="140"/>
      <c r="G847" s="140"/>
      <c r="H847" s="140"/>
      <c r="I847" s="140"/>
      <c r="J847" s="140"/>
      <c r="K847" s="140"/>
      <c r="L847" s="140"/>
    </row>
    <row r="848" spans="2:12">
      <c r="B848" s="140"/>
      <c r="C848" s="140"/>
      <c r="D848" s="140"/>
      <c r="E848" s="140"/>
      <c r="F848" s="140"/>
      <c r="G848" s="140"/>
      <c r="H848" s="140"/>
      <c r="I848" s="140"/>
      <c r="J848" s="140"/>
      <c r="K848" s="140"/>
      <c r="L848" s="140"/>
    </row>
    <row r="849" spans="2:12">
      <c r="B849" s="140"/>
      <c r="C849" s="140"/>
      <c r="D849" s="140"/>
      <c r="E849" s="140"/>
      <c r="F849" s="140"/>
      <c r="G849" s="140"/>
      <c r="H849" s="140"/>
      <c r="I849" s="140"/>
      <c r="J849" s="140"/>
      <c r="K849" s="140"/>
      <c r="L849" s="140"/>
    </row>
    <row r="850" spans="2:12">
      <c r="B850" s="140"/>
      <c r="C850" s="140"/>
      <c r="D850" s="140"/>
      <c r="E850" s="140"/>
      <c r="F850" s="140"/>
      <c r="G850" s="140"/>
      <c r="H850" s="140"/>
      <c r="I850" s="140"/>
      <c r="J850" s="140"/>
      <c r="K850" s="140"/>
      <c r="L850" s="140"/>
    </row>
    <row r="851" spans="2:12">
      <c r="B851" s="140"/>
      <c r="C851" s="140"/>
      <c r="D851" s="140"/>
      <c r="E851" s="140"/>
      <c r="F851" s="140"/>
      <c r="G851" s="140"/>
      <c r="H851" s="140"/>
      <c r="I851" s="140"/>
      <c r="J851" s="140"/>
      <c r="K851" s="140"/>
      <c r="L851" s="140"/>
    </row>
    <row r="852" spans="2:12">
      <c r="B852" s="140"/>
      <c r="C852" s="140"/>
      <c r="D852" s="140"/>
      <c r="E852" s="140"/>
      <c r="F852" s="140"/>
      <c r="G852" s="140"/>
      <c r="H852" s="140"/>
      <c r="I852" s="140"/>
      <c r="J852" s="140"/>
      <c r="K852" s="140"/>
      <c r="L852" s="140"/>
    </row>
    <row r="853" spans="2:12">
      <c r="B853" s="140"/>
      <c r="C853" s="140"/>
      <c r="D853" s="140"/>
      <c r="E853" s="140"/>
      <c r="F853" s="140"/>
      <c r="G853" s="140"/>
      <c r="H853" s="140"/>
      <c r="I853" s="140"/>
      <c r="J853" s="140"/>
      <c r="K853" s="140"/>
      <c r="L853" s="140"/>
    </row>
    <row r="854" spans="2:12">
      <c r="B854" s="140"/>
      <c r="C854" s="140"/>
      <c r="D854" s="140"/>
      <c r="E854" s="140"/>
      <c r="F854" s="140"/>
      <c r="G854" s="140"/>
      <c r="H854" s="140"/>
      <c r="I854" s="140"/>
      <c r="J854" s="140"/>
      <c r="K854" s="140"/>
      <c r="L854" s="140"/>
    </row>
    <row r="855" spans="2:12">
      <c r="B855" s="140"/>
      <c r="C855" s="140"/>
      <c r="D855" s="140"/>
      <c r="E855" s="140"/>
      <c r="F855" s="140"/>
      <c r="G855" s="140"/>
      <c r="H855" s="140"/>
      <c r="I855" s="140"/>
      <c r="J855" s="140"/>
      <c r="K855" s="140"/>
      <c r="L855" s="140"/>
    </row>
    <row r="856" spans="2:12">
      <c r="B856" s="140"/>
      <c r="C856" s="140"/>
      <c r="D856" s="140"/>
      <c r="E856" s="140"/>
      <c r="F856" s="140"/>
      <c r="G856" s="140"/>
      <c r="H856" s="140"/>
      <c r="I856" s="140"/>
      <c r="J856" s="140"/>
      <c r="K856" s="140"/>
      <c r="L856" s="140"/>
    </row>
    <row r="857" spans="2:12">
      <c r="B857" s="140"/>
      <c r="C857" s="140"/>
      <c r="D857" s="140"/>
      <c r="E857" s="140"/>
      <c r="F857" s="140"/>
      <c r="G857" s="140"/>
      <c r="H857" s="140"/>
      <c r="I857" s="140"/>
      <c r="J857" s="140"/>
      <c r="K857" s="140"/>
      <c r="L857" s="140"/>
    </row>
    <row r="858" spans="2:12">
      <c r="B858" s="140"/>
      <c r="C858" s="140"/>
      <c r="D858" s="140"/>
      <c r="E858" s="140"/>
      <c r="F858" s="140"/>
      <c r="G858" s="140"/>
      <c r="H858" s="140"/>
      <c r="I858" s="140"/>
      <c r="J858" s="140"/>
      <c r="K858" s="140"/>
      <c r="L858" s="140"/>
    </row>
    <row r="859" spans="2:12">
      <c r="B859" s="140"/>
      <c r="C859" s="140"/>
      <c r="D859" s="140"/>
      <c r="E859" s="140"/>
      <c r="F859" s="140"/>
      <c r="G859" s="140"/>
      <c r="H859" s="140"/>
      <c r="I859" s="140"/>
      <c r="J859" s="140"/>
      <c r="K859" s="140"/>
      <c r="L859" s="140"/>
    </row>
    <row r="860" spans="2:12">
      <c r="B860" s="140"/>
      <c r="C860" s="140"/>
      <c r="D860" s="140"/>
      <c r="E860" s="140"/>
      <c r="F860" s="140"/>
      <c r="G860" s="140"/>
      <c r="H860" s="140"/>
      <c r="I860" s="140"/>
      <c r="J860" s="140"/>
      <c r="K860" s="140"/>
      <c r="L860" s="140"/>
    </row>
    <row r="861" spans="2:12">
      <c r="B861" s="140"/>
      <c r="C861" s="140"/>
      <c r="D861" s="140"/>
      <c r="E861" s="140"/>
      <c r="F861" s="140"/>
      <c r="G861" s="140"/>
      <c r="H861" s="140"/>
      <c r="I861" s="140"/>
      <c r="J861" s="140"/>
      <c r="K861" s="140"/>
      <c r="L861" s="140"/>
    </row>
    <row r="862" spans="2:12">
      <c r="B862" s="140"/>
      <c r="C862" s="140"/>
      <c r="D862" s="140"/>
      <c r="E862" s="140"/>
      <c r="F862" s="140"/>
      <c r="G862" s="140"/>
      <c r="H862" s="140"/>
      <c r="I862" s="140"/>
      <c r="J862" s="140"/>
      <c r="K862" s="140"/>
      <c r="L862" s="140"/>
    </row>
    <row r="863" spans="2:12">
      <c r="B863" s="140"/>
      <c r="C863" s="140"/>
      <c r="D863" s="140"/>
      <c r="E863" s="140"/>
      <c r="F863" s="140"/>
      <c r="G863" s="140"/>
      <c r="H863" s="140"/>
      <c r="I863" s="140"/>
      <c r="J863" s="140"/>
      <c r="K863" s="140"/>
      <c r="L863" s="140"/>
    </row>
    <row r="864" spans="2:12">
      <c r="B864" s="140"/>
      <c r="C864" s="140"/>
      <c r="D864" s="140"/>
      <c r="E864" s="140"/>
      <c r="F864" s="140"/>
      <c r="G864" s="140"/>
      <c r="H864" s="140"/>
      <c r="I864" s="140"/>
      <c r="J864" s="140"/>
      <c r="K864" s="140"/>
      <c r="L864" s="140"/>
    </row>
    <row r="865" spans="2:12">
      <c r="B865" s="140"/>
      <c r="C865" s="140"/>
      <c r="D865" s="140"/>
      <c r="E865" s="140"/>
      <c r="F865" s="140"/>
      <c r="G865" s="140"/>
      <c r="H865" s="140"/>
      <c r="I865" s="140"/>
      <c r="J865" s="140"/>
      <c r="K865" s="140"/>
      <c r="L865" s="140"/>
    </row>
    <row r="866" spans="2:12">
      <c r="B866" s="140"/>
      <c r="C866" s="140"/>
      <c r="D866" s="140"/>
      <c r="E866" s="140"/>
      <c r="F866" s="140"/>
      <c r="G866" s="140"/>
      <c r="H866" s="140"/>
      <c r="I866" s="140"/>
      <c r="J866" s="140"/>
      <c r="K866" s="140"/>
      <c r="L866" s="140"/>
    </row>
    <row r="867" spans="2:12">
      <c r="B867" s="140"/>
      <c r="C867" s="140"/>
      <c r="D867" s="140"/>
      <c r="E867" s="140"/>
      <c r="F867" s="140"/>
      <c r="G867" s="140"/>
      <c r="H867" s="140"/>
      <c r="I867" s="140"/>
      <c r="J867" s="140"/>
      <c r="K867" s="140"/>
      <c r="L867" s="140"/>
    </row>
    <row r="868" spans="2:12">
      <c r="B868" s="140"/>
      <c r="C868" s="140"/>
      <c r="D868" s="140"/>
      <c r="E868" s="140"/>
      <c r="F868" s="140"/>
      <c r="G868" s="140"/>
      <c r="H868" s="140"/>
      <c r="I868" s="140"/>
      <c r="J868" s="140"/>
      <c r="K868" s="140"/>
      <c r="L868" s="140"/>
    </row>
    <row r="869" spans="2:12">
      <c r="B869" s="140"/>
      <c r="C869" s="140"/>
      <c r="D869" s="140"/>
      <c r="E869" s="140"/>
      <c r="F869" s="140"/>
      <c r="G869" s="140"/>
      <c r="H869" s="140"/>
      <c r="I869" s="140"/>
      <c r="J869" s="140"/>
      <c r="K869" s="140"/>
      <c r="L869" s="140"/>
    </row>
    <row r="870" spans="2:12">
      <c r="B870" s="140"/>
      <c r="C870" s="140"/>
      <c r="D870" s="140"/>
      <c r="E870" s="140"/>
      <c r="F870" s="140"/>
      <c r="G870" s="140"/>
      <c r="H870" s="140"/>
      <c r="I870" s="140"/>
      <c r="J870" s="140"/>
      <c r="K870" s="140"/>
      <c r="L870" s="140"/>
    </row>
    <row r="871" spans="2:12">
      <c r="B871" s="140"/>
      <c r="C871" s="140"/>
      <c r="D871" s="140"/>
      <c r="E871" s="140"/>
      <c r="F871" s="140"/>
      <c r="G871" s="140"/>
      <c r="H871" s="140"/>
      <c r="I871" s="140"/>
      <c r="J871" s="140"/>
      <c r="K871" s="140"/>
      <c r="L871" s="140"/>
    </row>
    <row r="872" spans="2:12">
      <c r="B872" s="140"/>
      <c r="C872" s="140"/>
      <c r="D872" s="140"/>
      <c r="E872" s="140"/>
      <c r="F872" s="140"/>
      <c r="G872" s="140"/>
      <c r="H872" s="140"/>
      <c r="I872" s="140"/>
      <c r="J872" s="140"/>
      <c r="K872" s="140"/>
      <c r="L872" s="140"/>
    </row>
    <row r="873" spans="2:12">
      <c r="B873" s="140"/>
      <c r="C873" s="140"/>
      <c r="D873" s="140"/>
      <c r="E873" s="140"/>
      <c r="F873" s="140"/>
      <c r="G873" s="140"/>
      <c r="H873" s="140"/>
      <c r="I873" s="140"/>
      <c r="J873" s="140"/>
      <c r="K873" s="140"/>
      <c r="L873" s="140"/>
    </row>
    <row r="874" spans="2:12">
      <c r="B874" s="140"/>
      <c r="C874" s="140"/>
      <c r="D874" s="140"/>
      <c r="E874" s="140"/>
      <c r="F874" s="140"/>
      <c r="G874" s="140"/>
      <c r="H874" s="140"/>
      <c r="I874" s="140"/>
      <c r="J874" s="140"/>
      <c r="K874" s="140"/>
      <c r="L874" s="140"/>
    </row>
    <row r="875" spans="2:12">
      <c r="B875" s="140"/>
      <c r="C875" s="140"/>
      <c r="D875" s="140"/>
      <c r="E875" s="140"/>
      <c r="F875" s="140"/>
      <c r="G875" s="140"/>
      <c r="H875" s="140"/>
      <c r="I875" s="140"/>
      <c r="J875" s="140"/>
      <c r="K875" s="140"/>
      <c r="L875" s="140"/>
    </row>
    <row r="876" spans="2:12">
      <c r="B876" s="140"/>
      <c r="C876" s="140"/>
      <c r="D876" s="140"/>
      <c r="E876" s="140"/>
      <c r="F876" s="140"/>
      <c r="G876" s="140"/>
      <c r="H876" s="140"/>
      <c r="I876" s="140"/>
      <c r="J876" s="140"/>
      <c r="K876" s="140"/>
      <c r="L876" s="140"/>
    </row>
    <row r="877" spans="2:12">
      <c r="B877" s="140"/>
      <c r="C877" s="140"/>
      <c r="D877" s="140"/>
      <c r="E877" s="140"/>
      <c r="F877" s="140"/>
      <c r="G877" s="140"/>
      <c r="H877" s="140"/>
      <c r="I877" s="140"/>
      <c r="J877" s="140"/>
      <c r="K877" s="140"/>
      <c r="L877" s="140"/>
    </row>
    <row r="878" spans="2:12">
      <c r="B878" s="140"/>
      <c r="C878" s="140"/>
      <c r="D878" s="140"/>
      <c r="E878" s="140"/>
      <c r="F878" s="140"/>
      <c r="G878" s="140"/>
      <c r="H878" s="140"/>
      <c r="I878" s="140"/>
      <c r="J878" s="140"/>
      <c r="K878" s="140"/>
      <c r="L878" s="140"/>
    </row>
    <row r="879" spans="2:12">
      <c r="B879" s="140"/>
      <c r="C879" s="140"/>
      <c r="D879" s="140"/>
      <c r="E879" s="140"/>
      <c r="F879" s="140"/>
      <c r="G879" s="140"/>
      <c r="H879" s="140"/>
      <c r="I879" s="140"/>
      <c r="J879" s="140"/>
      <c r="K879" s="140"/>
      <c r="L879" s="140"/>
    </row>
    <row r="880" spans="2:12">
      <c r="B880" s="140"/>
      <c r="C880" s="140"/>
      <c r="D880" s="140"/>
      <c r="E880" s="140"/>
      <c r="F880" s="140"/>
      <c r="G880" s="140"/>
      <c r="H880" s="140"/>
      <c r="I880" s="140"/>
      <c r="J880" s="140"/>
      <c r="K880" s="140"/>
      <c r="L880" s="140"/>
    </row>
    <row r="881" spans="2:12">
      <c r="B881" s="140"/>
      <c r="C881" s="140"/>
      <c r="D881" s="140"/>
      <c r="E881" s="140"/>
      <c r="F881" s="140"/>
      <c r="G881" s="140"/>
      <c r="H881" s="140"/>
      <c r="I881" s="140"/>
      <c r="J881" s="140"/>
      <c r="K881" s="140"/>
      <c r="L881" s="140"/>
    </row>
    <row r="882" spans="2:12">
      <c r="B882" s="140"/>
      <c r="C882" s="140"/>
      <c r="D882" s="140"/>
      <c r="E882" s="140"/>
      <c r="F882" s="140"/>
      <c r="G882" s="140"/>
      <c r="H882" s="140"/>
      <c r="I882" s="140"/>
      <c r="J882" s="140"/>
      <c r="K882" s="140"/>
      <c r="L882" s="140"/>
    </row>
    <row r="883" spans="2:12">
      <c r="B883" s="140"/>
      <c r="C883" s="140"/>
      <c r="D883" s="140"/>
      <c r="E883" s="140"/>
      <c r="F883" s="140"/>
      <c r="G883" s="140"/>
      <c r="H883" s="140"/>
      <c r="I883" s="140"/>
      <c r="J883" s="140"/>
      <c r="K883" s="140"/>
      <c r="L883" s="140"/>
    </row>
    <row r="884" spans="2:12">
      <c r="B884" s="140"/>
      <c r="C884" s="140"/>
      <c r="D884" s="140"/>
      <c r="E884" s="140"/>
      <c r="F884" s="140"/>
      <c r="G884" s="140"/>
      <c r="H884" s="140"/>
      <c r="I884" s="140"/>
      <c r="J884" s="140"/>
      <c r="K884" s="140"/>
      <c r="L884" s="140"/>
    </row>
    <row r="885" spans="2:12">
      <c r="B885" s="140"/>
      <c r="C885" s="140"/>
      <c r="D885" s="140"/>
      <c r="E885" s="140"/>
      <c r="F885" s="140"/>
      <c r="G885" s="140"/>
      <c r="H885" s="140"/>
      <c r="I885" s="140"/>
      <c r="J885" s="140"/>
      <c r="K885" s="140"/>
      <c r="L885" s="140"/>
    </row>
    <row r="886" spans="2:12">
      <c r="B886" s="140"/>
      <c r="C886" s="140"/>
      <c r="D886" s="140"/>
      <c r="E886" s="140"/>
      <c r="F886" s="140"/>
      <c r="G886" s="140"/>
      <c r="H886" s="140"/>
      <c r="I886" s="140"/>
      <c r="J886" s="140"/>
      <c r="K886" s="140"/>
      <c r="L886" s="140"/>
    </row>
    <row r="887" spans="2:12">
      <c r="B887" s="140"/>
      <c r="C887" s="140"/>
      <c r="D887" s="140"/>
      <c r="E887" s="140"/>
      <c r="F887" s="140"/>
      <c r="G887" s="140"/>
      <c r="H887" s="140"/>
      <c r="I887" s="140"/>
      <c r="J887" s="140"/>
      <c r="K887" s="140"/>
      <c r="L887" s="140"/>
    </row>
    <row r="888" spans="2:12">
      <c r="B888" s="140"/>
      <c r="C888" s="140"/>
      <c r="D888" s="140"/>
      <c r="E888" s="140"/>
      <c r="F888" s="140"/>
      <c r="G888" s="140"/>
      <c r="H888" s="140"/>
      <c r="I888" s="140"/>
      <c r="J888" s="140"/>
      <c r="K888" s="140"/>
      <c r="L888" s="140"/>
    </row>
    <row r="889" spans="2:12">
      <c r="B889" s="140"/>
      <c r="C889" s="140"/>
      <c r="D889" s="140"/>
      <c r="E889" s="140"/>
      <c r="F889" s="140"/>
      <c r="G889" s="140"/>
      <c r="H889" s="140"/>
      <c r="I889" s="140"/>
      <c r="J889" s="140"/>
      <c r="K889" s="140"/>
      <c r="L889" s="140"/>
    </row>
    <row r="890" spans="2:12">
      <c r="B890" s="140"/>
      <c r="C890" s="140"/>
      <c r="D890" s="140"/>
      <c r="E890" s="140"/>
      <c r="F890" s="140"/>
      <c r="G890" s="140"/>
      <c r="H890" s="140"/>
      <c r="I890" s="140"/>
      <c r="J890" s="140"/>
      <c r="K890" s="140"/>
      <c r="L890" s="140"/>
    </row>
    <row r="891" spans="2:12">
      <c r="B891" s="140"/>
      <c r="C891" s="140"/>
      <c r="D891" s="140"/>
      <c r="E891" s="140"/>
      <c r="F891" s="140"/>
      <c r="G891" s="140"/>
      <c r="H891" s="140"/>
      <c r="I891" s="140"/>
      <c r="J891" s="140"/>
      <c r="K891" s="140"/>
      <c r="L891" s="140"/>
    </row>
    <row r="892" spans="2:12">
      <c r="B892" s="140"/>
      <c r="C892" s="140"/>
      <c r="D892" s="140"/>
      <c r="E892" s="140"/>
      <c r="F892" s="140"/>
      <c r="G892" s="140"/>
      <c r="H892" s="140"/>
      <c r="I892" s="140"/>
      <c r="J892" s="140"/>
      <c r="K892" s="140"/>
      <c r="L892" s="140"/>
    </row>
    <row r="893" spans="2:12">
      <c r="B893" s="140"/>
      <c r="C893" s="140"/>
      <c r="D893" s="140"/>
      <c r="E893" s="140"/>
      <c r="F893" s="140"/>
      <c r="G893" s="140"/>
      <c r="H893" s="140"/>
      <c r="I893" s="140"/>
      <c r="J893" s="140"/>
      <c r="K893" s="140"/>
      <c r="L893" s="140"/>
    </row>
    <row r="894" spans="2:12">
      <c r="B894" s="140"/>
      <c r="C894" s="140"/>
      <c r="D894" s="140"/>
      <c r="E894" s="140"/>
      <c r="F894" s="140"/>
      <c r="G894" s="140"/>
      <c r="H894" s="140"/>
      <c r="I894" s="140"/>
      <c r="J894" s="140"/>
      <c r="K894" s="140"/>
      <c r="L894" s="140"/>
    </row>
    <row r="895" spans="2:12">
      <c r="B895" s="140"/>
      <c r="C895" s="140"/>
      <c r="D895" s="140"/>
      <c r="E895" s="140"/>
      <c r="F895" s="140"/>
      <c r="G895" s="140"/>
      <c r="H895" s="140"/>
      <c r="I895" s="140"/>
      <c r="J895" s="140"/>
      <c r="K895" s="140"/>
      <c r="L895" s="140"/>
    </row>
    <row r="896" spans="2:12">
      <c r="B896" s="140"/>
      <c r="C896" s="140"/>
      <c r="D896" s="140"/>
      <c r="E896" s="140"/>
      <c r="F896" s="140"/>
      <c r="G896" s="140"/>
      <c r="H896" s="140"/>
      <c r="I896" s="140"/>
      <c r="J896" s="140"/>
      <c r="K896" s="140"/>
      <c r="L896" s="140"/>
    </row>
    <row r="897" spans="2:12">
      <c r="B897" s="140"/>
      <c r="C897" s="140"/>
      <c r="D897" s="140"/>
      <c r="E897" s="140"/>
      <c r="F897" s="140"/>
      <c r="G897" s="140"/>
      <c r="H897" s="140"/>
      <c r="I897" s="140"/>
      <c r="J897" s="140"/>
      <c r="K897" s="140"/>
      <c r="L897" s="140"/>
    </row>
    <row r="898" spans="2:12">
      <c r="B898" s="140"/>
      <c r="C898" s="140"/>
      <c r="D898" s="140"/>
      <c r="E898" s="140"/>
      <c r="F898" s="140"/>
      <c r="G898" s="140"/>
      <c r="H898" s="140"/>
      <c r="I898" s="140"/>
      <c r="J898" s="140"/>
      <c r="K898" s="140"/>
      <c r="L898" s="140"/>
    </row>
    <row r="899" spans="2:12">
      <c r="B899" s="140"/>
      <c r="C899" s="140"/>
      <c r="D899" s="140"/>
      <c r="E899" s="140"/>
      <c r="F899" s="140"/>
      <c r="G899" s="140"/>
      <c r="H899" s="140"/>
      <c r="I899" s="140"/>
      <c r="J899" s="140"/>
      <c r="K899" s="140"/>
      <c r="L899" s="140"/>
    </row>
    <row r="900" spans="2:12">
      <c r="B900" s="140"/>
      <c r="C900" s="140"/>
      <c r="D900" s="140"/>
      <c r="E900" s="140"/>
      <c r="F900" s="140"/>
      <c r="G900" s="140"/>
      <c r="H900" s="140"/>
      <c r="I900" s="140"/>
      <c r="J900" s="140"/>
      <c r="K900" s="140"/>
      <c r="L900" s="140"/>
    </row>
    <row r="901" spans="2:12">
      <c r="B901" s="140"/>
      <c r="C901" s="140"/>
      <c r="D901" s="140"/>
      <c r="E901" s="140"/>
      <c r="F901" s="140"/>
      <c r="G901" s="140"/>
      <c r="H901" s="140"/>
      <c r="I901" s="140"/>
      <c r="J901" s="140"/>
      <c r="K901" s="140"/>
      <c r="L901" s="140"/>
    </row>
    <row r="902" spans="2:12">
      <c r="B902" s="140"/>
      <c r="C902" s="140"/>
      <c r="D902" s="140"/>
      <c r="E902" s="140"/>
      <c r="F902" s="140"/>
      <c r="G902" s="140"/>
      <c r="H902" s="140"/>
      <c r="I902" s="140"/>
      <c r="J902" s="140"/>
      <c r="K902" s="140"/>
      <c r="L902" s="140"/>
    </row>
    <row r="903" spans="2:12">
      <c r="B903" s="140"/>
      <c r="C903" s="140"/>
      <c r="D903" s="140"/>
      <c r="E903" s="140"/>
      <c r="F903" s="140"/>
      <c r="G903" s="140"/>
      <c r="H903" s="140"/>
      <c r="I903" s="140"/>
      <c r="J903" s="140"/>
      <c r="K903" s="140"/>
      <c r="L903" s="140"/>
    </row>
    <row r="904" spans="2:12">
      <c r="B904" s="140"/>
      <c r="C904" s="140"/>
      <c r="D904" s="140"/>
      <c r="E904" s="140"/>
      <c r="F904" s="140"/>
      <c r="G904" s="140"/>
      <c r="H904" s="140"/>
      <c r="I904" s="140"/>
      <c r="J904" s="140"/>
      <c r="K904" s="140"/>
      <c r="L904" s="140"/>
    </row>
    <row r="905" spans="2:12">
      <c r="B905" s="140"/>
      <c r="C905" s="140"/>
      <c r="D905" s="140"/>
      <c r="E905" s="140"/>
      <c r="F905" s="140"/>
      <c r="G905" s="140"/>
      <c r="H905" s="140"/>
      <c r="I905" s="140"/>
      <c r="J905" s="140"/>
      <c r="K905" s="140"/>
      <c r="L905" s="140"/>
    </row>
    <row r="906" spans="2:12">
      <c r="B906" s="140"/>
      <c r="C906" s="140"/>
      <c r="D906" s="140"/>
      <c r="E906" s="140"/>
      <c r="F906" s="140"/>
      <c r="G906" s="140"/>
      <c r="H906" s="140"/>
      <c r="I906" s="140"/>
      <c r="J906" s="140"/>
      <c r="K906" s="140"/>
      <c r="L906" s="140"/>
    </row>
    <row r="907" spans="2:12">
      <c r="B907" s="140"/>
      <c r="C907" s="140"/>
      <c r="D907" s="140"/>
      <c r="E907" s="140"/>
      <c r="F907" s="140"/>
      <c r="G907" s="140"/>
      <c r="H907" s="140"/>
      <c r="I907" s="140"/>
      <c r="J907" s="140"/>
      <c r="K907" s="140"/>
      <c r="L907" s="140"/>
    </row>
    <row r="908" spans="2:12">
      <c r="B908" s="140"/>
      <c r="C908" s="140"/>
      <c r="D908" s="140"/>
      <c r="E908" s="140"/>
      <c r="F908" s="140"/>
      <c r="G908" s="140"/>
      <c r="H908" s="140"/>
      <c r="I908" s="140"/>
      <c r="J908" s="140"/>
      <c r="K908" s="140"/>
      <c r="L908" s="140"/>
    </row>
    <row r="909" spans="2:12">
      <c r="B909" s="140"/>
      <c r="C909" s="140"/>
      <c r="D909" s="140"/>
      <c r="E909" s="140"/>
      <c r="F909" s="140"/>
      <c r="G909" s="140"/>
      <c r="H909" s="140"/>
      <c r="I909" s="140"/>
      <c r="J909" s="140"/>
      <c r="K909" s="140"/>
      <c r="L909" s="140"/>
    </row>
    <row r="910" spans="2:12">
      <c r="B910" s="140"/>
      <c r="C910" s="140"/>
      <c r="D910" s="140"/>
      <c r="E910" s="140"/>
      <c r="F910" s="140"/>
      <c r="G910" s="140"/>
      <c r="H910" s="140"/>
      <c r="I910" s="140"/>
      <c r="J910" s="140"/>
      <c r="K910" s="140"/>
      <c r="L910" s="140"/>
    </row>
    <row r="911" spans="2:12">
      <c r="B911" s="140"/>
      <c r="C911" s="140"/>
      <c r="D911" s="140"/>
      <c r="E911" s="140"/>
      <c r="F911" s="140"/>
      <c r="G911" s="140"/>
      <c r="H911" s="140"/>
      <c r="I911" s="140"/>
      <c r="J911" s="140"/>
      <c r="K911" s="140"/>
      <c r="L911" s="140"/>
    </row>
    <row r="912" spans="2:12">
      <c r="B912" s="140"/>
      <c r="C912" s="140"/>
      <c r="D912" s="140"/>
      <c r="E912" s="140"/>
      <c r="F912" s="140"/>
      <c r="G912" s="140"/>
      <c r="H912" s="140"/>
      <c r="I912" s="140"/>
      <c r="J912" s="140"/>
      <c r="K912" s="140"/>
      <c r="L912" s="140"/>
    </row>
    <row r="913" spans="2:12">
      <c r="B913" s="140"/>
      <c r="C913" s="140"/>
      <c r="D913" s="140"/>
      <c r="E913" s="140"/>
      <c r="F913" s="140"/>
      <c r="G913" s="140"/>
      <c r="H913" s="140"/>
      <c r="I913" s="140"/>
      <c r="J913" s="140"/>
      <c r="K913" s="140"/>
      <c r="L913" s="140"/>
    </row>
    <row r="914" spans="2:12">
      <c r="B914" s="140"/>
      <c r="C914" s="140"/>
      <c r="D914" s="140"/>
      <c r="E914" s="140"/>
      <c r="F914" s="140"/>
      <c r="G914" s="140"/>
      <c r="H914" s="140"/>
      <c r="I914" s="140"/>
      <c r="J914" s="140"/>
      <c r="K914" s="140"/>
      <c r="L914" s="140"/>
    </row>
    <row r="915" spans="2:12">
      <c r="B915" s="140"/>
      <c r="C915" s="140"/>
      <c r="D915" s="140"/>
      <c r="E915" s="140"/>
      <c r="F915" s="140"/>
      <c r="G915" s="140"/>
      <c r="H915" s="140"/>
      <c r="I915" s="140"/>
      <c r="J915" s="140"/>
      <c r="K915" s="140"/>
      <c r="L915" s="140"/>
    </row>
    <row r="916" spans="2:12">
      <c r="B916" s="140"/>
      <c r="C916" s="140"/>
      <c r="D916" s="140"/>
      <c r="E916" s="140"/>
      <c r="F916" s="140"/>
      <c r="G916" s="140"/>
      <c r="H916" s="140"/>
      <c r="I916" s="140"/>
      <c r="J916" s="140"/>
      <c r="K916" s="140"/>
      <c r="L916" s="140"/>
    </row>
    <row r="917" spans="2:12">
      <c r="B917" s="140"/>
      <c r="C917" s="140"/>
      <c r="D917" s="140"/>
      <c r="E917" s="140"/>
      <c r="F917" s="140"/>
      <c r="G917" s="140"/>
      <c r="H917" s="140"/>
      <c r="I917" s="140"/>
      <c r="J917" s="140"/>
      <c r="K917" s="140"/>
      <c r="L917" s="140"/>
    </row>
    <row r="918" spans="2:12">
      <c r="B918" s="140"/>
      <c r="C918" s="140"/>
      <c r="D918" s="140"/>
      <c r="E918" s="140"/>
      <c r="F918" s="140"/>
      <c r="G918" s="140"/>
      <c r="H918" s="140"/>
      <c r="I918" s="140"/>
      <c r="J918" s="140"/>
      <c r="K918" s="140"/>
      <c r="L918" s="140"/>
    </row>
    <row r="919" spans="2:12">
      <c r="B919" s="140"/>
      <c r="C919" s="140"/>
      <c r="D919" s="140"/>
      <c r="E919" s="140"/>
      <c r="F919" s="140"/>
      <c r="G919" s="140"/>
      <c r="H919" s="140"/>
      <c r="I919" s="140"/>
      <c r="J919" s="140"/>
      <c r="K919" s="140"/>
      <c r="L919" s="140"/>
    </row>
    <row r="920" spans="2:12">
      <c r="B920" s="140"/>
      <c r="C920" s="140"/>
      <c r="D920" s="140"/>
      <c r="E920" s="140"/>
      <c r="F920" s="140"/>
      <c r="G920" s="140"/>
      <c r="H920" s="140"/>
      <c r="I920" s="140"/>
      <c r="J920" s="140"/>
      <c r="K920" s="140"/>
      <c r="L920" s="140"/>
    </row>
    <row r="921" spans="2:12">
      <c r="B921" s="140"/>
      <c r="C921" s="140"/>
      <c r="D921" s="140"/>
      <c r="E921" s="140"/>
      <c r="F921" s="140"/>
      <c r="G921" s="140"/>
      <c r="H921" s="140"/>
      <c r="I921" s="140"/>
      <c r="J921" s="140"/>
      <c r="K921" s="140"/>
      <c r="L921" s="140"/>
    </row>
    <row r="922" spans="2:12">
      <c r="B922" s="140"/>
      <c r="C922" s="140"/>
      <c r="D922" s="140"/>
      <c r="E922" s="140"/>
      <c r="F922" s="140"/>
      <c r="G922" s="140"/>
      <c r="H922" s="140"/>
      <c r="I922" s="140"/>
      <c r="J922" s="140"/>
      <c r="K922" s="140"/>
      <c r="L922" s="140"/>
    </row>
    <row r="923" spans="2:12">
      <c r="B923" s="140"/>
      <c r="C923" s="140"/>
      <c r="D923" s="140"/>
      <c r="E923" s="140"/>
      <c r="F923" s="140"/>
      <c r="G923" s="140"/>
      <c r="H923" s="140"/>
      <c r="I923" s="140"/>
      <c r="J923" s="140"/>
      <c r="K923" s="140"/>
      <c r="L923" s="140"/>
    </row>
    <row r="924" spans="2:12">
      <c r="B924" s="140"/>
      <c r="C924" s="140"/>
      <c r="D924" s="140"/>
      <c r="E924" s="140"/>
      <c r="F924" s="140"/>
      <c r="G924" s="140"/>
      <c r="H924" s="140"/>
      <c r="I924" s="140"/>
      <c r="J924" s="140"/>
      <c r="K924" s="140"/>
      <c r="L924" s="140"/>
    </row>
    <row r="925" spans="2:12">
      <c r="B925" s="140"/>
      <c r="C925" s="140"/>
      <c r="D925" s="140"/>
      <c r="E925" s="140"/>
      <c r="F925" s="140"/>
      <c r="G925" s="140"/>
      <c r="H925" s="140"/>
      <c r="I925" s="140"/>
      <c r="J925" s="140"/>
      <c r="K925" s="140"/>
      <c r="L925" s="140"/>
    </row>
    <row r="926" spans="2:12">
      <c r="B926" s="140"/>
      <c r="C926" s="140"/>
      <c r="D926" s="140"/>
      <c r="E926" s="140"/>
      <c r="F926" s="140"/>
      <c r="G926" s="140"/>
      <c r="H926" s="140"/>
      <c r="I926" s="140"/>
      <c r="J926" s="140"/>
      <c r="K926" s="140"/>
      <c r="L926" s="140"/>
    </row>
    <row r="927" spans="2:12">
      <c r="B927" s="140"/>
      <c r="C927" s="140"/>
      <c r="D927" s="140"/>
      <c r="E927" s="140"/>
      <c r="F927" s="140"/>
      <c r="G927" s="140"/>
      <c r="H927" s="140"/>
      <c r="I927" s="140"/>
      <c r="J927" s="140"/>
      <c r="K927" s="140"/>
      <c r="L927" s="140"/>
    </row>
    <row r="928" spans="2:12">
      <c r="B928" s="140"/>
      <c r="C928" s="140"/>
      <c r="D928" s="140"/>
      <c r="E928" s="140"/>
      <c r="F928" s="140"/>
      <c r="G928" s="140"/>
      <c r="H928" s="140"/>
      <c r="I928" s="140"/>
      <c r="J928" s="140"/>
      <c r="K928" s="140"/>
      <c r="L928" s="140"/>
    </row>
    <row r="929" spans="2:12">
      <c r="B929" s="140"/>
      <c r="C929" s="140"/>
      <c r="D929" s="140"/>
      <c r="E929" s="140"/>
      <c r="F929" s="140"/>
      <c r="G929" s="140"/>
      <c r="H929" s="140"/>
      <c r="I929" s="140"/>
      <c r="J929" s="140"/>
      <c r="K929" s="140"/>
      <c r="L929" s="140"/>
    </row>
    <row r="930" spans="2:12">
      <c r="B930" s="140"/>
      <c r="C930" s="140"/>
      <c r="D930" s="140"/>
      <c r="E930" s="140"/>
      <c r="F930" s="140"/>
      <c r="G930" s="140"/>
      <c r="H930" s="140"/>
      <c r="I930" s="140"/>
      <c r="J930" s="140"/>
      <c r="K930" s="140"/>
      <c r="L930" s="140"/>
    </row>
    <row r="931" spans="2:12">
      <c r="B931" s="140"/>
      <c r="C931" s="140"/>
      <c r="D931" s="140"/>
      <c r="E931" s="140"/>
      <c r="F931" s="140"/>
      <c r="G931" s="140"/>
      <c r="H931" s="140"/>
      <c r="I931" s="140"/>
      <c r="J931" s="140"/>
      <c r="K931" s="140"/>
      <c r="L931" s="140"/>
    </row>
    <row r="932" spans="2:12">
      <c r="B932" s="140"/>
      <c r="C932" s="140"/>
      <c r="D932" s="140"/>
      <c r="E932" s="140"/>
      <c r="F932" s="140"/>
      <c r="G932" s="140"/>
      <c r="H932" s="140"/>
      <c r="I932" s="140"/>
      <c r="J932" s="140"/>
      <c r="K932" s="140"/>
      <c r="L932" s="140"/>
    </row>
    <row r="933" spans="2:12">
      <c r="B933" s="140"/>
      <c r="C933" s="140"/>
      <c r="D933" s="140"/>
      <c r="E933" s="140"/>
      <c r="F933" s="140"/>
      <c r="G933" s="140"/>
      <c r="H933" s="140"/>
      <c r="I933" s="140"/>
      <c r="J933" s="140"/>
      <c r="K933" s="140"/>
      <c r="L933" s="140"/>
    </row>
    <row r="934" spans="2:12">
      <c r="B934" s="140"/>
      <c r="C934" s="140"/>
      <c r="D934" s="140"/>
      <c r="E934" s="140"/>
      <c r="F934" s="140"/>
      <c r="G934" s="140"/>
      <c r="H934" s="140"/>
      <c r="I934" s="140"/>
      <c r="J934" s="140"/>
      <c r="K934" s="140"/>
      <c r="L934" s="140"/>
    </row>
    <row r="935" spans="2:12">
      <c r="B935" s="140"/>
      <c r="C935" s="140"/>
      <c r="D935" s="140"/>
      <c r="E935" s="140"/>
      <c r="F935" s="140"/>
      <c r="G935" s="140"/>
      <c r="H935" s="140"/>
      <c r="I935" s="140"/>
      <c r="J935" s="140"/>
      <c r="K935" s="140"/>
      <c r="L935" s="140"/>
    </row>
    <row r="936" spans="2:12">
      <c r="B936" s="140"/>
      <c r="C936" s="140"/>
      <c r="D936" s="140"/>
      <c r="E936" s="140"/>
      <c r="F936" s="140"/>
      <c r="G936" s="140"/>
      <c r="H936" s="140"/>
      <c r="I936" s="140"/>
      <c r="J936" s="140"/>
      <c r="K936" s="140"/>
      <c r="L936" s="140"/>
    </row>
    <row r="937" spans="2:12">
      <c r="B937" s="140"/>
      <c r="C937" s="140"/>
      <c r="D937" s="140"/>
      <c r="E937" s="140"/>
      <c r="F937" s="140"/>
      <c r="G937" s="140"/>
      <c r="H937" s="140"/>
      <c r="I937" s="140"/>
      <c r="J937" s="140"/>
      <c r="K937" s="140"/>
      <c r="L937" s="140"/>
    </row>
    <row r="938" spans="2:12">
      <c r="B938" s="140"/>
      <c r="C938" s="140"/>
      <c r="D938" s="140"/>
      <c r="E938" s="140"/>
      <c r="F938" s="140"/>
      <c r="G938" s="140"/>
      <c r="H938" s="140"/>
      <c r="I938" s="140"/>
      <c r="J938" s="140"/>
      <c r="K938" s="140"/>
      <c r="L938" s="140"/>
    </row>
    <row r="939" spans="2:12">
      <c r="B939" s="140"/>
      <c r="C939" s="140"/>
      <c r="D939" s="140"/>
      <c r="E939" s="140"/>
      <c r="F939" s="140"/>
      <c r="G939" s="140"/>
      <c r="H939" s="140"/>
      <c r="I939" s="140"/>
      <c r="J939" s="140"/>
      <c r="K939" s="140"/>
      <c r="L939" s="140"/>
    </row>
    <row r="940" spans="2:12">
      <c r="B940" s="140"/>
      <c r="C940" s="140"/>
      <c r="D940" s="140"/>
      <c r="E940" s="140"/>
      <c r="F940" s="140"/>
      <c r="G940" s="140"/>
      <c r="H940" s="140"/>
      <c r="I940" s="140"/>
      <c r="J940" s="140"/>
      <c r="K940" s="140"/>
      <c r="L940" s="140"/>
    </row>
    <row r="941" spans="2:12">
      <c r="B941" s="140"/>
      <c r="C941" s="140"/>
      <c r="D941" s="140"/>
      <c r="E941" s="140"/>
      <c r="F941" s="140"/>
      <c r="G941" s="140"/>
      <c r="H941" s="140"/>
      <c r="I941" s="140"/>
      <c r="J941" s="140"/>
      <c r="K941" s="140"/>
      <c r="L941" s="140"/>
    </row>
    <row r="942" spans="2:12">
      <c r="B942" s="140"/>
      <c r="C942" s="140"/>
      <c r="D942" s="140"/>
      <c r="E942" s="140"/>
      <c r="F942" s="140"/>
      <c r="G942" s="140"/>
      <c r="H942" s="140"/>
      <c r="I942" s="140"/>
      <c r="J942" s="140"/>
      <c r="K942" s="140"/>
      <c r="L942" s="140"/>
    </row>
    <row r="943" spans="2:12">
      <c r="B943" s="140"/>
      <c r="C943" s="140"/>
      <c r="D943" s="140"/>
      <c r="E943" s="140"/>
      <c r="F943" s="140"/>
      <c r="G943" s="140"/>
      <c r="H943" s="140"/>
      <c r="I943" s="140"/>
      <c r="J943" s="140"/>
      <c r="K943" s="140"/>
      <c r="L943" s="140"/>
    </row>
    <row r="944" spans="2:12">
      <c r="B944" s="140"/>
      <c r="C944" s="140"/>
      <c r="D944" s="140"/>
      <c r="E944" s="140"/>
      <c r="F944" s="140"/>
      <c r="G944" s="140"/>
      <c r="H944" s="140"/>
      <c r="I944" s="140"/>
      <c r="J944" s="140"/>
      <c r="K944" s="140"/>
      <c r="L944" s="140"/>
    </row>
    <row r="945" spans="2:12">
      <c r="B945" s="140"/>
      <c r="C945" s="140"/>
      <c r="D945" s="140"/>
      <c r="E945" s="140"/>
      <c r="F945" s="140"/>
      <c r="G945" s="140"/>
      <c r="H945" s="140"/>
      <c r="I945" s="140"/>
      <c r="J945" s="140"/>
      <c r="K945" s="140"/>
      <c r="L945" s="140"/>
    </row>
    <row r="946" spans="2:12">
      <c r="B946" s="140"/>
      <c r="C946" s="140"/>
      <c r="D946" s="140"/>
      <c r="E946" s="140"/>
      <c r="F946" s="140"/>
      <c r="G946" s="140"/>
      <c r="H946" s="140"/>
      <c r="I946" s="140"/>
      <c r="J946" s="140"/>
      <c r="K946" s="140"/>
      <c r="L946" s="140"/>
    </row>
    <row r="947" spans="2:12">
      <c r="B947" s="140"/>
      <c r="C947" s="140"/>
      <c r="D947" s="140"/>
      <c r="E947" s="140"/>
      <c r="F947" s="140"/>
      <c r="G947" s="140"/>
      <c r="H947" s="140"/>
      <c r="I947" s="140"/>
      <c r="J947" s="140"/>
      <c r="K947" s="140"/>
      <c r="L947" s="140"/>
    </row>
    <row r="948" spans="2:12">
      <c r="B948" s="140"/>
      <c r="C948" s="140"/>
      <c r="D948" s="140"/>
      <c r="E948" s="140"/>
      <c r="F948" s="140"/>
      <c r="G948" s="140"/>
      <c r="H948" s="140"/>
      <c r="I948" s="140"/>
      <c r="J948" s="140"/>
      <c r="K948" s="140"/>
      <c r="L948" s="140"/>
    </row>
    <row r="949" spans="2:12">
      <c r="B949" s="140"/>
      <c r="C949" s="140"/>
      <c r="D949" s="140"/>
      <c r="E949" s="140"/>
      <c r="F949" s="140"/>
      <c r="G949" s="140"/>
      <c r="H949" s="140"/>
      <c r="I949" s="140"/>
      <c r="J949" s="140"/>
      <c r="K949" s="140"/>
      <c r="L949" s="140"/>
    </row>
    <row r="950" spans="2:12">
      <c r="B950" s="140"/>
      <c r="C950" s="140"/>
      <c r="D950" s="140"/>
      <c r="E950" s="140"/>
      <c r="F950" s="140"/>
      <c r="G950" s="140"/>
      <c r="H950" s="140"/>
      <c r="I950" s="140"/>
      <c r="J950" s="140"/>
      <c r="K950" s="140"/>
      <c r="L950" s="140"/>
    </row>
    <row r="951" spans="2:12">
      <c r="B951" s="140"/>
      <c r="C951" s="140"/>
      <c r="D951" s="140"/>
      <c r="E951" s="140"/>
      <c r="F951" s="140"/>
      <c r="G951" s="140"/>
      <c r="H951" s="140"/>
      <c r="I951" s="140"/>
      <c r="J951" s="140"/>
      <c r="K951" s="140"/>
      <c r="L951" s="140"/>
    </row>
    <row r="952" spans="2:12">
      <c r="B952" s="140"/>
      <c r="C952" s="140"/>
      <c r="D952" s="140"/>
      <c r="E952" s="140"/>
      <c r="F952" s="140"/>
      <c r="G952" s="140"/>
      <c r="H952" s="140"/>
      <c r="I952" s="140"/>
      <c r="J952" s="140"/>
      <c r="K952" s="140"/>
      <c r="L952" s="140"/>
    </row>
    <row r="953" spans="2:12">
      <c r="B953" s="140"/>
      <c r="C953" s="140"/>
      <c r="D953" s="140"/>
      <c r="E953" s="140"/>
      <c r="F953" s="140"/>
      <c r="G953" s="140"/>
      <c r="H953" s="140"/>
      <c r="I953" s="140"/>
      <c r="J953" s="140"/>
      <c r="K953" s="140"/>
      <c r="L953" s="140"/>
    </row>
    <row r="954" spans="2:12">
      <c r="B954" s="140"/>
      <c r="C954" s="140"/>
      <c r="D954" s="140"/>
      <c r="E954" s="140"/>
      <c r="F954" s="140"/>
      <c r="G954" s="140"/>
      <c r="H954" s="140"/>
      <c r="I954" s="140"/>
      <c r="J954" s="140"/>
      <c r="K954" s="140"/>
      <c r="L954" s="140"/>
    </row>
    <row r="955" spans="2:12">
      <c r="B955" s="140"/>
      <c r="C955" s="140"/>
      <c r="D955" s="140"/>
      <c r="E955" s="140"/>
      <c r="F955" s="140"/>
      <c r="G955" s="140"/>
      <c r="H955" s="140"/>
      <c r="I955" s="140"/>
      <c r="J955" s="140"/>
      <c r="K955" s="140"/>
      <c r="L955" s="140"/>
    </row>
    <row r="956" spans="2:12">
      <c r="B956" s="140"/>
      <c r="C956" s="140"/>
      <c r="D956" s="140"/>
      <c r="E956" s="140"/>
      <c r="F956" s="140"/>
      <c r="G956" s="140"/>
      <c r="H956" s="140"/>
      <c r="I956" s="140"/>
      <c r="J956" s="140"/>
      <c r="K956" s="140"/>
      <c r="L956" s="140"/>
    </row>
    <row r="957" spans="2:12">
      <c r="B957" s="140"/>
      <c r="C957" s="140"/>
      <c r="D957" s="140"/>
      <c r="E957" s="140"/>
      <c r="F957" s="140"/>
      <c r="G957" s="140"/>
      <c r="H957" s="140"/>
      <c r="I957" s="140"/>
      <c r="J957" s="140"/>
      <c r="K957" s="140"/>
      <c r="L957" s="140"/>
    </row>
    <row r="958" spans="2:12">
      <c r="B958" s="140"/>
      <c r="C958" s="140"/>
      <c r="D958" s="140"/>
      <c r="E958" s="140"/>
      <c r="F958" s="140"/>
      <c r="G958" s="140"/>
      <c r="H958" s="140"/>
      <c r="I958" s="140"/>
      <c r="J958" s="140"/>
      <c r="K958" s="140"/>
      <c r="L958" s="140"/>
    </row>
    <row r="959" spans="2:12">
      <c r="B959" s="140"/>
      <c r="C959" s="140"/>
      <c r="D959" s="140"/>
      <c r="E959" s="140"/>
      <c r="F959" s="140"/>
      <c r="G959" s="140"/>
      <c r="H959" s="140"/>
      <c r="I959" s="140"/>
      <c r="J959" s="140"/>
      <c r="K959" s="140"/>
      <c r="L959" s="140"/>
    </row>
    <row r="960" spans="2:12">
      <c r="B960" s="140"/>
      <c r="C960" s="140"/>
      <c r="D960" s="140"/>
      <c r="E960" s="140"/>
      <c r="F960" s="140"/>
      <c r="G960" s="140"/>
      <c r="H960" s="140"/>
      <c r="I960" s="140"/>
      <c r="J960" s="140"/>
      <c r="K960" s="140"/>
      <c r="L960" s="140"/>
    </row>
    <row r="961" spans="2:12">
      <c r="B961" s="140"/>
      <c r="C961" s="140"/>
      <c r="D961" s="140"/>
      <c r="E961" s="140"/>
      <c r="F961" s="140"/>
      <c r="G961" s="140"/>
      <c r="H961" s="140"/>
      <c r="I961" s="140"/>
      <c r="J961" s="140"/>
      <c r="K961" s="140"/>
      <c r="L961" s="140"/>
    </row>
    <row r="962" spans="2:12">
      <c r="B962" s="140"/>
      <c r="C962" s="140"/>
      <c r="D962" s="140"/>
      <c r="E962" s="140"/>
      <c r="F962" s="140"/>
      <c r="G962" s="140"/>
      <c r="H962" s="140"/>
      <c r="I962" s="140"/>
      <c r="J962" s="140"/>
      <c r="K962" s="140"/>
      <c r="L962" s="140"/>
    </row>
    <row r="963" spans="2:12">
      <c r="B963" s="140"/>
      <c r="C963" s="140"/>
      <c r="D963" s="140"/>
      <c r="E963" s="140"/>
      <c r="F963" s="140"/>
      <c r="G963" s="140"/>
      <c r="H963" s="140"/>
      <c r="I963" s="140"/>
      <c r="J963" s="140"/>
      <c r="K963" s="140"/>
      <c r="L963" s="140"/>
    </row>
    <row r="964" spans="2:12">
      <c r="B964" s="140"/>
      <c r="C964" s="140"/>
      <c r="D964" s="140"/>
      <c r="E964" s="140"/>
      <c r="F964" s="140"/>
      <c r="G964" s="140"/>
      <c r="H964" s="140"/>
      <c r="I964" s="140"/>
      <c r="J964" s="140"/>
      <c r="K964" s="140"/>
      <c r="L964" s="140"/>
    </row>
    <row r="965" spans="2:12">
      <c r="B965" s="140"/>
      <c r="C965" s="140"/>
      <c r="D965" s="140"/>
      <c r="E965" s="140"/>
      <c r="F965" s="140"/>
      <c r="G965" s="140"/>
      <c r="H965" s="140"/>
      <c r="I965" s="140"/>
      <c r="J965" s="140"/>
      <c r="K965" s="140"/>
      <c r="L965" s="140"/>
    </row>
    <row r="966" spans="2:12">
      <c r="B966" s="140"/>
      <c r="C966" s="140"/>
      <c r="D966" s="140"/>
      <c r="E966" s="140"/>
      <c r="F966" s="140"/>
      <c r="G966" s="140"/>
      <c r="H966" s="140"/>
      <c r="I966" s="140"/>
      <c r="J966" s="140"/>
      <c r="K966" s="140"/>
      <c r="L966" s="140"/>
    </row>
    <row r="967" spans="2:12">
      <c r="B967" s="140"/>
      <c r="C967" s="140"/>
      <c r="D967" s="140"/>
      <c r="E967" s="140"/>
      <c r="F967" s="140"/>
      <c r="G967" s="140"/>
      <c r="H967" s="140"/>
      <c r="I967" s="140"/>
      <c r="J967" s="140"/>
      <c r="K967" s="140"/>
      <c r="L967" s="140"/>
    </row>
    <row r="968" spans="2:12">
      <c r="B968" s="140"/>
      <c r="C968" s="140"/>
      <c r="D968" s="140"/>
      <c r="E968" s="140"/>
      <c r="F968" s="140"/>
      <c r="G968" s="140"/>
      <c r="H968" s="140"/>
      <c r="I968" s="140"/>
      <c r="J968" s="140"/>
      <c r="K968" s="140"/>
      <c r="L968" s="140"/>
    </row>
    <row r="969" spans="2:12">
      <c r="B969" s="140"/>
      <c r="C969" s="140"/>
      <c r="D969" s="140"/>
      <c r="E969" s="140"/>
      <c r="F969" s="140"/>
      <c r="G969" s="140"/>
      <c r="H969" s="140"/>
      <c r="I969" s="140"/>
      <c r="J969" s="140"/>
      <c r="K969" s="140"/>
      <c r="L969" s="140"/>
    </row>
    <row r="970" spans="2:12">
      <c r="B970" s="140"/>
      <c r="C970" s="140"/>
      <c r="D970" s="140"/>
      <c r="E970" s="140"/>
      <c r="F970" s="140"/>
      <c r="G970" s="140"/>
      <c r="H970" s="140"/>
      <c r="I970" s="140"/>
      <c r="J970" s="140"/>
      <c r="K970" s="140"/>
      <c r="L970" s="140"/>
    </row>
    <row r="971" spans="2:12">
      <c r="B971" s="140"/>
      <c r="C971" s="140"/>
      <c r="D971" s="140"/>
      <c r="E971" s="140"/>
      <c r="F971" s="140"/>
      <c r="G971" s="140"/>
      <c r="H971" s="140"/>
      <c r="I971" s="140"/>
      <c r="J971" s="140"/>
      <c r="K971" s="140"/>
      <c r="L971" s="140"/>
    </row>
    <row r="972" spans="2:12">
      <c r="B972" s="140"/>
      <c r="C972" s="140"/>
      <c r="D972" s="140"/>
      <c r="E972" s="140"/>
      <c r="F972" s="140"/>
      <c r="G972" s="140"/>
      <c r="H972" s="140"/>
      <c r="I972" s="140"/>
      <c r="J972" s="140"/>
      <c r="K972" s="140"/>
      <c r="L972" s="140"/>
    </row>
    <row r="973" spans="2:12">
      <c r="B973" s="140"/>
      <c r="C973" s="140"/>
      <c r="D973" s="140"/>
      <c r="E973" s="140"/>
      <c r="F973" s="140"/>
      <c r="G973" s="140"/>
      <c r="H973" s="140"/>
      <c r="I973" s="140"/>
      <c r="J973" s="140"/>
      <c r="K973" s="140"/>
      <c r="L973" s="140"/>
    </row>
    <row r="974" spans="2:12">
      <c r="B974" s="140"/>
      <c r="C974" s="140"/>
      <c r="D974" s="140"/>
      <c r="E974" s="140"/>
      <c r="F974" s="140"/>
      <c r="G974" s="140"/>
      <c r="H974" s="140"/>
      <c r="I974" s="140"/>
      <c r="J974" s="140"/>
      <c r="K974" s="140"/>
      <c r="L974" s="140"/>
    </row>
    <row r="975" spans="2:12">
      <c r="B975" s="140"/>
      <c r="C975" s="140"/>
      <c r="D975" s="140"/>
      <c r="E975" s="140"/>
      <c r="F975" s="140"/>
      <c r="G975" s="140"/>
      <c r="H975" s="140"/>
      <c r="I975" s="140"/>
      <c r="J975" s="140"/>
      <c r="K975" s="140"/>
      <c r="L975" s="140"/>
    </row>
    <row r="976" spans="2:12">
      <c r="B976" s="140"/>
      <c r="C976" s="140"/>
      <c r="D976" s="140"/>
      <c r="E976" s="140"/>
      <c r="F976" s="140"/>
      <c r="G976" s="140"/>
      <c r="H976" s="140"/>
      <c r="I976" s="140"/>
      <c r="J976" s="140"/>
      <c r="K976" s="140"/>
      <c r="L976" s="140"/>
    </row>
    <row r="977" spans="2:12">
      <c r="B977" s="140"/>
      <c r="C977" s="140"/>
      <c r="D977" s="140"/>
      <c r="E977" s="140"/>
      <c r="F977" s="140"/>
      <c r="G977" s="140"/>
      <c r="H977" s="140"/>
      <c r="I977" s="140"/>
      <c r="J977" s="140"/>
      <c r="K977" s="140"/>
      <c r="L977" s="140"/>
    </row>
    <row r="978" spans="2:12">
      <c r="B978" s="140"/>
      <c r="C978" s="140"/>
      <c r="D978" s="140"/>
      <c r="E978" s="140"/>
      <c r="F978" s="140"/>
      <c r="G978" s="140"/>
      <c r="H978" s="140"/>
      <c r="I978" s="140"/>
      <c r="J978" s="140"/>
      <c r="K978" s="140"/>
      <c r="L978" s="140"/>
    </row>
    <row r="979" spans="2:12">
      <c r="B979" s="140"/>
      <c r="C979" s="140"/>
      <c r="D979" s="140"/>
      <c r="E979" s="140"/>
      <c r="F979" s="140"/>
      <c r="G979" s="140"/>
      <c r="H979" s="140"/>
      <c r="I979" s="140"/>
      <c r="J979" s="140"/>
      <c r="K979" s="140"/>
      <c r="L979" s="140"/>
    </row>
    <row r="980" spans="2:12">
      <c r="B980" s="140"/>
      <c r="C980" s="140"/>
      <c r="D980" s="140"/>
      <c r="E980" s="140"/>
      <c r="F980" s="140"/>
      <c r="G980" s="140"/>
      <c r="H980" s="140"/>
      <c r="I980" s="140"/>
      <c r="J980" s="140"/>
      <c r="K980" s="140"/>
      <c r="L980" s="140"/>
    </row>
    <row r="981" spans="2:12">
      <c r="B981" s="140"/>
      <c r="C981" s="140"/>
      <c r="D981" s="140"/>
      <c r="E981" s="140"/>
      <c r="F981" s="140"/>
      <c r="G981" s="140"/>
      <c r="H981" s="140"/>
      <c r="I981" s="140"/>
      <c r="J981" s="140"/>
      <c r="K981" s="140"/>
      <c r="L981" s="140"/>
    </row>
    <row r="982" spans="2:12">
      <c r="B982" s="140"/>
      <c r="C982" s="140"/>
      <c r="D982" s="140"/>
      <c r="E982" s="140"/>
      <c r="F982" s="140"/>
      <c r="G982" s="140"/>
      <c r="H982" s="140"/>
      <c r="I982" s="140"/>
      <c r="J982" s="140"/>
      <c r="K982" s="140"/>
      <c r="L982" s="140"/>
    </row>
    <row r="983" spans="2:12">
      <c r="B983" s="140"/>
      <c r="C983" s="140"/>
      <c r="D983" s="140"/>
      <c r="E983" s="140"/>
      <c r="F983" s="140"/>
      <c r="G983" s="140"/>
      <c r="H983" s="140"/>
      <c r="I983" s="140"/>
      <c r="J983" s="140"/>
      <c r="K983" s="140"/>
      <c r="L983" s="140"/>
    </row>
    <row r="984" spans="2:12">
      <c r="B984" s="140"/>
      <c r="C984" s="140"/>
      <c r="D984" s="140"/>
      <c r="E984" s="140"/>
      <c r="F984" s="140"/>
      <c r="G984" s="140"/>
      <c r="H984" s="140"/>
      <c r="I984" s="140"/>
      <c r="J984" s="140"/>
      <c r="K984" s="140"/>
      <c r="L984" s="140"/>
    </row>
    <row r="985" spans="2:12">
      <c r="B985" s="140"/>
      <c r="C985" s="140"/>
      <c r="D985" s="140"/>
      <c r="E985" s="140"/>
      <c r="F985" s="140"/>
      <c r="G985" s="140"/>
      <c r="H985" s="140"/>
      <c r="I985" s="140"/>
      <c r="J985" s="140"/>
      <c r="K985" s="140"/>
      <c r="L985" s="140"/>
    </row>
    <row r="986" spans="2:12">
      <c r="B986" s="140"/>
      <c r="C986" s="140"/>
      <c r="D986" s="140"/>
      <c r="E986" s="140"/>
      <c r="F986" s="140"/>
      <c r="G986" s="140"/>
      <c r="H986" s="140"/>
      <c r="I986" s="140"/>
      <c r="J986" s="140"/>
      <c r="K986" s="140"/>
      <c r="L986" s="140"/>
    </row>
    <row r="987" spans="2:12">
      <c r="B987" s="140"/>
      <c r="C987" s="140"/>
      <c r="D987" s="140"/>
      <c r="E987" s="140"/>
      <c r="F987" s="140"/>
      <c r="G987" s="140"/>
      <c r="H987" s="140"/>
      <c r="I987" s="140"/>
      <c r="J987" s="140"/>
      <c r="K987" s="140"/>
      <c r="L987" s="140"/>
    </row>
    <row r="988" spans="2:12">
      <c r="B988" s="140"/>
      <c r="C988" s="140"/>
      <c r="D988" s="140"/>
      <c r="E988" s="140"/>
      <c r="F988" s="140"/>
      <c r="G988" s="140"/>
      <c r="H988" s="140"/>
      <c r="I988" s="140"/>
      <c r="J988" s="140"/>
      <c r="K988" s="140"/>
      <c r="L988" s="140"/>
    </row>
    <row r="989" spans="2:12">
      <c r="B989" s="140"/>
      <c r="C989" s="140"/>
      <c r="D989" s="140"/>
      <c r="E989" s="140"/>
      <c r="F989" s="140"/>
      <c r="G989" s="140"/>
      <c r="H989" s="140"/>
      <c r="I989" s="140"/>
      <c r="J989" s="140"/>
      <c r="K989" s="140"/>
      <c r="L989" s="140"/>
    </row>
    <row r="990" spans="2:12">
      <c r="B990" s="140"/>
      <c r="C990" s="140"/>
      <c r="D990" s="140"/>
      <c r="E990" s="140"/>
      <c r="F990" s="140"/>
      <c r="G990" s="140"/>
      <c r="H990" s="140"/>
      <c r="I990" s="140"/>
      <c r="J990" s="140"/>
      <c r="K990" s="140"/>
      <c r="L990" s="140"/>
    </row>
    <row r="991" spans="2:12">
      <c r="B991" s="140"/>
      <c r="C991" s="140"/>
      <c r="D991" s="140"/>
      <c r="E991" s="140"/>
      <c r="F991" s="140"/>
      <c r="G991" s="140"/>
      <c r="H991" s="140"/>
      <c r="I991" s="140"/>
      <c r="J991" s="140"/>
      <c r="K991" s="140"/>
      <c r="L991" s="140"/>
    </row>
    <row r="992" spans="2:12">
      <c r="B992" s="140"/>
      <c r="C992" s="140"/>
      <c r="D992" s="140"/>
      <c r="E992" s="140"/>
      <c r="F992" s="140"/>
      <c r="G992" s="140"/>
      <c r="H992" s="140"/>
      <c r="I992" s="140"/>
      <c r="J992" s="140"/>
      <c r="K992" s="140"/>
      <c r="L992" s="140"/>
    </row>
    <row r="993" spans="2:12">
      <c r="B993" s="140"/>
      <c r="C993" s="140"/>
      <c r="D993" s="140"/>
      <c r="E993" s="140"/>
      <c r="F993" s="140"/>
      <c r="G993" s="140"/>
      <c r="H993" s="140"/>
      <c r="I993" s="140"/>
      <c r="J993" s="140"/>
      <c r="K993" s="140"/>
      <c r="L993" s="140"/>
    </row>
    <row r="994" spans="2:12">
      <c r="B994" s="140"/>
      <c r="C994" s="140"/>
      <c r="D994" s="140"/>
      <c r="E994" s="140"/>
      <c r="F994" s="140"/>
      <c r="G994" s="140"/>
      <c r="H994" s="140"/>
      <c r="I994" s="140"/>
      <c r="J994" s="140"/>
      <c r="K994" s="140"/>
      <c r="L994" s="140"/>
    </row>
    <row r="995" spans="2:12">
      <c r="B995" s="140"/>
      <c r="C995" s="140"/>
      <c r="D995" s="140"/>
      <c r="E995" s="140"/>
      <c r="F995" s="140"/>
      <c r="G995" s="140"/>
      <c r="H995" s="140"/>
      <c r="I995" s="140"/>
      <c r="J995" s="140"/>
      <c r="K995" s="140"/>
      <c r="L995" s="140"/>
    </row>
    <row r="996" spans="2:12">
      <c r="B996" s="140"/>
      <c r="C996" s="140"/>
      <c r="D996" s="140"/>
      <c r="E996" s="140"/>
      <c r="F996" s="140"/>
      <c r="G996" s="140"/>
      <c r="H996" s="140"/>
      <c r="I996" s="140"/>
      <c r="J996" s="140"/>
      <c r="K996" s="140"/>
      <c r="L996" s="140"/>
    </row>
    <row r="997" spans="2:12">
      <c r="B997" s="140"/>
      <c r="C997" s="140"/>
      <c r="D997" s="140"/>
      <c r="E997" s="140"/>
      <c r="F997" s="140"/>
      <c r="G997" s="140"/>
      <c r="H997" s="140"/>
      <c r="I997" s="140"/>
      <c r="J997" s="140"/>
      <c r="K997" s="140"/>
      <c r="L997" s="140"/>
    </row>
    <row r="998" spans="2:12">
      <c r="B998" s="140"/>
      <c r="C998" s="140"/>
      <c r="D998" s="140"/>
      <c r="E998" s="140"/>
      <c r="F998" s="140"/>
      <c r="G998" s="140"/>
      <c r="H998" s="140"/>
      <c r="I998" s="140"/>
      <c r="J998" s="140"/>
      <c r="K998" s="140"/>
      <c r="L998" s="140"/>
    </row>
    <row r="999" spans="2:12">
      <c r="B999" s="140"/>
      <c r="C999" s="140"/>
      <c r="D999" s="140"/>
      <c r="E999" s="140"/>
      <c r="F999" s="140"/>
      <c r="G999" s="140"/>
      <c r="H999" s="140"/>
      <c r="I999" s="140"/>
      <c r="J999" s="140"/>
      <c r="K999" s="140"/>
      <c r="L999" s="140"/>
    </row>
    <row r="1000" spans="2:12">
      <c r="B1000" s="140"/>
      <c r="C1000" s="140"/>
      <c r="D1000" s="140"/>
      <c r="E1000" s="140"/>
      <c r="F1000" s="140"/>
      <c r="G1000" s="140"/>
      <c r="H1000" s="140"/>
      <c r="I1000" s="140"/>
      <c r="J1000" s="140"/>
      <c r="K1000" s="140"/>
      <c r="L1000" s="140"/>
    </row>
    <row r="1001" spans="2:12">
      <c r="B1001" s="140"/>
      <c r="C1001" s="140"/>
      <c r="D1001" s="140"/>
      <c r="E1001" s="140"/>
      <c r="F1001" s="140"/>
      <c r="G1001" s="140"/>
      <c r="H1001" s="140"/>
      <c r="I1001" s="140"/>
      <c r="J1001" s="140"/>
      <c r="K1001" s="140"/>
      <c r="L1001" s="140"/>
    </row>
    <row r="1002" spans="2:12">
      <c r="B1002" s="140"/>
      <c r="C1002" s="140"/>
      <c r="D1002" s="140"/>
      <c r="E1002" s="140"/>
      <c r="F1002" s="140"/>
      <c r="G1002" s="140"/>
      <c r="H1002" s="140"/>
      <c r="I1002" s="140"/>
      <c r="J1002" s="140"/>
      <c r="K1002" s="140"/>
      <c r="L1002" s="140"/>
    </row>
    <row r="1003" spans="2:12">
      <c r="B1003" s="140"/>
      <c r="C1003" s="140"/>
      <c r="D1003" s="140"/>
      <c r="E1003" s="140"/>
      <c r="F1003" s="140"/>
      <c r="G1003" s="140"/>
      <c r="H1003" s="140"/>
      <c r="I1003" s="140"/>
      <c r="J1003" s="140"/>
      <c r="K1003" s="140"/>
      <c r="L1003" s="140"/>
    </row>
    <row r="1004" spans="2:12">
      <c r="B1004" s="140"/>
      <c r="C1004" s="140"/>
      <c r="D1004" s="140"/>
      <c r="E1004" s="140"/>
      <c r="F1004" s="140"/>
      <c r="G1004" s="140"/>
      <c r="H1004" s="140"/>
      <c r="I1004" s="140"/>
      <c r="J1004" s="140"/>
      <c r="K1004" s="140"/>
      <c r="L1004" s="140"/>
    </row>
    <row r="1005" spans="2:12">
      <c r="B1005" s="140"/>
      <c r="C1005" s="140"/>
      <c r="D1005" s="140"/>
      <c r="E1005" s="140"/>
      <c r="F1005" s="140"/>
      <c r="G1005" s="140"/>
      <c r="H1005" s="140"/>
      <c r="I1005" s="140"/>
      <c r="J1005" s="140"/>
      <c r="K1005" s="140"/>
      <c r="L1005" s="140"/>
    </row>
    <row r="1006" spans="2:12">
      <c r="B1006" s="140"/>
      <c r="C1006" s="140"/>
      <c r="D1006" s="140"/>
      <c r="E1006" s="140"/>
      <c r="F1006" s="140"/>
      <c r="G1006" s="140"/>
      <c r="H1006" s="140"/>
      <c r="I1006" s="140"/>
      <c r="J1006" s="140"/>
      <c r="K1006" s="140"/>
      <c r="L1006" s="140"/>
    </row>
    <row r="1007" spans="2:12">
      <c r="B1007" s="140"/>
      <c r="C1007" s="140"/>
      <c r="D1007" s="140"/>
      <c r="E1007" s="140"/>
      <c r="F1007" s="140"/>
      <c r="G1007" s="140"/>
      <c r="H1007" s="140"/>
      <c r="I1007" s="140"/>
      <c r="J1007" s="140"/>
      <c r="K1007" s="140"/>
      <c r="L1007" s="140"/>
    </row>
    <row r="1008" spans="2:12">
      <c r="B1008" s="140"/>
      <c r="C1008" s="140"/>
      <c r="D1008" s="140"/>
      <c r="E1008" s="140"/>
      <c r="F1008" s="140"/>
      <c r="G1008" s="140"/>
      <c r="H1008" s="140"/>
      <c r="I1008" s="140"/>
      <c r="J1008" s="140"/>
      <c r="K1008" s="140"/>
      <c r="L1008" s="140"/>
    </row>
    <row r="1009" spans="2:12">
      <c r="B1009" s="140"/>
      <c r="C1009" s="140"/>
      <c r="D1009" s="140"/>
      <c r="E1009" s="140"/>
      <c r="F1009" s="140"/>
      <c r="G1009" s="140"/>
      <c r="H1009" s="140"/>
      <c r="I1009" s="140"/>
      <c r="J1009" s="140"/>
      <c r="K1009" s="140"/>
      <c r="L1009" s="140"/>
    </row>
    <row r="1010" spans="2:12">
      <c r="B1010" s="140"/>
      <c r="C1010" s="140"/>
      <c r="D1010" s="140"/>
      <c r="E1010" s="140"/>
      <c r="F1010" s="140"/>
      <c r="G1010" s="140"/>
      <c r="H1010" s="140"/>
      <c r="I1010" s="140"/>
      <c r="J1010" s="140"/>
      <c r="K1010" s="140"/>
      <c r="L1010" s="140"/>
    </row>
    <row r="1011" spans="2:12">
      <c r="B1011" s="140"/>
      <c r="C1011" s="140"/>
      <c r="D1011" s="140"/>
      <c r="E1011" s="140"/>
      <c r="F1011" s="140"/>
      <c r="G1011" s="140"/>
      <c r="H1011" s="140"/>
      <c r="I1011" s="140"/>
      <c r="J1011" s="140"/>
      <c r="K1011" s="140"/>
      <c r="L1011" s="140"/>
    </row>
    <row r="1012" spans="2:12">
      <c r="B1012" s="140"/>
      <c r="C1012" s="140"/>
      <c r="D1012" s="140"/>
      <c r="E1012" s="140"/>
      <c r="F1012" s="140"/>
      <c r="G1012" s="140"/>
      <c r="H1012" s="140"/>
      <c r="I1012" s="140"/>
      <c r="J1012" s="140"/>
      <c r="K1012" s="140"/>
      <c r="L1012" s="140"/>
    </row>
    <row r="1013" spans="2:12">
      <c r="B1013" s="140"/>
      <c r="C1013" s="140"/>
      <c r="D1013" s="140"/>
      <c r="E1013" s="140"/>
      <c r="F1013" s="140"/>
      <c r="G1013" s="140"/>
      <c r="H1013" s="140"/>
      <c r="I1013" s="140"/>
      <c r="J1013" s="140"/>
      <c r="K1013" s="140"/>
      <c r="L1013" s="140"/>
    </row>
    <row r="1014" spans="2:12">
      <c r="B1014" s="140"/>
      <c r="C1014" s="140"/>
      <c r="D1014" s="140"/>
      <c r="E1014" s="140"/>
      <c r="F1014" s="140"/>
      <c r="G1014" s="140"/>
      <c r="H1014" s="140"/>
      <c r="I1014" s="140"/>
      <c r="J1014" s="140"/>
      <c r="K1014" s="140"/>
      <c r="L1014" s="140"/>
    </row>
    <row r="1015" spans="2:12" ht="15.75" customHeight="1">
      <c r="B1015" s="140"/>
      <c r="C1015" s="140"/>
      <c r="D1015" s="140"/>
      <c r="E1015" s="140"/>
      <c r="F1015" s="140"/>
      <c r="G1015" s="140"/>
      <c r="H1015" s="140"/>
      <c r="I1015" s="140"/>
      <c r="J1015" s="140"/>
      <c r="K1015" s="140"/>
      <c r="L1015" s="140"/>
    </row>
    <row r="1016" spans="2:12" ht="15.75" customHeight="1">
      <c r="B1016" s="140"/>
      <c r="C1016" s="140"/>
      <c r="D1016" s="140"/>
      <c r="E1016" s="140"/>
      <c r="F1016" s="140"/>
      <c r="G1016" s="140"/>
      <c r="H1016" s="140"/>
      <c r="I1016" s="140"/>
      <c r="J1016" s="140"/>
      <c r="K1016" s="140"/>
      <c r="L1016" s="140"/>
    </row>
    <row r="1017" spans="2:12" ht="15.75" customHeight="1">
      <c r="B1017" s="140"/>
      <c r="C1017" s="140"/>
      <c r="D1017" s="140"/>
      <c r="E1017" s="140"/>
      <c r="F1017" s="140"/>
      <c r="G1017" s="140"/>
      <c r="H1017" s="140"/>
      <c r="I1017" s="140"/>
      <c r="J1017" s="140"/>
      <c r="K1017" s="140"/>
      <c r="L1017" s="140"/>
    </row>
    <row r="1018" spans="2:12" ht="15.75" customHeight="1">
      <c r="B1018" s="140"/>
      <c r="C1018" s="140"/>
      <c r="D1018" s="140"/>
      <c r="E1018" s="140"/>
      <c r="F1018" s="140"/>
      <c r="G1018" s="140"/>
      <c r="H1018" s="140"/>
      <c r="I1018" s="140"/>
      <c r="J1018" s="140"/>
      <c r="K1018" s="140"/>
      <c r="L1018" s="140"/>
    </row>
    <row r="1019" spans="2:12" ht="15.75" customHeight="1">
      <c r="B1019" s="140"/>
      <c r="C1019" s="140"/>
      <c r="D1019" s="140"/>
      <c r="E1019" s="140"/>
      <c r="F1019" s="140"/>
      <c r="G1019" s="140"/>
      <c r="H1019" s="140"/>
      <c r="I1019" s="140"/>
      <c r="J1019" s="140"/>
      <c r="K1019" s="140"/>
      <c r="L1019" s="140"/>
    </row>
    <row r="1020" spans="2:12" ht="15.75" customHeight="1">
      <c r="B1020" s="140"/>
      <c r="C1020" s="140"/>
      <c r="D1020" s="140"/>
      <c r="E1020" s="140"/>
      <c r="F1020" s="140"/>
      <c r="G1020" s="140"/>
      <c r="H1020" s="140"/>
      <c r="I1020" s="140"/>
      <c r="J1020" s="140"/>
      <c r="K1020" s="140"/>
      <c r="L1020" s="140"/>
    </row>
    <row r="1021" spans="2:12" ht="15.75" customHeight="1">
      <c r="B1021" s="140"/>
      <c r="C1021" s="140"/>
      <c r="D1021" s="140"/>
      <c r="E1021" s="140"/>
      <c r="F1021" s="140"/>
      <c r="G1021" s="140"/>
      <c r="H1021" s="140"/>
      <c r="I1021" s="140"/>
      <c r="J1021" s="140"/>
      <c r="K1021" s="140"/>
      <c r="L1021" s="140"/>
    </row>
    <row r="1022" spans="2:12" ht="15.75" customHeight="1">
      <c r="B1022" s="140"/>
      <c r="C1022" s="140"/>
      <c r="D1022" s="140"/>
      <c r="E1022" s="140"/>
      <c r="F1022" s="140"/>
      <c r="G1022" s="140"/>
      <c r="H1022" s="140"/>
      <c r="I1022" s="140"/>
      <c r="J1022" s="140"/>
      <c r="K1022" s="140"/>
      <c r="L1022" s="140"/>
    </row>
    <row r="1023" spans="2:12" ht="15.75" customHeight="1">
      <c r="B1023" s="140"/>
      <c r="C1023" s="140"/>
      <c r="D1023" s="140"/>
      <c r="E1023" s="140"/>
      <c r="F1023" s="140"/>
      <c r="G1023" s="140"/>
      <c r="H1023" s="140"/>
      <c r="I1023" s="140"/>
      <c r="J1023" s="140"/>
      <c r="K1023" s="140"/>
      <c r="L1023" s="140"/>
    </row>
    <row r="1024" spans="2:12" ht="15.75" customHeight="1">
      <c r="B1024" s="140"/>
      <c r="C1024" s="140"/>
      <c r="D1024" s="140"/>
      <c r="E1024" s="140"/>
      <c r="F1024" s="140"/>
      <c r="G1024" s="140"/>
      <c r="H1024" s="140"/>
      <c r="I1024" s="140"/>
      <c r="J1024" s="140"/>
      <c r="K1024" s="140"/>
      <c r="L1024" s="140"/>
    </row>
    <row r="1025" spans="2:12" ht="15.75" customHeight="1">
      <c r="B1025" s="140"/>
      <c r="C1025" s="140"/>
      <c r="D1025" s="140"/>
      <c r="E1025" s="140"/>
      <c r="F1025" s="140"/>
      <c r="G1025" s="140"/>
      <c r="H1025" s="140"/>
      <c r="I1025" s="140"/>
      <c r="J1025" s="140"/>
      <c r="K1025" s="140"/>
      <c r="L1025" s="140"/>
    </row>
    <row r="1026" spans="2:12" ht="15.75" customHeight="1">
      <c r="B1026" s="140"/>
      <c r="C1026" s="140"/>
      <c r="D1026" s="140"/>
      <c r="E1026" s="140"/>
      <c r="F1026" s="140"/>
      <c r="G1026" s="140"/>
      <c r="H1026" s="140"/>
      <c r="I1026" s="140"/>
      <c r="J1026" s="140"/>
      <c r="K1026" s="140"/>
      <c r="L1026" s="140"/>
    </row>
    <row r="1027" spans="2:12" ht="15.75" customHeight="1">
      <c r="B1027" s="140"/>
      <c r="C1027" s="140"/>
      <c r="D1027" s="140"/>
      <c r="E1027" s="140"/>
      <c r="F1027" s="140"/>
      <c r="G1027" s="140"/>
      <c r="H1027" s="140"/>
      <c r="I1027" s="140"/>
      <c r="J1027" s="140"/>
      <c r="K1027" s="140"/>
      <c r="L1027" s="140"/>
    </row>
    <row r="1028" spans="2:12" ht="15.75" customHeight="1">
      <c r="B1028" s="140"/>
      <c r="C1028" s="140"/>
      <c r="D1028" s="140"/>
      <c r="E1028" s="140"/>
      <c r="F1028" s="140"/>
      <c r="G1028" s="140"/>
      <c r="H1028" s="140"/>
      <c r="I1028" s="140"/>
      <c r="J1028" s="140"/>
      <c r="K1028" s="140"/>
      <c r="L1028" s="140"/>
    </row>
    <row r="1029" spans="2:12" ht="15.75" customHeight="1">
      <c r="B1029" s="140"/>
      <c r="C1029" s="140"/>
      <c r="D1029" s="140"/>
      <c r="E1029" s="140"/>
      <c r="F1029" s="140"/>
      <c r="G1029" s="140"/>
      <c r="H1029" s="140"/>
      <c r="I1029" s="140"/>
      <c r="J1029" s="140"/>
      <c r="K1029" s="140"/>
      <c r="L1029" s="140"/>
    </row>
    <row r="1030" spans="2:12" ht="15.75" customHeight="1">
      <c r="B1030" s="140"/>
      <c r="C1030" s="140"/>
      <c r="D1030" s="140"/>
      <c r="E1030" s="140"/>
      <c r="F1030" s="140"/>
      <c r="G1030" s="140"/>
      <c r="H1030" s="140"/>
      <c r="I1030" s="140"/>
      <c r="J1030" s="140"/>
      <c r="K1030" s="140"/>
      <c r="L1030" s="140"/>
    </row>
    <row r="1031" spans="2:12" ht="15.75" customHeight="1">
      <c r="B1031" s="140"/>
      <c r="C1031" s="140"/>
      <c r="D1031" s="140"/>
      <c r="E1031" s="140"/>
      <c r="F1031" s="140"/>
      <c r="G1031" s="140"/>
      <c r="H1031" s="140"/>
      <c r="I1031" s="140"/>
      <c r="J1031" s="140"/>
      <c r="K1031" s="140"/>
      <c r="L1031" s="140"/>
    </row>
    <row r="1032" spans="2:12" ht="15.75" customHeight="1">
      <c r="B1032" s="140"/>
      <c r="C1032" s="140"/>
      <c r="D1032" s="140"/>
      <c r="E1032" s="140"/>
      <c r="F1032" s="140"/>
      <c r="G1032" s="140"/>
      <c r="H1032" s="140"/>
      <c r="I1032" s="140"/>
      <c r="J1032" s="140"/>
      <c r="K1032" s="140"/>
      <c r="L1032" s="140"/>
    </row>
    <row r="1033" spans="2:12" ht="15.75" customHeight="1">
      <c r="B1033" s="140"/>
      <c r="C1033" s="140"/>
      <c r="D1033" s="140"/>
      <c r="E1033" s="140"/>
      <c r="F1033" s="140"/>
      <c r="G1033" s="140"/>
      <c r="H1033" s="140"/>
      <c r="I1033" s="140"/>
      <c r="J1033" s="140"/>
      <c r="K1033" s="140"/>
      <c r="L1033" s="140"/>
    </row>
    <row r="1034" spans="2:12" ht="15.75" customHeight="1">
      <c r="B1034" s="140"/>
      <c r="C1034" s="140"/>
      <c r="D1034" s="140"/>
      <c r="E1034" s="140"/>
      <c r="F1034" s="140"/>
      <c r="G1034" s="140"/>
      <c r="H1034" s="140"/>
      <c r="I1034" s="140"/>
      <c r="J1034" s="140"/>
      <c r="K1034" s="140"/>
      <c r="L1034" s="140"/>
    </row>
    <row r="1035" spans="2:12" ht="15.75" customHeight="1">
      <c r="B1035" s="140"/>
      <c r="C1035" s="140"/>
      <c r="D1035" s="140"/>
      <c r="E1035" s="140"/>
      <c r="F1035" s="140"/>
      <c r="G1035" s="140"/>
      <c r="H1035" s="140"/>
      <c r="I1035" s="140"/>
      <c r="J1035" s="140"/>
      <c r="K1035" s="140"/>
      <c r="L1035" s="140"/>
    </row>
    <row r="1036" spans="2:12" ht="15.75" customHeight="1">
      <c r="B1036" s="140"/>
      <c r="C1036" s="140"/>
      <c r="D1036" s="140"/>
      <c r="E1036" s="140"/>
      <c r="F1036" s="140"/>
      <c r="G1036" s="140"/>
      <c r="H1036" s="140"/>
      <c r="I1036" s="140"/>
      <c r="J1036" s="140"/>
      <c r="K1036" s="140"/>
      <c r="L1036" s="140"/>
    </row>
    <row r="1037" spans="2:12" ht="15.75" customHeight="1">
      <c r="B1037" s="140"/>
      <c r="C1037" s="140"/>
      <c r="D1037" s="140"/>
      <c r="E1037" s="140"/>
      <c r="F1037" s="140"/>
      <c r="G1037" s="140"/>
      <c r="H1037" s="140"/>
      <c r="I1037" s="140"/>
      <c r="J1037" s="140"/>
      <c r="K1037" s="140"/>
      <c r="L1037" s="140"/>
    </row>
    <row r="1038" spans="2:12" ht="15.75" customHeight="1">
      <c r="B1038" s="140"/>
      <c r="C1038" s="140"/>
      <c r="D1038" s="140"/>
      <c r="E1038" s="140"/>
      <c r="F1038" s="140"/>
      <c r="G1038" s="140"/>
      <c r="H1038" s="140"/>
      <c r="I1038" s="140"/>
      <c r="J1038" s="140"/>
      <c r="K1038" s="140"/>
      <c r="L1038" s="140"/>
    </row>
    <row r="1039" spans="2:12" ht="15.75" customHeight="1">
      <c r="B1039" s="140"/>
      <c r="C1039" s="140"/>
      <c r="D1039" s="140"/>
      <c r="E1039" s="140"/>
      <c r="F1039" s="140"/>
      <c r="G1039" s="140"/>
      <c r="H1039" s="140"/>
      <c r="I1039" s="140"/>
      <c r="J1039" s="140"/>
      <c r="K1039" s="140"/>
      <c r="L1039" s="140"/>
    </row>
    <row r="1040" spans="2:12" ht="15.75" customHeight="1">
      <c r="B1040" s="140"/>
      <c r="C1040" s="140"/>
      <c r="D1040" s="140"/>
      <c r="E1040" s="140"/>
      <c r="F1040" s="140"/>
      <c r="G1040" s="140"/>
      <c r="H1040" s="140"/>
      <c r="I1040" s="140"/>
      <c r="J1040" s="140"/>
      <c r="K1040" s="140"/>
      <c r="L1040" s="140"/>
    </row>
    <row r="1041" spans="2:12" ht="15.75" customHeight="1">
      <c r="B1041" s="140"/>
      <c r="C1041" s="140"/>
      <c r="D1041" s="140"/>
      <c r="E1041" s="140"/>
      <c r="F1041" s="140"/>
      <c r="G1041" s="140"/>
      <c r="H1041" s="140"/>
      <c r="I1041" s="140"/>
      <c r="J1041" s="140"/>
      <c r="K1041" s="140"/>
      <c r="L1041" s="140"/>
    </row>
    <row r="1042" spans="2:12" ht="15.75" customHeight="1">
      <c r="B1042" s="140"/>
      <c r="C1042" s="140"/>
      <c r="D1042" s="140"/>
      <c r="E1042" s="140"/>
      <c r="F1042" s="140"/>
      <c r="G1042" s="140"/>
      <c r="H1042" s="140"/>
      <c r="I1042" s="140"/>
      <c r="J1042" s="140"/>
      <c r="K1042" s="140"/>
      <c r="L1042" s="140"/>
    </row>
    <row r="1043" spans="2:12" ht="15.75" customHeight="1">
      <c r="B1043" s="140"/>
      <c r="C1043" s="140"/>
      <c r="D1043" s="140"/>
      <c r="E1043" s="140"/>
      <c r="F1043" s="140"/>
      <c r="G1043" s="140"/>
      <c r="H1043" s="140"/>
      <c r="I1043" s="140"/>
      <c r="J1043" s="140"/>
      <c r="K1043" s="140"/>
      <c r="L1043" s="140"/>
    </row>
    <row r="1044" spans="2:12" ht="15.75" customHeight="1">
      <c r="B1044" s="140"/>
      <c r="C1044" s="140"/>
      <c r="D1044" s="140"/>
      <c r="E1044" s="140"/>
      <c r="F1044" s="140"/>
      <c r="G1044" s="140"/>
      <c r="H1044" s="140"/>
      <c r="I1044" s="140"/>
      <c r="J1044" s="140"/>
      <c r="K1044" s="140"/>
      <c r="L1044" s="140"/>
    </row>
    <row r="1045" spans="2:12" ht="15.75" customHeight="1">
      <c r="B1045" s="140"/>
      <c r="C1045" s="140"/>
      <c r="D1045" s="140"/>
      <c r="E1045" s="140"/>
      <c r="F1045" s="140"/>
      <c r="G1045" s="140"/>
      <c r="H1045" s="140"/>
      <c r="I1045" s="140"/>
      <c r="J1045" s="140"/>
      <c r="K1045" s="140"/>
      <c r="L1045" s="140"/>
    </row>
    <row r="1046" spans="2:12" ht="15.75" customHeight="1">
      <c r="B1046" s="140"/>
      <c r="C1046" s="140"/>
      <c r="D1046" s="140"/>
      <c r="E1046" s="140"/>
      <c r="F1046" s="140"/>
      <c r="G1046" s="140"/>
      <c r="H1046" s="140"/>
      <c r="I1046" s="140"/>
      <c r="J1046" s="140"/>
      <c r="K1046" s="140"/>
      <c r="L1046" s="140"/>
    </row>
    <row r="1047" spans="2:12" ht="15.75" customHeight="1">
      <c r="B1047" s="140"/>
      <c r="C1047" s="140"/>
      <c r="D1047" s="140"/>
      <c r="E1047" s="140"/>
      <c r="F1047" s="140"/>
      <c r="G1047" s="140"/>
      <c r="H1047" s="140"/>
      <c r="I1047" s="140"/>
      <c r="J1047" s="140"/>
      <c r="K1047" s="140"/>
      <c r="L1047" s="140"/>
    </row>
    <row r="1048" spans="2:12" ht="15.75" customHeight="1">
      <c r="B1048" s="140"/>
      <c r="C1048" s="140"/>
      <c r="D1048" s="140"/>
      <c r="E1048" s="140"/>
      <c r="F1048" s="140"/>
      <c r="G1048" s="140"/>
      <c r="H1048" s="140"/>
      <c r="I1048" s="140"/>
      <c r="J1048" s="140"/>
      <c r="K1048" s="140"/>
      <c r="L1048" s="140"/>
    </row>
    <row r="1049" spans="2:12" ht="15.75" customHeight="1">
      <c r="B1049" s="140"/>
      <c r="C1049" s="140"/>
      <c r="D1049" s="140"/>
      <c r="E1049" s="140"/>
      <c r="F1049" s="140"/>
      <c r="G1049" s="140"/>
      <c r="H1049" s="140"/>
      <c r="I1049" s="140"/>
      <c r="J1049" s="140"/>
      <c r="K1049" s="140"/>
      <c r="L1049" s="140"/>
    </row>
    <row r="1050" spans="2:12" ht="15.75" customHeight="1">
      <c r="B1050" s="140"/>
      <c r="C1050" s="140"/>
      <c r="D1050" s="140"/>
      <c r="E1050" s="140"/>
      <c r="F1050" s="140"/>
      <c r="G1050" s="140"/>
      <c r="H1050" s="140"/>
      <c r="I1050" s="140"/>
      <c r="J1050" s="140"/>
      <c r="K1050" s="140"/>
      <c r="L1050" s="140"/>
    </row>
    <row r="1051" spans="2:12" ht="15.75" customHeight="1">
      <c r="B1051" s="140"/>
      <c r="C1051" s="140"/>
      <c r="D1051" s="140"/>
      <c r="E1051" s="140"/>
      <c r="F1051" s="140"/>
      <c r="G1051" s="140"/>
      <c r="H1051" s="140"/>
      <c r="I1051" s="140"/>
      <c r="J1051" s="140"/>
      <c r="K1051" s="140"/>
      <c r="L1051" s="140"/>
    </row>
    <row r="1052" spans="2:12" ht="15.75" customHeight="1">
      <c r="B1052" s="140"/>
      <c r="C1052" s="140"/>
      <c r="D1052" s="140"/>
      <c r="E1052" s="140"/>
      <c r="F1052" s="140"/>
      <c r="G1052" s="140"/>
      <c r="H1052" s="140"/>
      <c r="I1052" s="140"/>
      <c r="J1052" s="140"/>
      <c r="K1052" s="140"/>
      <c r="L1052" s="140"/>
    </row>
    <row r="1053" spans="2:12" ht="15.75" customHeight="1">
      <c r="B1053" s="140"/>
      <c r="C1053" s="140"/>
      <c r="D1053" s="140"/>
      <c r="E1053" s="140"/>
      <c r="F1053" s="140"/>
      <c r="G1053" s="140"/>
      <c r="H1053" s="140"/>
      <c r="I1053" s="140"/>
      <c r="J1053" s="140"/>
      <c r="K1053" s="140"/>
      <c r="L1053" s="140"/>
    </row>
    <row r="1054" spans="2:12" ht="15.75" customHeight="1">
      <c r="B1054" s="140"/>
      <c r="C1054" s="140"/>
      <c r="D1054" s="140"/>
      <c r="E1054" s="140"/>
      <c r="F1054" s="140"/>
      <c r="G1054" s="140"/>
      <c r="H1054" s="140"/>
      <c r="I1054" s="140"/>
      <c r="J1054" s="140"/>
      <c r="K1054" s="140"/>
      <c r="L1054" s="140"/>
    </row>
    <row r="1055" spans="2:12" ht="15.75" customHeight="1">
      <c r="B1055" s="140"/>
      <c r="C1055" s="140"/>
      <c r="D1055" s="140"/>
      <c r="E1055" s="140"/>
      <c r="F1055" s="140"/>
      <c r="G1055" s="140"/>
      <c r="H1055" s="140"/>
      <c r="I1055" s="140"/>
      <c r="J1055" s="140"/>
      <c r="K1055" s="140"/>
      <c r="L1055" s="140"/>
    </row>
    <row r="1056" spans="2:12" ht="15.75" customHeight="1">
      <c r="B1056" s="140"/>
      <c r="C1056" s="140"/>
      <c r="D1056" s="140"/>
      <c r="E1056" s="140"/>
      <c r="F1056" s="140"/>
      <c r="G1056" s="140"/>
      <c r="H1056" s="140"/>
      <c r="I1056" s="140"/>
      <c r="J1056" s="140"/>
      <c r="K1056" s="140"/>
      <c r="L1056" s="140"/>
    </row>
    <row r="1057" spans="2:12" ht="15.75" customHeight="1">
      <c r="B1057" s="140"/>
      <c r="C1057" s="140"/>
      <c r="D1057" s="140"/>
      <c r="E1057" s="140"/>
      <c r="F1057" s="140"/>
      <c r="G1057" s="140"/>
      <c r="H1057" s="140"/>
      <c r="I1057" s="140"/>
      <c r="J1057" s="140"/>
      <c r="K1057" s="140"/>
      <c r="L1057" s="140"/>
    </row>
    <row r="1058" spans="2:12" ht="15.75" customHeight="1">
      <c r="B1058" s="140"/>
      <c r="C1058" s="140"/>
      <c r="D1058" s="140"/>
      <c r="E1058" s="140"/>
      <c r="F1058" s="140"/>
      <c r="G1058" s="140"/>
      <c r="H1058" s="140"/>
      <c r="I1058" s="140"/>
      <c r="J1058" s="140"/>
      <c r="K1058" s="140"/>
      <c r="L1058" s="140"/>
    </row>
    <row r="1059" spans="2:12" ht="15.75" customHeight="1">
      <c r="B1059" s="140"/>
      <c r="C1059" s="140"/>
      <c r="D1059" s="140"/>
      <c r="E1059" s="140"/>
      <c r="F1059" s="140"/>
      <c r="G1059" s="140"/>
      <c r="H1059" s="140"/>
      <c r="I1059" s="140"/>
      <c r="J1059" s="140"/>
      <c r="K1059" s="140"/>
      <c r="L1059" s="140"/>
    </row>
    <row r="1060" spans="2:12" ht="15.75" customHeight="1">
      <c r="B1060" s="140"/>
      <c r="C1060" s="140"/>
      <c r="D1060" s="140"/>
      <c r="E1060" s="140"/>
      <c r="F1060" s="140"/>
      <c r="G1060" s="140"/>
      <c r="H1060" s="140"/>
      <c r="I1060" s="140"/>
      <c r="J1060" s="140"/>
      <c r="K1060" s="140"/>
      <c r="L1060" s="140"/>
    </row>
    <row r="1061" spans="2:12" ht="15.75" customHeight="1">
      <c r="B1061" s="140"/>
      <c r="C1061" s="140"/>
      <c r="D1061" s="140"/>
      <c r="E1061" s="140"/>
      <c r="F1061" s="140"/>
      <c r="G1061" s="140"/>
      <c r="H1061" s="140"/>
      <c r="I1061" s="140"/>
      <c r="J1061" s="140"/>
      <c r="K1061" s="140"/>
      <c r="L1061" s="140"/>
    </row>
    <row r="1062" spans="2:12" ht="15.75" customHeight="1">
      <c r="B1062" s="140"/>
      <c r="C1062" s="140"/>
      <c r="D1062" s="140"/>
      <c r="E1062" s="140"/>
      <c r="F1062" s="140"/>
      <c r="G1062" s="140"/>
      <c r="H1062" s="140"/>
      <c r="I1062" s="140"/>
      <c r="J1062" s="140"/>
      <c r="K1062" s="140"/>
      <c r="L1062" s="140"/>
    </row>
    <row r="1063" spans="2:12" ht="15.75" customHeight="1">
      <c r="B1063" s="140"/>
      <c r="C1063" s="140"/>
      <c r="D1063" s="140"/>
      <c r="E1063" s="140"/>
      <c r="F1063" s="140"/>
      <c r="G1063" s="140"/>
      <c r="H1063" s="140"/>
      <c r="I1063" s="140"/>
      <c r="J1063" s="140"/>
      <c r="K1063" s="140"/>
      <c r="L1063" s="140"/>
    </row>
  </sheetData>
  <mergeCells count="2">
    <mergeCell ref="A3:E3"/>
    <mergeCell ref="A1:F2"/>
  </mergeCells>
  <pageMargins left="0.7" right="0.7" top="0.75" bottom="0.75" header="0.3" footer="0.3"/>
  <pageSetup paperSize="9" orientation="portrait" r:id="rId1"/>
  <ignoredErrors>
    <ignoredError sqref="C3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FREN</vt:lpstr>
      <vt:lpstr>TLKM</vt:lpstr>
      <vt:lpstr>ISAT</vt:lpstr>
      <vt:lpstr>EXCL</vt:lpstr>
      <vt:lpstr>Financial Ratio</vt:lpstr>
      <vt:lpstr>Ratio Comparison</vt:lpstr>
      <vt:lpstr>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Customer</cp:lastModifiedBy>
  <dcterms:modified xsi:type="dcterms:W3CDTF">2021-12-21T19:32:41Z</dcterms:modified>
</cp:coreProperties>
</file>