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OneDrive\Документы\bsuir\"/>
    </mc:Choice>
  </mc:AlternateContent>
  <bookViews>
    <workbookView xWindow="0" yWindow="0" windowWidth="24000" windowHeight="9740" activeTab="1"/>
  </bookViews>
  <sheets>
    <sheet name="Исходные данные" sheetId="3" r:id="rId1"/>
    <sheet name="Мультипликативная модель" sheetId="1" r:id="rId2"/>
    <sheet name="Аддитивная модель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H25" i="2"/>
  <c r="H23" i="2"/>
  <c r="H24" i="2"/>
  <c r="H26" i="1"/>
  <c r="H25" i="1"/>
  <c r="H24" i="1"/>
  <c r="H23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E5" i="2"/>
  <c r="E6" i="2"/>
  <c r="E7" i="2"/>
  <c r="E8" i="2"/>
  <c r="E9" i="2"/>
  <c r="E10" i="2"/>
  <c r="E11" i="2"/>
  <c r="E12" i="2"/>
  <c r="E13" i="2"/>
  <c r="E14" i="2"/>
  <c r="E15" i="2"/>
  <c r="E4" i="2"/>
  <c r="C15" i="2" l="1"/>
  <c r="C14" i="2"/>
  <c r="D15" i="2" s="1"/>
  <c r="C13" i="2"/>
  <c r="D14" i="2" s="1"/>
  <c r="C12" i="2"/>
  <c r="D13" i="2" s="1"/>
  <c r="C11" i="2"/>
  <c r="D12" i="2" s="1"/>
  <c r="C10" i="2"/>
  <c r="D11" i="2" s="1"/>
  <c r="C9" i="2"/>
  <c r="D10" i="2" s="1"/>
  <c r="C8" i="2"/>
  <c r="D9" i="2" s="1"/>
  <c r="C7" i="2"/>
  <c r="D8" i="2" s="1"/>
  <c r="C6" i="2"/>
  <c r="D7" i="2" s="1"/>
  <c r="F3" i="2" s="1"/>
  <c r="C5" i="2"/>
  <c r="D6" i="2" s="1"/>
  <c r="C4" i="2"/>
  <c r="D5" i="2" s="1"/>
  <c r="F5" i="2" s="1"/>
  <c r="C3" i="2"/>
  <c r="D4" i="2" s="1"/>
  <c r="F4" i="2" s="1"/>
  <c r="F2" i="2"/>
  <c r="J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J19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17" i="1"/>
  <c r="F13" i="1"/>
  <c r="F9" i="1"/>
  <c r="F16" i="1"/>
  <c r="F12" i="1"/>
  <c r="F8" i="1"/>
  <c r="F15" i="1"/>
  <c r="F11" i="1"/>
  <c r="F7" i="1"/>
  <c r="F14" i="1"/>
  <c r="F10" i="1"/>
  <c r="F6" i="1"/>
  <c r="F5" i="1"/>
  <c r="F4" i="1"/>
  <c r="F3" i="1"/>
  <c r="F2" i="1"/>
  <c r="E5" i="1"/>
  <c r="E6" i="1"/>
  <c r="E7" i="1"/>
  <c r="E8" i="1"/>
  <c r="E9" i="1"/>
  <c r="E10" i="1"/>
  <c r="E11" i="1"/>
  <c r="E12" i="1"/>
  <c r="E13" i="1"/>
  <c r="E14" i="1"/>
  <c r="E15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F17" i="2" l="1"/>
  <c r="F13" i="2"/>
  <c r="F9" i="2"/>
  <c r="J5" i="2"/>
  <c r="F15" i="2"/>
  <c r="F11" i="2"/>
  <c r="F7" i="2"/>
  <c r="J3" i="2"/>
  <c r="F14" i="2"/>
  <c r="F10" i="2"/>
  <c r="F6" i="2"/>
  <c r="F16" i="2"/>
  <c r="F12" i="2"/>
  <c r="F8" i="2"/>
  <c r="J4" i="2"/>
  <c r="J8" i="2" l="1"/>
  <c r="J6" i="2"/>
  <c r="J14" i="2"/>
  <c r="J11" i="2"/>
  <c r="J9" i="2"/>
  <c r="J17" i="2"/>
  <c r="J12" i="2"/>
  <c r="J16" i="2"/>
  <c r="J10" i="2"/>
  <c r="J7" i="2"/>
  <c r="J15" i="2"/>
  <c r="J13" i="2"/>
  <c r="J19" i="2" l="1"/>
</calcChain>
</file>

<file path=xl/sharedStrings.xml><?xml version="1.0" encoding="utf-8"?>
<sst xmlns="http://schemas.openxmlformats.org/spreadsheetml/2006/main" count="75" uniqueCount="38">
  <si>
    <t>Фактический спрос (X)</t>
  </si>
  <si>
    <t>Скользящее среднее (S)</t>
  </si>
  <si>
    <t>Центрированное скользящее среднее (Sц)</t>
  </si>
  <si>
    <t>Коэффициент сезонности (K)</t>
  </si>
  <si>
    <t>Уточненный коэффициент сезонности (Kc)</t>
  </si>
  <si>
    <t>Расчетный спрос (без учета сезонности)</t>
  </si>
  <si>
    <t>Номер периода</t>
  </si>
  <si>
    <t>Модельная величина спроса</t>
  </si>
  <si>
    <t>Ошибка</t>
  </si>
  <si>
    <t>1 кв</t>
  </si>
  <si>
    <t>2 кв</t>
  </si>
  <si>
    <t>3 кв</t>
  </si>
  <si>
    <t>4 кв</t>
  </si>
  <si>
    <t xml:space="preserve"> 4 кв</t>
  </si>
  <si>
    <t>Средняя ошибка</t>
  </si>
  <si>
    <t>a_0</t>
  </si>
  <si>
    <t>a_1</t>
  </si>
  <si>
    <t>Прогноз</t>
  </si>
  <si>
    <t>Сезонная компонента (А)</t>
  </si>
  <si>
    <t>Уточненная сезонная компонента (Аc)</t>
  </si>
  <si>
    <t>b_0</t>
  </si>
  <si>
    <t>b_1</t>
  </si>
  <si>
    <t>2008 1 кв</t>
  </si>
  <si>
    <t>2008 2 кв</t>
  </si>
  <si>
    <t>2008 3 кв</t>
  </si>
  <si>
    <t>2008 4 кв</t>
  </si>
  <si>
    <t>2009 1 кв</t>
  </si>
  <si>
    <t>2009 2 кв</t>
  </si>
  <si>
    <t>2009 3 кв</t>
  </si>
  <si>
    <t>2009 4 кв</t>
  </si>
  <si>
    <t>2010 1 кв</t>
  </si>
  <si>
    <t>2010 2 кв</t>
  </si>
  <si>
    <t>2010 3 кв</t>
  </si>
  <si>
    <t>2010  4 кв</t>
  </si>
  <si>
    <t>2011 1 кв</t>
  </si>
  <si>
    <t>2011 2 кв</t>
  </si>
  <si>
    <t>2011 3 кв</t>
  </si>
  <si>
    <t>2011 4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</si>
</sst>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/>
    <xf numFmtId="0" fontId="1" fillId="0" borderId="0" xfId="0" applyFont="1"/>
    <xf numFmtId="2" fontId="0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1" xfId="0" applyFont="1" applyBorder="1"/>
    <xf numFmtId="2" fontId="1" fillId="0" borderId="0" xfId="0" applyNumberFormat="1" applyFont="1"/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 данные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'Исходные данные'!$A$2:$A$17</c:f>
              <c:strCache>
                <c:ptCount val="16"/>
                <c:pt idx="0">
                  <c:v>2008 1 кв</c:v>
                </c:pt>
                <c:pt idx="1">
                  <c:v>2008 2 кв</c:v>
                </c:pt>
                <c:pt idx="2">
                  <c:v>2008 3 кв</c:v>
                </c:pt>
                <c:pt idx="3">
                  <c:v>2008 4 кв</c:v>
                </c:pt>
                <c:pt idx="4">
                  <c:v>2009 1 кв</c:v>
                </c:pt>
                <c:pt idx="5">
                  <c:v>2009 2 кв</c:v>
                </c:pt>
                <c:pt idx="6">
                  <c:v>2009 3 кв</c:v>
                </c:pt>
                <c:pt idx="7">
                  <c:v>2009 4 кв</c:v>
                </c:pt>
                <c:pt idx="8">
                  <c:v>2010 1 кв</c:v>
                </c:pt>
                <c:pt idx="9">
                  <c:v>2010 2 кв</c:v>
                </c:pt>
                <c:pt idx="10">
                  <c:v>2010 3 кв</c:v>
                </c:pt>
                <c:pt idx="11">
                  <c:v>2010  4 кв</c:v>
                </c:pt>
                <c:pt idx="12">
                  <c:v>2011 1 кв</c:v>
                </c:pt>
                <c:pt idx="13">
                  <c:v>2011 2 кв</c:v>
                </c:pt>
                <c:pt idx="14">
                  <c:v>2011 3 кв</c:v>
                </c:pt>
                <c:pt idx="15">
                  <c:v>2011 4 кв</c:v>
                </c:pt>
              </c:strCache>
            </c:strRef>
          </c:cat>
          <c:val>
            <c:numRef>
              <c:f>'Исходные данные'!$B$2:$B$17</c:f>
              <c:numCache>
                <c:formatCode>General</c:formatCode>
                <c:ptCount val="16"/>
                <c:pt idx="0">
                  <c:v>19</c:v>
                </c:pt>
                <c:pt idx="1">
                  <c:v>23</c:v>
                </c:pt>
                <c:pt idx="2">
                  <c:v>27</c:v>
                </c:pt>
                <c:pt idx="3">
                  <c:v>24</c:v>
                </c:pt>
                <c:pt idx="4">
                  <c:v>18</c:v>
                </c:pt>
                <c:pt idx="5">
                  <c:v>23</c:v>
                </c:pt>
                <c:pt idx="6">
                  <c:v>31</c:v>
                </c:pt>
                <c:pt idx="7">
                  <c:v>24</c:v>
                </c:pt>
                <c:pt idx="8">
                  <c:v>21</c:v>
                </c:pt>
                <c:pt idx="9">
                  <c:v>25</c:v>
                </c:pt>
                <c:pt idx="10">
                  <c:v>33</c:v>
                </c:pt>
                <c:pt idx="11">
                  <c:v>26</c:v>
                </c:pt>
                <c:pt idx="12">
                  <c:v>22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1324656"/>
        <c:axId val="-871314320"/>
      </c:lineChart>
      <c:catAx>
        <c:axId val="-8713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71314320"/>
        <c:crosses val="autoZero"/>
        <c:auto val="1"/>
        <c:lblAlgn val="ctr"/>
        <c:lblOffset val="100"/>
        <c:noMultiLvlLbl val="0"/>
      </c:catAx>
      <c:valAx>
        <c:axId val="-8713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713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Расчетный</a:t>
            </a:r>
            <a:r>
              <a:rPr lang="ru-RU" baseline="0"/>
              <a:t> спрос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353018372703413E-2"/>
                  <c:y val="-0.17185950714494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'Мультипликативная модель'!$G$2:$G$17</c:f>
              <c:numCache>
                <c:formatCode>0.00</c:formatCode>
                <c:ptCount val="16"/>
                <c:pt idx="0">
                  <c:v>23.44143143522783</c:v>
                </c:pt>
                <c:pt idx="1">
                  <c:v>23.042254421138392</c:v>
                </c:pt>
                <c:pt idx="2">
                  <c:v>21.947964352586876</c:v>
                </c:pt>
                <c:pt idx="3">
                  <c:v>24.198094655421052</c:v>
                </c:pt>
                <c:pt idx="4">
                  <c:v>22.207671886005311</c:v>
                </c:pt>
                <c:pt idx="5">
                  <c:v>23.042254421138392</c:v>
                </c:pt>
                <c:pt idx="6">
                  <c:v>25.199514627044191</c:v>
                </c:pt>
                <c:pt idx="7">
                  <c:v>24.198094655421052</c:v>
                </c:pt>
                <c:pt idx="8">
                  <c:v>25.908950533672865</c:v>
                </c:pt>
                <c:pt idx="9">
                  <c:v>25.045928718628687</c:v>
                </c:pt>
                <c:pt idx="10">
                  <c:v>26.825289764272849</c:v>
                </c:pt>
                <c:pt idx="11">
                  <c:v>26.214602543372806</c:v>
                </c:pt>
                <c:pt idx="12">
                  <c:v>27.14271008289538</c:v>
                </c:pt>
                <c:pt idx="13">
                  <c:v>27.049603016118979</c:v>
                </c:pt>
                <c:pt idx="14">
                  <c:v>21.135076783972547</c:v>
                </c:pt>
                <c:pt idx="15">
                  <c:v>25.206348599396929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7600720"/>
        <c:axId val="-737607248"/>
      </c:lineChart>
      <c:catAx>
        <c:axId val="-73760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37607248"/>
        <c:crosses val="autoZero"/>
        <c:auto val="1"/>
        <c:lblAlgn val="ctr"/>
        <c:lblOffset val="100"/>
        <c:noMultiLvlLbl val="0"/>
      </c:catAx>
      <c:valAx>
        <c:axId val="-7376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3760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Расчетный</a:t>
            </a:r>
            <a:r>
              <a:rPr lang="ru-RU" baseline="0"/>
              <a:t> спрос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575240594925635E-2"/>
                  <c:y val="-0.19478674540682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'Аддитивная модель'!$G$2:$G$17</c:f>
              <c:numCache>
                <c:formatCode>0.00</c:formatCode>
                <c:ptCount val="16"/>
                <c:pt idx="0">
                  <c:v>23.708333333333332</c:v>
                </c:pt>
                <c:pt idx="1">
                  <c:v>23.041666666666668</c:v>
                </c:pt>
                <c:pt idx="2">
                  <c:v>21.291666666666668</c:v>
                </c:pt>
                <c:pt idx="3">
                  <c:v>24.25</c:v>
                </c:pt>
                <c:pt idx="4">
                  <c:v>22.708333333333332</c:v>
                </c:pt>
                <c:pt idx="5">
                  <c:v>23.041666666666668</c:v>
                </c:pt>
                <c:pt idx="6">
                  <c:v>25.291666666666668</c:v>
                </c:pt>
                <c:pt idx="7">
                  <c:v>24.25</c:v>
                </c:pt>
                <c:pt idx="8">
                  <c:v>25.708333333333332</c:v>
                </c:pt>
                <c:pt idx="9">
                  <c:v>25.041666666666668</c:v>
                </c:pt>
                <c:pt idx="10">
                  <c:v>27.291666666666668</c:v>
                </c:pt>
                <c:pt idx="11">
                  <c:v>26.25</c:v>
                </c:pt>
                <c:pt idx="12">
                  <c:v>26.708333333333332</c:v>
                </c:pt>
                <c:pt idx="13">
                  <c:v>27.041666666666668</c:v>
                </c:pt>
                <c:pt idx="14">
                  <c:v>20.291666666666668</c:v>
                </c:pt>
                <c:pt idx="15">
                  <c:v>25.25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7606160"/>
        <c:axId val="-737611056"/>
      </c:lineChart>
      <c:catAx>
        <c:axId val="-73760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37611056"/>
        <c:crosses val="autoZero"/>
        <c:auto val="1"/>
        <c:lblAlgn val="ctr"/>
        <c:lblOffset val="100"/>
        <c:noMultiLvlLbl val="0"/>
      </c:catAx>
      <c:valAx>
        <c:axId val="-7376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376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1</xdr:row>
      <xdr:rowOff>38100</xdr:rowOff>
    </xdr:from>
    <xdr:to>
      <xdr:col>10</xdr:col>
      <xdr:colOff>244475</xdr:colOff>
      <xdr:row>16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102305</xdr:colOff>
      <xdr:row>19</xdr:row>
      <xdr:rowOff>92428</xdr:rowOff>
    </xdr:from>
    <xdr:to>
      <xdr:col>5</xdr:col>
      <xdr:colOff>747888</xdr:colOff>
      <xdr:row>30</xdr:row>
      <xdr:rowOff>119945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</xdr:colOff>
      <xdr:row>19</xdr:row>
      <xdr:rowOff>98425</xdr:rowOff>
    </xdr:from>
    <xdr:to>
      <xdr:col>5</xdr:col>
      <xdr:colOff>876300</xdr:colOff>
      <xdr:row>29</xdr:row>
      <xdr:rowOff>120650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O32" sqref="O32"/>
    </sheetView>
  </sheetViews>
  <sheetFormatPr defaultRowHeight="14.5" x14ac:dyDescent="0.35"/>
  <cols>
    <col min="1" max="1" width="12.36328125" customWidth="1"/>
    <col min="2" max="2" width="17.7265625" customWidth="1"/>
  </cols>
  <sheetData>
    <row r="1" spans="1:2" ht="43.5" x14ac:dyDescent="0.35">
      <c r="A1" s="2"/>
      <c r="B1" s="9" t="s">
        <v>0</v>
      </c>
    </row>
    <row r="2" spans="1:2" x14ac:dyDescent="0.35">
      <c r="A2" s="10" t="s">
        <v>22</v>
      </c>
      <c r="B2" s="10">
        <v>19</v>
      </c>
    </row>
    <row r="3" spans="1:2" x14ac:dyDescent="0.35">
      <c r="A3" s="11" t="s">
        <v>23</v>
      </c>
      <c r="B3" s="11">
        <v>23</v>
      </c>
    </row>
    <row r="4" spans="1:2" x14ac:dyDescent="0.35">
      <c r="A4" s="11" t="s">
        <v>24</v>
      </c>
      <c r="B4" s="11">
        <v>27</v>
      </c>
    </row>
    <row r="5" spans="1:2" x14ac:dyDescent="0.35">
      <c r="A5" s="12" t="s">
        <v>25</v>
      </c>
      <c r="B5" s="12">
        <v>24</v>
      </c>
    </row>
    <row r="6" spans="1:2" x14ac:dyDescent="0.35">
      <c r="A6" s="10" t="s">
        <v>26</v>
      </c>
      <c r="B6" s="10">
        <v>18</v>
      </c>
    </row>
    <row r="7" spans="1:2" x14ac:dyDescent="0.35">
      <c r="A7" s="11" t="s">
        <v>27</v>
      </c>
      <c r="B7" s="11">
        <v>23</v>
      </c>
    </row>
    <row r="8" spans="1:2" x14ac:dyDescent="0.35">
      <c r="A8" s="11" t="s">
        <v>28</v>
      </c>
      <c r="B8" s="11">
        <v>31</v>
      </c>
    </row>
    <row r="9" spans="1:2" x14ac:dyDescent="0.35">
      <c r="A9" s="12" t="s">
        <v>29</v>
      </c>
      <c r="B9" s="12">
        <v>24</v>
      </c>
    </row>
    <row r="10" spans="1:2" x14ac:dyDescent="0.35">
      <c r="A10" s="10" t="s">
        <v>30</v>
      </c>
      <c r="B10" s="10">
        <v>21</v>
      </c>
    </row>
    <row r="11" spans="1:2" x14ac:dyDescent="0.35">
      <c r="A11" s="11" t="s">
        <v>31</v>
      </c>
      <c r="B11" s="11">
        <v>25</v>
      </c>
    </row>
    <row r="12" spans="1:2" x14ac:dyDescent="0.35">
      <c r="A12" s="11" t="s">
        <v>32</v>
      </c>
      <c r="B12" s="11">
        <v>33</v>
      </c>
    </row>
    <row r="13" spans="1:2" x14ac:dyDescent="0.35">
      <c r="A13" s="12" t="s">
        <v>33</v>
      </c>
      <c r="B13" s="12">
        <v>26</v>
      </c>
    </row>
    <row r="14" spans="1:2" x14ac:dyDescent="0.35">
      <c r="A14" s="10" t="s">
        <v>34</v>
      </c>
      <c r="B14" s="11">
        <v>22</v>
      </c>
    </row>
    <row r="15" spans="1:2" x14ac:dyDescent="0.35">
      <c r="A15" s="11" t="s">
        <v>35</v>
      </c>
      <c r="B15" s="11">
        <v>27</v>
      </c>
    </row>
    <row r="16" spans="1:2" x14ac:dyDescent="0.35">
      <c r="A16" s="11" t="s">
        <v>36</v>
      </c>
      <c r="B16" s="11">
        <v>26</v>
      </c>
    </row>
    <row r="17" spans="1:2" x14ac:dyDescent="0.35">
      <c r="A17" s="12" t="s">
        <v>37</v>
      </c>
      <c r="B17" s="12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Normal="100" workbookViewId="0">
      <selection sqref="A1:B17"/>
    </sheetView>
  </sheetViews>
  <sheetFormatPr defaultRowHeight="14.5" x14ac:dyDescent="0.35"/>
  <cols>
    <col min="2" max="2" width="14.453125" customWidth="1"/>
    <col min="3" max="3" width="15" customWidth="1"/>
    <col min="4" max="4" width="18" customWidth="1"/>
    <col min="5" max="5" width="13.7265625" customWidth="1"/>
    <col min="6" max="6" width="15.81640625" customWidth="1"/>
    <col min="7" max="7" width="17" customWidth="1"/>
    <col min="9" max="9" width="13" customWidth="1"/>
    <col min="10" max="10" width="12.7265625" bestFit="1" customWidth="1"/>
  </cols>
  <sheetData>
    <row r="1" spans="1:12" ht="50.25" customHeight="1" x14ac:dyDescent="0.35">
      <c r="A1" s="2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2"/>
      <c r="L1" s="1"/>
    </row>
    <row r="2" spans="1:12" x14ac:dyDescent="0.35">
      <c r="A2" s="10" t="s">
        <v>9</v>
      </c>
      <c r="B2" s="10">
        <v>19</v>
      </c>
      <c r="C2" s="10"/>
      <c r="D2" s="10"/>
      <c r="E2" s="10"/>
      <c r="F2" s="14">
        <f>AVERAGE(E6,E10,E14)</f>
        <v>0.81053070724370369</v>
      </c>
      <c r="G2" s="14">
        <f>B2/F2</f>
        <v>23.44143143522783</v>
      </c>
      <c r="H2" s="10">
        <v>1</v>
      </c>
      <c r="I2" s="18">
        <f>($H$21*(H2)+$H$22)*F2</f>
        <v>18.663199011922796</v>
      </c>
      <c r="J2" s="14">
        <f>ABS(I2-B2)</f>
        <v>0.33680098807720427</v>
      </c>
    </row>
    <row r="3" spans="1:12" x14ac:dyDescent="0.35">
      <c r="A3" s="11" t="s">
        <v>10</v>
      </c>
      <c r="B3" s="11">
        <v>23</v>
      </c>
      <c r="C3" s="7">
        <f t="shared" ref="C3:C15" si="0">AVERAGE(B2:B5)</f>
        <v>23.25</v>
      </c>
      <c r="E3" s="11"/>
      <c r="F3" s="13">
        <f>AVERAGE(E7,E11,E15)</f>
        <v>0.99816622018114565</v>
      </c>
      <c r="G3" s="14">
        <f t="shared" ref="G3:G17" si="1">B3/F3</f>
        <v>23.042254421138392</v>
      </c>
      <c r="H3" s="11">
        <v>2</v>
      </c>
      <c r="I3" s="18">
        <f t="shared" ref="I3:I17" si="2">($H$21*(H3)+$H$22)*F3</f>
        <v>23.178218165582347</v>
      </c>
      <c r="J3" s="14">
        <f t="shared" ref="J3:J17" si="3">ABS(I3-B3)</f>
        <v>0.17821816558234715</v>
      </c>
    </row>
    <row r="4" spans="1:12" x14ac:dyDescent="0.35">
      <c r="A4" s="11" t="s">
        <v>11</v>
      </c>
      <c r="B4" s="11">
        <v>27</v>
      </c>
      <c r="C4" s="7">
        <f t="shared" si="0"/>
        <v>23</v>
      </c>
      <c r="D4">
        <f t="shared" ref="D4:D15" si="4">AVERAGE(C3:C4)</f>
        <v>23.125</v>
      </c>
      <c r="E4" s="13">
        <f>B4/D4</f>
        <v>1.1675675675675676</v>
      </c>
      <c r="F4" s="13">
        <f>AVERAGE(E4,E8,E12)</f>
        <v>1.2301824244952206</v>
      </c>
      <c r="G4" s="14">
        <f t="shared" si="1"/>
        <v>21.947964352586876</v>
      </c>
      <c r="H4" s="11">
        <v>3</v>
      </c>
      <c r="I4" s="18">
        <f t="shared" si="2"/>
        <v>28.805582597252741</v>
      </c>
      <c r="J4" s="14">
        <f t="shared" si="3"/>
        <v>1.8055825972527408</v>
      </c>
    </row>
    <row r="5" spans="1:12" x14ac:dyDescent="0.35">
      <c r="A5" s="12" t="s">
        <v>12</v>
      </c>
      <c r="B5" s="12">
        <v>24</v>
      </c>
      <c r="C5" s="7">
        <f t="shared" si="0"/>
        <v>23</v>
      </c>
      <c r="D5">
        <f t="shared" si="4"/>
        <v>23</v>
      </c>
      <c r="E5" s="13">
        <f t="shared" ref="E5:E15" si="5">B5/D5</f>
        <v>1.0434782608695652</v>
      </c>
      <c r="F5" s="15">
        <f>AVERAGE(E5,E9,E13)</f>
        <v>0.9918136258973318</v>
      </c>
      <c r="G5" s="14">
        <f t="shared" si="1"/>
        <v>24.198094655421052</v>
      </c>
      <c r="H5" s="12">
        <v>4</v>
      </c>
      <c r="I5" s="18">
        <f t="shared" si="2"/>
        <v>23.417314795611539</v>
      </c>
      <c r="J5" s="14">
        <f t="shared" si="3"/>
        <v>0.58268520438846139</v>
      </c>
    </row>
    <row r="6" spans="1:12" x14ac:dyDescent="0.35">
      <c r="A6" s="10" t="s">
        <v>9</v>
      </c>
      <c r="B6" s="10">
        <v>18</v>
      </c>
      <c r="C6" s="6">
        <f t="shared" si="0"/>
        <v>24</v>
      </c>
      <c r="D6" s="4">
        <f t="shared" si="4"/>
        <v>23.5</v>
      </c>
      <c r="E6" s="14">
        <f t="shared" si="5"/>
        <v>0.76595744680851063</v>
      </c>
      <c r="F6" s="14">
        <f>F2</f>
        <v>0.81053070724370369</v>
      </c>
      <c r="G6" s="14">
        <f t="shared" si="1"/>
        <v>22.207671886005311</v>
      </c>
      <c r="H6" s="10">
        <v>5</v>
      </c>
      <c r="I6" s="18">
        <f t="shared" si="2"/>
        <v>19.295088751289988</v>
      </c>
      <c r="J6" s="14">
        <f t="shared" si="3"/>
        <v>1.2950887512899882</v>
      </c>
    </row>
    <row r="7" spans="1:12" x14ac:dyDescent="0.35">
      <c r="A7" s="11" t="s">
        <v>10</v>
      </c>
      <c r="B7" s="11">
        <v>23</v>
      </c>
      <c r="C7" s="7">
        <f t="shared" si="0"/>
        <v>24</v>
      </c>
      <c r="D7" s="3">
        <f t="shared" si="4"/>
        <v>24</v>
      </c>
      <c r="E7" s="13">
        <f t="shared" si="5"/>
        <v>0.95833333333333337</v>
      </c>
      <c r="F7" s="13">
        <f>F3</f>
        <v>0.99816622018114565</v>
      </c>
      <c r="G7" s="14">
        <f t="shared" si="1"/>
        <v>23.042254421138392</v>
      </c>
      <c r="H7" s="11">
        <v>6</v>
      </c>
      <c r="I7" s="18">
        <f t="shared" si="2"/>
        <v>23.956388550835566</v>
      </c>
      <c r="J7" s="14">
        <f t="shared" si="3"/>
        <v>0.95638855083556606</v>
      </c>
    </row>
    <row r="8" spans="1:12" x14ac:dyDescent="0.35">
      <c r="A8" s="11" t="s">
        <v>11</v>
      </c>
      <c r="B8" s="11">
        <v>31</v>
      </c>
      <c r="C8" s="7">
        <f t="shared" si="0"/>
        <v>24.75</v>
      </c>
      <c r="D8" s="3">
        <f t="shared" si="4"/>
        <v>24.375</v>
      </c>
      <c r="E8" s="13">
        <f t="shared" si="5"/>
        <v>1.2717948717948717</v>
      </c>
      <c r="F8" s="13">
        <f>F4</f>
        <v>1.2301824244952206</v>
      </c>
      <c r="G8" s="14">
        <f t="shared" si="1"/>
        <v>25.199514627044191</v>
      </c>
      <c r="H8" s="11">
        <v>7</v>
      </c>
      <c r="I8" s="18">
        <f t="shared" si="2"/>
        <v>29.764632815389213</v>
      </c>
      <c r="J8" s="14">
        <f t="shared" si="3"/>
        <v>1.2353671846107872</v>
      </c>
    </row>
    <row r="9" spans="1:12" x14ac:dyDescent="0.35">
      <c r="A9" s="12" t="s">
        <v>12</v>
      </c>
      <c r="B9" s="12">
        <v>24</v>
      </c>
      <c r="C9" s="7">
        <f t="shared" si="0"/>
        <v>25.25</v>
      </c>
      <c r="D9" s="3">
        <f t="shared" si="4"/>
        <v>25</v>
      </c>
      <c r="E9" s="13">
        <f t="shared" si="5"/>
        <v>0.96</v>
      </c>
      <c r="F9" s="15">
        <f>F5</f>
        <v>0.9918136258973318</v>
      </c>
      <c r="G9" s="14">
        <f t="shared" si="1"/>
        <v>24.198094655421052</v>
      </c>
      <c r="H9" s="12">
        <v>8</v>
      </c>
      <c r="I9" s="18">
        <f t="shared" si="2"/>
        <v>24.190532698361103</v>
      </c>
      <c r="J9" s="14">
        <f t="shared" si="3"/>
        <v>0.19053269836110331</v>
      </c>
    </row>
    <row r="10" spans="1:12" x14ac:dyDescent="0.35">
      <c r="A10" s="10" t="s">
        <v>9</v>
      </c>
      <c r="B10" s="10">
        <v>21</v>
      </c>
      <c r="C10" s="6">
        <f t="shared" si="0"/>
        <v>25.75</v>
      </c>
      <c r="D10" s="4">
        <f t="shared" si="4"/>
        <v>25.5</v>
      </c>
      <c r="E10" s="14">
        <f t="shared" si="5"/>
        <v>0.82352941176470584</v>
      </c>
      <c r="F10" s="14">
        <f>F2</f>
        <v>0.81053070724370369</v>
      </c>
      <c r="G10" s="14">
        <f t="shared" si="1"/>
        <v>25.908950533672865</v>
      </c>
      <c r="H10" s="10">
        <v>9</v>
      </c>
      <c r="I10" s="18">
        <f t="shared" si="2"/>
        <v>19.926978490657181</v>
      </c>
      <c r="J10" s="14">
        <f t="shared" si="3"/>
        <v>1.0730215093428193</v>
      </c>
    </row>
    <row r="11" spans="1:12" x14ac:dyDescent="0.35">
      <c r="A11" s="11" t="s">
        <v>10</v>
      </c>
      <c r="B11" s="11">
        <v>25</v>
      </c>
      <c r="C11" s="7">
        <f t="shared" si="0"/>
        <v>26.25</v>
      </c>
      <c r="D11" s="3">
        <f t="shared" si="4"/>
        <v>26</v>
      </c>
      <c r="E11" s="13">
        <f t="shared" si="5"/>
        <v>0.96153846153846156</v>
      </c>
      <c r="F11" s="13">
        <f>F3</f>
        <v>0.99816622018114565</v>
      </c>
      <c r="G11" s="14">
        <f t="shared" si="1"/>
        <v>25.045928718628687</v>
      </c>
      <c r="H11" s="11">
        <v>10</v>
      </c>
      <c r="I11" s="18">
        <f t="shared" si="2"/>
        <v>24.734558936088789</v>
      </c>
      <c r="J11" s="14">
        <f t="shared" si="3"/>
        <v>0.26544106391121147</v>
      </c>
    </row>
    <row r="12" spans="1:12" x14ac:dyDescent="0.35">
      <c r="A12" s="11" t="s">
        <v>11</v>
      </c>
      <c r="B12" s="11">
        <v>33</v>
      </c>
      <c r="C12" s="7">
        <f t="shared" si="0"/>
        <v>26.5</v>
      </c>
      <c r="D12" s="3">
        <f t="shared" si="4"/>
        <v>26.375</v>
      </c>
      <c r="E12" s="13">
        <f t="shared" si="5"/>
        <v>1.2511848341232228</v>
      </c>
      <c r="F12" s="13">
        <f>F4</f>
        <v>1.2301824244952206</v>
      </c>
      <c r="G12" s="14">
        <f t="shared" si="1"/>
        <v>26.825289764272849</v>
      </c>
      <c r="H12" s="11">
        <v>11</v>
      </c>
      <c r="I12" s="18">
        <f t="shared" si="2"/>
        <v>30.723683033525685</v>
      </c>
      <c r="J12" s="14">
        <f t="shared" si="3"/>
        <v>2.2763169664743153</v>
      </c>
    </row>
    <row r="13" spans="1:12" x14ac:dyDescent="0.35">
      <c r="A13" s="12" t="s">
        <v>13</v>
      </c>
      <c r="B13" s="12">
        <v>26</v>
      </c>
      <c r="C13" s="7">
        <f t="shared" si="0"/>
        <v>27</v>
      </c>
      <c r="D13" s="3">
        <f t="shared" si="4"/>
        <v>26.75</v>
      </c>
      <c r="E13" s="13">
        <f t="shared" si="5"/>
        <v>0.9719626168224299</v>
      </c>
      <c r="F13" s="15">
        <f>F5</f>
        <v>0.9918136258973318</v>
      </c>
      <c r="G13" s="14">
        <f t="shared" si="1"/>
        <v>26.214602543372806</v>
      </c>
      <c r="H13" s="12">
        <v>12</v>
      </c>
      <c r="I13" s="18">
        <f t="shared" si="2"/>
        <v>24.963750601110661</v>
      </c>
      <c r="J13" s="14">
        <f t="shared" si="3"/>
        <v>1.0362493988893391</v>
      </c>
    </row>
    <row r="14" spans="1:12" x14ac:dyDescent="0.35">
      <c r="A14" s="10" t="s">
        <v>9</v>
      </c>
      <c r="B14" s="11">
        <v>22</v>
      </c>
      <c r="C14" s="6">
        <f t="shared" si="0"/>
        <v>25.25</v>
      </c>
      <c r="D14" s="4">
        <f t="shared" si="4"/>
        <v>26.125</v>
      </c>
      <c r="E14" s="14">
        <f t="shared" si="5"/>
        <v>0.84210526315789469</v>
      </c>
      <c r="F14" s="13">
        <f>F2</f>
        <v>0.81053070724370369</v>
      </c>
      <c r="G14" s="14">
        <f t="shared" si="1"/>
        <v>27.14271008289538</v>
      </c>
      <c r="H14" s="11">
        <v>13</v>
      </c>
      <c r="I14" s="18">
        <f t="shared" si="2"/>
        <v>20.55886823002437</v>
      </c>
      <c r="J14" s="14">
        <f t="shared" si="3"/>
        <v>1.4411317699756303</v>
      </c>
    </row>
    <row r="15" spans="1:12" x14ac:dyDescent="0.35">
      <c r="A15" s="11" t="s">
        <v>10</v>
      </c>
      <c r="B15" s="11">
        <v>27</v>
      </c>
      <c r="C15" s="7">
        <f t="shared" si="0"/>
        <v>25</v>
      </c>
      <c r="D15" s="3">
        <f t="shared" si="4"/>
        <v>25.125</v>
      </c>
      <c r="E15" s="13">
        <f t="shared" si="5"/>
        <v>1.0746268656716418</v>
      </c>
      <c r="F15" s="13">
        <f>F3</f>
        <v>0.99816622018114565</v>
      </c>
      <c r="G15" s="14">
        <f t="shared" si="1"/>
        <v>27.049603016118979</v>
      </c>
      <c r="H15" s="11">
        <v>14</v>
      </c>
      <c r="I15" s="18">
        <f t="shared" si="2"/>
        <v>25.512729321342011</v>
      </c>
      <c r="J15" s="14">
        <f t="shared" si="3"/>
        <v>1.487270678657989</v>
      </c>
    </row>
    <row r="16" spans="1:12" x14ac:dyDescent="0.35">
      <c r="A16" s="11" t="s">
        <v>11</v>
      </c>
      <c r="B16" s="11">
        <v>26</v>
      </c>
      <c r="C16" s="5"/>
      <c r="D16" s="11"/>
      <c r="E16" s="11"/>
      <c r="F16" s="13">
        <f>F4</f>
        <v>1.2301824244952206</v>
      </c>
      <c r="G16" s="14">
        <f t="shared" si="1"/>
        <v>21.135076783972547</v>
      </c>
      <c r="H16" s="11">
        <v>15</v>
      </c>
      <c r="I16" s="18">
        <f t="shared" si="2"/>
        <v>31.68273325166216</v>
      </c>
      <c r="J16" s="14">
        <f t="shared" si="3"/>
        <v>5.6827332516621603</v>
      </c>
    </row>
    <row r="17" spans="1:10" x14ac:dyDescent="0.35">
      <c r="A17" s="12" t="s">
        <v>12</v>
      </c>
      <c r="B17" s="12">
        <v>25</v>
      </c>
      <c r="C17" s="8"/>
      <c r="D17" s="12"/>
      <c r="E17" s="12"/>
      <c r="F17" s="15">
        <f>F5</f>
        <v>0.9918136258973318</v>
      </c>
      <c r="G17" s="14">
        <f t="shared" si="1"/>
        <v>25.206348599396929</v>
      </c>
      <c r="H17" s="12">
        <v>16</v>
      </c>
      <c r="I17" s="20">
        <f t="shared" si="2"/>
        <v>25.736968503860222</v>
      </c>
      <c r="J17" s="19">
        <f t="shared" si="3"/>
        <v>0.73696850386022206</v>
      </c>
    </row>
    <row r="18" spans="1:10" x14ac:dyDescent="0.35">
      <c r="G18" s="16"/>
    </row>
    <row r="19" spans="1:10" x14ac:dyDescent="0.35">
      <c r="A19" s="24" t="s">
        <v>14</v>
      </c>
      <c r="B19" s="24"/>
      <c r="C19" s="24"/>
      <c r="D19" s="24"/>
      <c r="E19" s="24"/>
      <c r="F19" s="24"/>
      <c r="G19" s="24"/>
      <c r="H19" s="24"/>
      <c r="I19" s="24"/>
      <c r="J19" s="22">
        <f>AVERAGE(J2:J17)</f>
        <v>1.2862373301982428</v>
      </c>
    </row>
    <row r="21" spans="1:10" x14ac:dyDescent="0.35">
      <c r="G21" t="s">
        <v>15</v>
      </c>
      <c r="H21">
        <v>0.19489999999999999</v>
      </c>
    </row>
    <row r="22" spans="1:10" x14ac:dyDescent="0.35">
      <c r="G22" t="s">
        <v>16</v>
      </c>
      <c r="H22">
        <v>22.831</v>
      </c>
    </row>
    <row r="23" spans="1:10" x14ac:dyDescent="0.35">
      <c r="G23" s="17" t="s">
        <v>17</v>
      </c>
      <c r="H23" s="23">
        <f>($H$21*($H$17+1)+$H$22)*F2</f>
        <v>21.190757969391562</v>
      </c>
    </row>
    <row r="24" spans="1:10" x14ac:dyDescent="0.35">
      <c r="H24" s="23">
        <f>($H$21*($H$17+2)+$H$22)*F3</f>
        <v>26.29089970659523</v>
      </c>
    </row>
    <row r="25" spans="1:10" x14ac:dyDescent="0.35">
      <c r="H25" s="23">
        <f>($H$21*($H$17+3)+$H$22)*F4</f>
        <v>32.641783469798632</v>
      </c>
    </row>
    <row r="26" spans="1:10" x14ac:dyDescent="0.35">
      <c r="H26" s="23">
        <f>($H$21*($H$17+4)+$H$22)*F5</f>
        <v>26.51018640660978</v>
      </c>
    </row>
  </sheetData>
  <mergeCells count="1">
    <mergeCell ref="A19:I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O38" sqref="O38"/>
    </sheetView>
  </sheetViews>
  <sheetFormatPr defaultRowHeight="14.5" x14ac:dyDescent="0.35"/>
  <cols>
    <col min="1" max="1" width="8.1796875" customWidth="1"/>
    <col min="2" max="2" width="12.7265625" customWidth="1"/>
    <col min="3" max="3" width="12.81640625" customWidth="1"/>
    <col min="4" max="4" width="15.26953125" customWidth="1"/>
    <col min="5" max="5" width="14.81640625" customWidth="1"/>
    <col min="6" max="6" width="16.26953125" customWidth="1"/>
    <col min="7" max="7" width="18.54296875" customWidth="1"/>
    <col min="9" max="9" width="13" customWidth="1"/>
  </cols>
  <sheetData>
    <row r="1" spans="1:10" ht="55.5" customHeight="1" x14ac:dyDescent="0.35">
      <c r="A1" s="2"/>
      <c r="B1" s="9" t="s">
        <v>0</v>
      </c>
      <c r="C1" s="9" t="s">
        <v>1</v>
      </c>
      <c r="D1" s="9" t="s">
        <v>2</v>
      </c>
      <c r="E1" s="9" t="s">
        <v>18</v>
      </c>
      <c r="F1" s="9" t="s">
        <v>19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35">
      <c r="A2" s="10" t="s">
        <v>9</v>
      </c>
      <c r="B2" s="10">
        <v>19</v>
      </c>
      <c r="C2" s="10"/>
      <c r="D2" s="10"/>
      <c r="E2" s="10"/>
      <c r="F2" s="14">
        <f>AVERAGE(E6,E10,E14)</f>
        <v>-4.708333333333333</v>
      </c>
      <c r="G2" s="14">
        <f>B2-F2</f>
        <v>23.708333333333332</v>
      </c>
      <c r="H2" s="10">
        <v>1</v>
      </c>
      <c r="I2" s="18">
        <f>($H$21*(H2)+$H$22)+F2</f>
        <v>18.421366666666668</v>
      </c>
      <c r="J2" s="14">
        <f>ABS(I2-B2)</f>
        <v>0.57863333333333244</v>
      </c>
    </row>
    <row r="3" spans="1:10" x14ac:dyDescent="0.35">
      <c r="A3" s="11" t="s">
        <v>10</v>
      </c>
      <c r="B3" s="11">
        <v>23</v>
      </c>
      <c r="C3" s="7">
        <f t="shared" ref="C3:C15" si="0">AVERAGE(B2:B5)</f>
        <v>23.25</v>
      </c>
      <c r="E3" s="11"/>
      <c r="F3" s="13">
        <f>AVERAGE(E7,E11,E15)</f>
        <v>-4.1666666666666664E-2</v>
      </c>
      <c r="G3" s="14">
        <f t="shared" ref="G3:G17" si="1">B3-F3</f>
        <v>23.041666666666668</v>
      </c>
      <c r="H3" s="11">
        <v>2</v>
      </c>
      <c r="I3" s="18">
        <f t="shared" ref="I3:I17" si="2">($H$21*(H3)+$H$22)+F3</f>
        <v>23.263733333333334</v>
      </c>
      <c r="J3" s="14">
        <f t="shared" ref="J3:J17" si="3">ABS(I3-B3)</f>
        <v>0.26373333333333449</v>
      </c>
    </row>
    <row r="4" spans="1:10" x14ac:dyDescent="0.35">
      <c r="A4" s="11" t="s">
        <v>11</v>
      </c>
      <c r="B4" s="11">
        <v>27</v>
      </c>
      <c r="C4" s="7">
        <f t="shared" si="0"/>
        <v>23</v>
      </c>
      <c r="D4">
        <f t="shared" ref="D4:D15" si="4">AVERAGE(C3:C4)</f>
        <v>23.125</v>
      </c>
      <c r="E4" s="13">
        <f>B4-D4</f>
        <v>3.875</v>
      </c>
      <c r="F4" s="13">
        <f>AVERAGE(E4,E8,E12)</f>
        <v>5.708333333333333</v>
      </c>
      <c r="G4" s="14">
        <f t="shared" si="1"/>
        <v>21.291666666666668</v>
      </c>
      <c r="H4" s="11">
        <v>3</v>
      </c>
      <c r="I4" s="18">
        <f t="shared" si="2"/>
        <v>29.189433333333334</v>
      </c>
      <c r="J4" s="14">
        <f t="shared" si="3"/>
        <v>2.1894333333333336</v>
      </c>
    </row>
    <row r="5" spans="1:10" x14ac:dyDescent="0.35">
      <c r="A5" s="12" t="s">
        <v>12</v>
      </c>
      <c r="B5" s="12">
        <v>24</v>
      </c>
      <c r="C5" s="7">
        <f t="shared" si="0"/>
        <v>23</v>
      </c>
      <c r="D5">
        <f t="shared" si="4"/>
        <v>23</v>
      </c>
      <c r="E5" s="15">
        <f t="shared" ref="E5:E15" si="5">B5-D5</f>
        <v>1</v>
      </c>
      <c r="F5" s="15">
        <f>AVERAGE(E5,E9,E13)</f>
        <v>-0.25</v>
      </c>
      <c r="G5" s="14">
        <f t="shared" si="1"/>
        <v>24.25</v>
      </c>
      <c r="H5" s="12">
        <v>4</v>
      </c>
      <c r="I5" s="18">
        <f t="shared" si="2"/>
        <v>23.4068</v>
      </c>
      <c r="J5" s="14">
        <f t="shared" si="3"/>
        <v>0.59319999999999951</v>
      </c>
    </row>
    <row r="6" spans="1:10" x14ac:dyDescent="0.35">
      <c r="A6" s="10" t="s">
        <v>9</v>
      </c>
      <c r="B6" s="10">
        <v>18</v>
      </c>
      <c r="C6" s="6">
        <f t="shared" si="0"/>
        <v>24</v>
      </c>
      <c r="D6" s="4">
        <f t="shared" si="4"/>
        <v>23.5</v>
      </c>
      <c r="E6" s="13">
        <f t="shared" si="5"/>
        <v>-5.5</v>
      </c>
      <c r="F6" s="14">
        <f>F2</f>
        <v>-4.708333333333333</v>
      </c>
      <c r="G6" s="14">
        <f t="shared" si="1"/>
        <v>22.708333333333332</v>
      </c>
      <c r="H6" s="10">
        <v>5</v>
      </c>
      <c r="I6" s="18">
        <f t="shared" si="2"/>
        <v>19.124166666666667</v>
      </c>
      <c r="J6" s="14">
        <f t="shared" si="3"/>
        <v>1.1241666666666674</v>
      </c>
    </row>
    <row r="7" spans="1:10" x14ac:dyDescent="0.35">
      <c r="A7" s="11" t="s">
        <v>10</v>
      </c>
      <c r="B7" s="11">
        <v>23</v>
      </c>
      <c r="C7" s="7">
        <f t="shared" si="0"/>
        <v>24</v>
      </c>
      <c r="D7" s="3">
        <f t="shared" si="4"/>
        <v>24</v>
      </c>
      <c r="E7" s="13">
        <f t="shared" si="5"/>
        <v>-1</v>
      </c>
      <c r="F7" s="13">
        <f>F3</f>
        <v>-4.1666666666666664E-2</v>
      </c>
      <c r="G7" s="14">
        <f t="shared" si="1"/>
        <v>23.041666666666668</v>
      </c>
      <c r="H7" s="11">
        <v>6</v>
      </c>
      <c r="I7" s="18">
        <f t="shared" si="2"/>
        <v>23.966533333333334</v>
      </c>
      <c r="J7" s="14">
        <f t="shared" si="3"/>
        <v>0.96653333333333435</v>
      </c>
    </row>
    <row r="8" spans="1:10" x14ac:dyDescent="0.35">
      <c r="A8" s="11" t="s">
        <v>11</v>
      </c>
      <c r="B8" s="11">
        <v>31</v>
      </c>
      <c r="C8" s="7">
        <f t="shared" si="0"/>
        <v>24.75</v>
      </c>
      <c r="D8" s="3">
        <f t="shared" si="4"/>
        <v>24.375</v>
      </c>
      <c r="E8" s="13">
        <f t="shared" si="5"/>
        <v>6.625</v>
      </c>
      <c r="F8" s="13">
        <f>F4</f>
        <v>5.708333333333333</v>
      </c>
      <c r="G8" s="14">
        <f t="shared" si="1"/>
        <v>25.291666666666668</v>
      </c>
      <c r="H8" s="11">
        <v>7</v>
      </c>
      <c r="I8" s="18">
        <f t="shared" si="2"/>
        <v>29.892233333333333</v>
      </c>
      <c r="J8" s="14">
        <f t="shared" si="3"/>
        <v>1.1077666666666666</v>
      </c>
    </row>
    <row r="9" spans="1:10" x14ac:dyDescent="0.35">
      <c r="A9" s="12" t="s">
        <v>12</v>
      </c>
      <c r="B9" s="12">
        <v>24</v>
      </c>
      <c r="C9" s="7">
        <f t="shared" si="0"/>
        <v>25.25</v>
      </c>
      <c r="D9" s="3">
        <f t="shared" si="4"/>
        <v>25</v>
      </c>
      <c r="E9" s="15">
        <f t="shared" si="5"/>
        <v>-1</v>
      </c>
      <c r="F9" s="15">
        <f>F5</f>
        <v>-0.25</v>
      </c>
      <c r="G9" s="14">
        <f t="shared" si="1"/>
        <v>24.25</v>
      </c>
      <c r="H9" s="12">
        <v>8</v>
      </c>
      <c r="I9" s="18">
        <f t="shared" si="2"/>
        <v>24.1096</v>
      </c>
      <c r="J9" s="14">
        <f t="shared" si="3"/>
        <v>0.10960000000000036</v>
      </c>
    </row>
    <row r="10" spans="1:10" x14ac:dyDescent="0.35">
      <c r="A10" s="10" t="s">
        <v>9</v>
      </c>
      <c r="B10" s="10">
        <v>21</v>
      </c>
      <c r="C10" s="6">
        <f t="shared" si="0"/>
        <v>25.75</v>
      </c>
      <c r="D10" s="4">
        <f t="shared" si="4"/>
        <v>25.5</v>
      </c>
      <c r="E10" s="13">
        <f t="shared" si="5"/>
        <v>-4.5</v>
      </c>
      <c r="F10" s="14">
        <f>F2</f>
        <v>-4.708333333333333</v>
      </c>
      <c r="G10" s="14">
        <f t="shared" si="1"/>
        <v>25.708333333333332</v>
      </c>
      <c r="H10" s="10">
        <v>9</v>
      </c>
      <c r="I10" s="18">
        <f t="shared" si="2"/>
        <v>19.826966666666667</v>
      </c>
      <c r="J10" s="14">
        <f t="shared" si="3"/>
        <v>1.1730333333333327</v>
      </c>
    </row>
    <row r="11" spans="1:10" x14ac:dyDescent="0.35">
      <c r="A11" s="11" t="s">
        <v>10</v>
      </c>
      <c r="B11" s="11">
        <v>25</v>
      </c>
      <c r="C11" s="7">
        <f t="shared" si="0"/>
        <v>26.25</v>
      </c>
      <c r="D11" s="3">
        <f t="shared" si="4"/>
        <v>26</v>
      </c>
      <c r="E11" s="13">
        <f t="shared" si="5"/>
        <v>-1</v>
      </c>
      <c r="F11" s="13">
        <f>F3</f>
        <v>-4.1666666666666664E-2</v>
      </c>
      <c r="G11" s="14">
        <f t="shared" si="1"/>
        <v>25.041666666666668</v>
      </c>
      <c r="H11" s="11">
        <v>10</v>
      </c>
      <c r="I11" s="18">
        <f t="shared" si="2"/>
        <v>24.669333333333334</v>
      </c>
      <c r="J11" s="14">
        <f t="shared" si="3"/>
        <v>0.33066666666666578</v>
      </c>
    </row>
    <row r="12" spans="1:10" x14ac:dyDescent="0.35">
      <c r="A12" s="11" t="s">
        <v>11</v>
      </c>
      <c r="B12" s="11">
        <v>33</v>
      </c>
      <c r="C12" s="7">
        <f t="shared" si="0"/>
        <v>26.5</v>
      </c>
      <c r="D12" s="3">
        <f t="shared" si="4"/>
        <v>26.375</v>
      </c>
      <c r="E12" s="13">
        <f t="shared" si="5"/>
        <v>6.625</v>
      </c>
      <c r="F12" s="13">
        <f>F4</f>
        <v>5.708333333333333</v>
      </c>
      <c r="G12" s="14">
        <f t="shared" si="1"/>
        <v>27.291666666666668</v>
      </c>
      <c r="H12" s="11">
        <v>11</v>
      </c>
      <c r="I12" s="18">
        <f t="shared" si="2"/>
        <v>30.595033333333333</v>
      </c>
      <c r="J12" s="14">
        <f t="shared" si="3"/>
        <v>2.4049666666666667</v>
      </c>
    </row>
    <row r="13" spans="1:10" x14ac:dyDescent="0.35">
      <c r="A13" s="12" t="s">
        <v>13</v>
      </c>
      <c r="B13" s="12">
        <v>26</v>
      </c>
      <c r="C13" s="7">
        <f t="shared" si="0"/>
        <v>27</v>
      </c>
      <c r="D13" s="3">
        <f t="shared" si="4"/>
        <v>26.75</v>
      </c>
      <c r="E13" s="15">
        <f t="shared" si="5"/>
        <v>-0.75</v>
      </c>
      <c r="F13" s="15">
        <f>F5</f>
        <v>-0.25</v>
      </c>
      <c r="G13" s="14">
        <f t="shared" si="1"/>
        <v>26.25</v>
      </c>
      <c r="H13" s="12">
        <v>12</v>
      </c>
      <c r="I13" s="18">
        <f t="shared" si="2"/>
        <v>24.8124</v>
      </c>
      <c r="J13" s="14">
        <f t="shared" si="3"/>
        <v>1.1875999999999998</v>
      </c>
    </row>
    <row r="14" spans="1:10" x14ac:dyDescent="0.35">
      <c r="A14" s="10" t="s">
        <v>9</v>
      </c>
      <c r="B14" s="11">
        <v>22</v>
      </c>
      <c r="C14" s="6">
        <f t="shared" si="0"/>
        <v>25.25</v>
      </c>
      <c r="D14" s="4">
        <f t="shared" si="4"/>
        <v>26.125</v>
      </c>
      <c r="E14" s="13">
        <f t="shared" si="5"/>
        <v>-4.125</v>
      </c>
      <c r="F14" s="13">
        <f>F2</f>
        <v>-4.708333333333333</v>
      </c>
      <c r="G14" s="14">
        <f t="shared" si="1"/>
        <v>26.708333333333332</v>
      </c>
      <c r="H14" s="11">
        <v>13</v>
      </c>
      <c r="I14" s="18">
        <f t="shared" si="2"/>
        <v>20.529766666666667</v>
      </c>
      <c r="J14" s="14">
        <f t="shared" si="3"/>
        <v>1.4702333333333328</v>
      </c>
    </row>
    <row r="15" spans="1:10" x14ac:dyDescent="0.35">
      <c r="A15" s="11" t="s">
        <v>10</v>
      </c>
      <c r="B15" s="11">
        <v>27</v>
      </c>
      <c r="C15" s="7">
        <f t="shared" si="0"/>
        <v>25</v>
      </c>
      <c r="D15" s="3">
        <f t="shared" si="4"/>
        <v>25.125</v>
      </c>
      <c r="E15" s="13">
        <f t="shared" si="5"/>
        <v>1.875</v>
      </c>
      <c r="F15" s="13">
        <f>F3</f>
        <v>-4.1666666666666664E-2</v>
      </c>
      <c r="G15" s="14">
        <f t="shared" si="1"/>
        <v>27.041666666666668</v>
      </c>
      <c r="H15" s="11">
        <v>14</v>
      </c>
      <c r="I15" s="18">
        <f t="shared" si="2"/>
        <v>25.372133333333334</v>
      </c>
      <c r="J15" s="14">
        <f t="shared" si="3"/>
        <v>1.6278666666666659</v>
      </c>
    </row>
    <row r="16" spans="1:10" x14ac:dyDescent="0.35">
      <c r="A16" s="11" t="s">
        <v>11</v>
      </c>
      <c r="B16" s="11">
        <v>26</v>
      </c>
      <c r="C16" s="5"/>
      <c r="D16" s="11"/>
      <c r="E16" s="11"/>
      <c r="F16" s="13">
        <f>F4</f>
        <v>5.708333333333333</v>
      </c>
      <c r="G16" s="14">
        <f t="shared" si="1"/>
        <v>20.291666666666668</v>
      </c>
      <c r="H16" s="11">
        <v>15</v>
      </c>
      <c r="I16" s="18">
        <f t="shared" si="2"/>
        <v>31.297833333333333</v>
      </c>
      <c r="J16" s="14">
        <f t="shared" si="3"/>
        <v>5.2978333333333332</v>
      </c>
    </row>
    <row r="17" spans="1:10" x14ac:dyDescent="0.35">
      <c r="A17" s="12" t="s">
        <v>12</v>
      </c>
      <c r="B17" s="12">
        <v>25</v>
      </c>
      <c r="C17" s="8"/>
      <c r="D17" s="12"/>
      <c r="E17" s="12"/>
      <c r="F17" s="15">
        <f>F5</f>
        <v>-0.25</v>
      </c>
      <c r="G17" s="14">
        <f t="shared" si="1"/>
        <v>25.25</v>
      </c>
      <c r="H17" s="12">
        <v>16</v>
      </c>
      <c r="I17" s="20">
        <f t="shared" si="2"/>
        <v>25.5152</v>
      </c>
      <c r="J17" s="19">
        <f t="shared" si="3"/>
        <v>0.5152000000000001</v>
      </c>
    </row>
    <row r="18" spans="1:10" x14ac:dyDescent="0.35">
      <c r="G18" s="16"/>
    </row>
    <row r="19" spans="1:10" x14ac:dyDescent="0.35">
      <c r="A19" s="24" t="s">
        <v>14</v>
      </c>
      <c r="B19" s="24"/>
      <c r="C19" s="24"/>
      <c r="D19" s="24"/>
      <c r="E19" s="24"/>
      <c r="F19" s="24"/>
      <c r="G19" s="24"/>
      <c r="H19" s="24"/>
      <c r="I19" s="24"/>
      <c r="J19" s="22">
        <f>AVERAGE(J2:J17)</f>
        <v>1.3087791666666666</v>
      </c>
    </row>
    <row r="21" spans="1:10" x14ac:dyDescent="0.35">
      <c r="G21" s="21" t="s">
        <v>20</v>
      </c>
      <c r="H21" s="21">
        <v>0.1757</v>
      </c>
      <c r="I21" s="17"/>
    </row>
    <row r="22" spans="1:10" x14ac:dyDescent="0.35">
      <c r="G22" s="21" t="s">
        <v>21</v>
      </c>
      <c r="H22" s="21">
        <v>22.954000000000001</v>
      </c>
    </row>
    <row r="23" spans="1:10" x14ac:dyDescent="0.35">
      <c r="G23" s="17" t="s">
        <v>17</v>
      </c>
      <c r="H23" s="23">
        <f>($H$21*($H$17+1)+$H$22)+F2</f>
        <v>21.232566666666667</v>
      </c>
    </row>
    <row r="24" spans="1:10" x14ac:dyDescent="0.35">
      <c r="H24" s="23">
        <f>($H$21*($H$17+2)+$H$22)+F3</f>
        <v>26.074933333333334</v>
      </c>
    </row>
    <row r="25" spans="1:10" x14ac:dyDescent="0.35">
      <c r="H25" s="23">
        <f>($H$21*($H$17+3)+$H$22)+F4</f>
        <v>32.000633333333333</v>
      </c>
    </row>
    <row r="26" spans="1:10" x14ac:dyDescent="0.35">
      <c r="H26" s="23">
        <f>($H$21*($H$17+4)+$H$22)+F5</f>
        <v>26.218</v>
      </c>
    </row>
  </sheetData>
  <mergeCells count="1">
    <mergeCell ref="A19:I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Мультипликативная модель</vt:lpstr>
      <vt:lpstr>Аддитивная модель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tutor</dc:creator>
  <cp:lastModifiedBy>Paul</cp:lastModifiedBy>
  <dcterms:created xsi:type="dcterms:W3CDTF">2015-09-26T05:10:37Z</dcterms:created>
  <dcterms:modified xsi:type="dcterms:W3CDTF">2015-10-23T16:35:57Z</dcterms:modified>
</cp:coreProperties>
</file>