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авел\Desktop\"/>
    </mc:Choice>
  </mc:AlternateContent>
  <bookViews>
    <workbookView xWindow="0" yWindow="0" windowWidth="20490" windowHeight="84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6" i="1"/>
  <c r="Q4" i="1"/>
  <c r="P4" i="1"/>
  <c r="Q3" i="1"/>
  <c r="P3" i="1"/>
  <c r="L3" i="1"/>
  <c r="K3" i="1"/>
  <c r="L27" i="1"/>
  <c r="L28" i="1"/>
  <c r="L26" i="1"/>
  <c r="K27" i="1"/>
  <c r="K28" i="1"/>
  <c r="K26" i="1"/>
  <c r="K24" i="1"/>
  <c r="K23" i="1"/>
  <c r="K22" i="1"/>
  <c r="L17" i="1"/>
  <c r="L18" i="1"/>
  <c r="L19" i="1"/>
  <c r="L20" i="1"/>
  <c r="L16" i="1"/>
  <c r="K18" i="1"/>
  <c r="K19" i="1"/>
  <c r="K20" i="1"/>
  <c r="K17" i="1"/>
  <c r="K16" i="1"/>
  <c r="L14" i="1"/>
  <c r="L13" i="1"/>
  <c r="L12" i="1"/>
  <c r="L8" i="1"/>
  <c r="K4" i="1"/>
  <c r="L4" i="1" s="1"/>
  <c r="K10" i="1"/>
  <c r="B26" i="1"/>
  <c r="L6" i="1"/>
  <c r="G8" i="1"/>
  <c r="G6" i="1"/>
  <c r="G4" i="1"/>
  <c r="F4" i="1"/>
  <c r="G3" i="1"/>
  <c r="F3" i="1"/>
  <c r="C6" i="1"/>
  <c r="C5" i="1"/>
</calcChain>
</file>

<file path=xl/sharedStrings.xml><?xml version="1.0" encoding="utf-8"?>
<sst xmlns="http://schemas.openxmlformats.org/spreadsheetml/2006/main" count="66" uniqueCount="46">
  <si>
    <t>Д^п_j</t>
  </si>
  <si>
    <t>S^п_j</t>
  </si>
  <si>
    <t>Т^п_дj</t>
  </si>
  <si>
    <t>Н^п_пj</t>
  </si>
  <si>
    <t>n</t>
  </si>
  <si>
    <t>Ф^п_эj</t>
  </si>
  <si>
    <t>Ф^п_э</t>
  </si>
  <si>
    <t>Исходные данные</t>
  </si>
  <si>
    <t>Решение</t>
  </si>
  <si>
    <t>План</t>
  </si>
  <si>
    <t>Станки</t>
  </si>
  <si>
    <t>t^п_m</t>
  </si>
  <si>
    <t>delta t_m</t>
  </si>
  <si>
    <t>В^п_ч</t>
  </si>
  <si>
    <t>шт / ч</t>
  </si>
  <si>
    <t>ч</t>
  </si>
  <si>
    <t>шт</t>
  </si>
  <si>
    <t>Факт</t>
  </si>
  <si>
    <t>В^ф_ч</t>
  </si>
  <si>
    <t>Шифры потерь</t>
  </si>
  <si>
    <t>суммы</t>
  </si>
  <si>
    <t>П_вр</t>
  </si>
  <si>
    <t>Ф^ф_э</t>
  </si>
  <si>
    <t>мин</t>
  </si>
  <si>
    <t>N^п</t>
  </si>
  <si>
    <t>delta N</t>
  </si>
  <si>
    <t>delta N_фэ</t>
  </si>
  <si>
    <t>delta N_вч</t>
  </si>
  <si>
    <t>alpha</t>
  </si>
  <si>
    <t>%</t>
  </si>
  <si>
    <t>alpha_1</t>
  </si>
  <si>
    <t>alpha_2</t>
  </si>
  <si>
    <t>alpha_3</t>
  </si>
  <si>
    <t>alpha_4</t>
  </si>
  <si>
    <t>К_э</t>
  </si>
  <si>
    <t>К_ин</t>
  </si>
  <si>
    <t>К_и</t>
  </si>
  <si>
    <t>delta % Ф_о</t>
  </si>
  <si>
    <t>delta % Ф_офэ</t>
  </si>
  <si>
    <t>delta % Ф_овч</t>
  </si>
  <si>
    <t>Разности</t>
  </si>
  <si>
    <t>delta Ф_эj</t>
  </si>
  <si>
    <t>Ф^ф_эj</t>
  </si>
  <si>
    <t>delta Ф_п</t>
  </si>
  <si>
    <t>delta В_ч</t>
  </si>
  <si>
    <t>N^ф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</si>
</sst>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E1" sqref="E1:M1"/>
    </sheetView>
  </sheetViews>
  <sheetFormatPr defaultRowHeight="15" x14ac:dyDescent="0.25"/>
  <cols>
    <col min="10" max="10" width="14.42578125" customWidth="1"/>
    <col min="15" max="15" width="11.140625" customWidth="1"/>
  </cols>
  <sheetData>
    <row r="1" spans="1:18" x14ac:dyDescent="0.25">
      <c r="A1" s="10" t="s">
        <v>7</v>
      </c>
      <c r="B1" s="11"/>
      <c r="C1" s="12"/>
      <c r="E1" s="10" t="s">
        <v>8</v>
      </c>
      <c r="F1" s="11"/>
      <c r="G1" s="11"/>
      <c r="H1" s="11"/>
      <c r="I1" s="11"/>
      <c r="J1" s="11"/>
      <c r="K1" s="11"/>
      <c r="L1" s="11"/>
      <c r="M1" s="12"/>
    </row>
    <row r="2" spans="1:18" x14ac:dyDescent="0.25">
      <c r="E2" s="13" t="s">
        <v>9</v>
      </c>
      <c r="F2" s="14"/>
      <c r="G2" s="14"/>
      <c r="H2" s="15"/>
      <c r="J2" s="13" t="s">
        <v>17</v>
      </c>
      <c r="K2" s="14"/>
      <c r="L2" s="14"/>
      <c r="M2" s="15"/>
      <c r="O2" s="10" t="s">
        <v>40</v>
      </c>
      <c r="P2" s="11"/>
      <c r="Q2" s="11"/>
      <c r="R2" s="12"/>
    </row>
    <row r="3" spans="1:18" x14ac:dyDescent="0.25">
      <c r="A3" s="1" t="s">
        <v>0</v>
      </c>
      <c r="B3" s="2">
        <v>2</v>
      </c>
      <c r="C3" s="3"/>
      <c r="E3" s="1" t="s">
        <v>5</v>
      </c>
      <c r="F3" s="2">
        <f>B3*B4*C5*(1-C6)</f>
        <v>1843.1999999999998</v>
      </c>
      <c r="G3" s="2">
        <f>F3/60</f>
        <v>30.719999999999995</v>
      </c>
      <c r="H3" s="3" t="s">
        <v>15</v>
      </c>
      <c r="J3" s="1" t="s">
        <v>42</v>
      </c>
      <c r="K3" s="2">
        <f>K4/$B$7</f>
        <v>1233.2</v>
      </c>
      <c r="L3" s="2">
        <f>L4/$B$7</f>
        <v>20.553333333333335</v>
      </c>
      <c r="M3" s="3" t="s">
        <v>15</v>
      </c>
      <c r="O3" s="1" t="s">
        <v>41</v>
      </c>
      <c r="P3" s="2">
        <f>K3-F3</f>
        <v>-609.99999999999977</v>
      </c>
      <c r="Q3" s="2">
        <f>L3-G3</f>
        <v>-10.166666666666661</v>
      </c>
      <c r="R3" s="3" t="s">
        <v>15</v>
      </c>
    </row>
    <row r="4" spans="1:18" x14ac:dyDescent="0.25">
      <c r="A4" s="4" t="s">
        <v>1</v>
      </c>
      <c r="B4" s="5">
        <v>2</v>
      </c>
      <c r="C4" s="6"/>
      <c r="E4" s="4" t="s">
        <v>6</v>
      </c>
      <c r="F4" s="5">
        <f>F3*B7</f>
        <v>18432</v>
      </c>
      <c r="G4" s="5">
        <f>G3*B7</f>
        <v>307.19999999999993</v>
      </c>
      <c r="H4" s="6" t="s">
        <v>15</v>
      </c>
      <c r="J4" s="4" t="s">
        <v>22</v>
      </c>
      <c r="K4" s="5">
        <f>F4-K10</f>
        <v>12332</v>
      </c>
      <c r="L4" s="5">
        <f>K4/60</f>
        <v>205.53333333333333</v>
      </c>
      <c r="M4" s="6" t="s">
        <v>15</v>
      </c>
      <c r="O4" s="4" t="s">
        <v>43</v>
      </c>
      <c r="P4" s="5">
        <f>K4-F4</f>
        <v>-6100</v>
      </c>
      <c r="Q4" s="5">
        <f>L4-G4</f>
        <v>-101.6666666666666</v>
      </c>
      <c r="R4" s="6" t="s">
        <v>15</v>
      </c>
    </row>
    <row r="5" spans="1:18" x14ac:dyDescent="0.25">
      <c r="A5" s="4" t="s">
        <v>2</v>
      </c>
      <c r="B5" s="5">
        <v>8</v>
      </c>
      <c r="C5" s="6">
        <f>B5*60</f>
        <v>480</v>
      </c>
      <c r="E5" s="4"/>
      <c r="F5" s="5"/>
      <c r="G5" s="5"/>
      <c r="H5" s="6"/>
      <c r="J5" s="4"/>
      <c r="K5" s="5"/>
      <c r="L5" s="5"/>
      <c r="M5" s="6"/>
      <c r="O5" s="4"/>
      <c r="P5" s="5"/>
      <c r="Q5" s="5"/>
      <c r="R5" s="6"/>
    </row>
    <row r="6" spans="1:18" x14ac:dyDescent="0.25">
      <c r="A6" s="4" t="s">
        <v>3</v>
      </c>
      <c r="B6" s="5">
        <v>4</v>
      </c>
      <c r="C6" s="6">
        <f>B6/100</f>
        <v>0.04</v>
      </c>
      <c r="E6" s="4" t="s">
        <v>13</v>
      </c>
      <c r="F6" s="5"/>
      <c r="G6" s="5">
        <f>60/SUM(B10:B19)</f>
        <v>0.39473684210526316</v>
      </c>
      <c r="H6" s="6" t="s">
        <v>14</v>
      </c>
      <c r="J6" s="4" t="s">
        <v>18</v>
      </c>
      <c r="K6" s="5"/>
      <c r="L6" s="5">
        <f>60/(SUM(B10:B19)+SUM(C10:C19))</f>
        <v>0.36496350364963503</v>
      </c>
      <c r="M6" s="6" t="s">
        <v>14</v>
      </c>
      <c r="O6" s="4" t="s">
        <v>44</v>
      </c>
      <c r="P6" s="5"/>
      <c r="Q6" s="5">
        <f>L6-G6</f>
        <v>-2.9773338455628129E-2</v>
      </c>
      <c r="R6" s="6" t="s">
        <v>14</v>
      </c>
    </row>
    <row r="7" spans="1:18" x14ac:dyDescent="0.25">
      <c r="A7" s="7" t="s">
        <v>4</v>
      </c>
      <c r="B7" s="8">
        <v>10</v>
      </c>
      <c r="C7" s="9"/>
      <c r="E7" s="4"/>
      <c r="F7" s="5"/>
      <c r="G7" s="5"/>
      <c r="H7" s="6"/>
      <c r="J7" s="4"/>
      <c r="K7" s="5"/>
      <c r="L7" s="5"/>
      <c r="M7" s="6"/>
      <c r="O7" s="4"/>
      <c r="P7" s="5"/>
      <c r="Q7" s="5"/>
      <c r="R7" s="6"/>
    </row>
    <row r="8" spans="1:18" x14ac:dyDescent="0.25">
      <c r="E8" s="7" t="s">
        <v>24</v>
      </c>
      <c r="F8" s="8"/>
      <c r="G8" s="8">
        <f>G6*G4</f>
        <v>121.26315789473682</v>
      </c>
      <c r="H8" s="9" t="s">
        <v>16</v>
      </c>
      <c r="J8" s="4" t="s">
        <v>45</v>
      </c>
      <c r="K8" s="5"/>
      <c r="L8" s="5">
        <f>L4*L6</f>
        <v>75.012165450121657</v>
      </c>
      <c r="M8" s="6" t="s">
        <v>16</v>
      </c>
      <c r="O8" s="7" t="s">
        <v>25</v>
      </c>
      <c r="P8" s="8"/>
      <c r="Q8" s="8">
        <f>L8-G8</f>
        <v>-46.250992444615164</v>
      </c>
      <c r="R8" s="9" t="s">
        <v>16</v>
      </c>
    </row>
    <row r="9" spans="1:18" x14ac:dyDescent="0.25">
      <c r="A9" s="1" t="s">
        <v>10</v>
      </c>
      <c r="B9" s="2" t="s">
        <v>11</v>
      </c>
      <c r="C9" s="3" t="s">
        <v>12</v>
      </c>
      <c r="J9" s="4"/>
      <c r="K9" s="5"/>
      <c r="L9" s="5"/>
      <c r="M9" s="6"/>
    </row>
    <row r="10" spans="1:18" x14ac:dyDescent="0.25">
      <c r="A10" s="4">
        <v>1</v>
      </c>
      <c r="B10" s="5">
        <v>12</v>
      </c>
      <c r="C10" s="6">
        <v>1</v>
      </c>
      <c r="J10" s="4" t="s">
        <v>21</v>
      </c>
      <c r="K10" s="5">
        <f>B26</f>
        <v>6100</v>
      </c>
      <c r="L10" s="5"/>
      <c r="M10" s="6" t="s">
        <v>23</v>
      </c>
    </row>
    <row r="11" spans="1:18" x14ac:dyDescent="0.25">
      <c r="A11" s="4">
        <v>2</v>
      </c>
      <c r="B11" s="5">
        <v>15</v>
      </c>
      <c r="C11" s="6">
        <v>1.2</v>
      </c>
      <c r="J11" s="4"/>
      <c r="K11" s="5"/>
      <c r="L11" s="5"/>
      <c r="M11" s="6"/>
    </row>
    <row r="12" spans="1:18" x14ac:dyDescent="0.25">
      <c r="A12" s="4">
        <v>3</v>
      </c>
      <c r="B12" s="5">
        <v>18</v>
      </c>
      <c r="C12" s="6">
        <v>1.2</v>
      </c>
      <c r="J12" s="4" t="s">
        <v>25</v>
      </c>
      <c r="K12" s="5"/>
      <c r="L12" s="5">
        <f>L8-G8</f>
        <v>-46.250992444615164</v>
      </c>
      <c r="M12" s="6" t="s">
        <v>16</v>
      </c>
    </row>
    <row r="13" spans="1:18" x14ac:dyDescent="0.25">
      <c r="A13" s="4">
        <v>4</v>
      </c>
      <c r="B13" s="5">
        <v>19</v>
      </c>
      <c r="C13" s="6">
        <v>1.2</v>
      </c>
      <c r="J13" s="4" t="s">
        <v>26</v>
      </c>
      <c r="K13" s="5"/>
      <c r="L13" s="5">
        <f>(L4-G4)*G6</f>
        <v>-40.131578947368396</v>
      </c>
      <c r="M13" s="6" t="s">
        <v>16</v>
      </c>
    </row>
    <row r="14" spans="1:18" x14ac:dyDescent="0.25">
      <c r="A14" s="4">
        <v>5</v>
      </c>
      <c r="B14" s="5">
        <v>10</v>
      </c>
      <c r="C14" s="6">
        <v>1.1000000000000001</v>
      </c>
      <c r="J14" s="4" t="s">
        <v>27</v>
      </c>
      <c r="K14" s="5"/>
      <c r="L14" s="5">
        <f>L4*(L6-G6)</f>
        <v>-6.119413497246768</v>
      </c>
      <c r="M14" s="6" t="s">
        <v>16</v>
      </c>
    </row>
    <row r="15" spans="1:18" x14ac:dyDescent="0.25">
      <c r="A15" s="4">
        <v>6</v>
      </c>
      <c r="B15" s="5">
        <v>20</v>
      </c>
      <c r="C15" s="6">
        <v>1.5</v>
      </c>
      <c r="J15" s="4"/>
      <c r="K15" s="5"/>
      <c r="L15" s="5"/>
      <c r="M15" s="6"/>
    </row>
    <row r="16" spans="1:18" x14ac:dyDescent="0.25">
      <c r="A16" s="4">
        <v>7</v>
      </c>
      <c r="B16" s="5">
        <v>16</v>
      </c>
      <c r="C16" s="6">
        <v>1.2</v>
      </c>
      <c r="J16" s="4" t="s">
        <v>28</v>
      </c>
      <c r="K16" s="5">
        <f>K10/F4</f>
        <v>0.33094618055555558</v>
      </c>
      <c r="L16" s="5">
        <f>K16*100</f>
        <v>33.094618055555557</v>
      </c>
      <c r="M16" s="6" t="s">
        <v>29</v>
      </c>
    </row>
    <row r="17" spans="1:13" x14ac:dyDescent="0.25">
      <c r="A17" s="4">
        <v>8</v>
      </c>
      <c r="B17" s="5">
        <v>18</v>
      </c>
      <c r="C17" s="6">
        <v>1.4</v>
      </c>
      <c r="J17" s="4" t="s">
        <v>30</v>
      </c>
      <c r="K17" s="5">
        <f>B22/$F$4</f>
        <v>6.510416666666667E-3</v>
      </c>
      <c r="L17" s="5">
        <f t="shared" ref="L17:L20" si="0">K17*100</f>
        <v>0.65104166666666674</v>
      </c>
      <c r="M17" s="6" t="s">
        <v>29</v>
      </c>
    </row>
    <row r="18" spans="1:13" x14ac:dyDescent="0.25">
      <c r="A18" s="4">
        <v>9</v>
      </c>
      <c r="B18" s="5">
        <v>12</v>
      </c>
      <c r="C18" s="6">
        <v>1.6</v>
      </c>
      <c r="J18" s="4" t="s">
        <v>31</v>
      </c>
      <c r="K18" s="5">
        <f>B23/$F$4</f>
        <v>0.23328993055555555</v>
      </c>
      <c r="L18" s="5">
        <f t="shared" si="0"/>
        <v>23.328993055555554</v>
      </c>
      <c r="M18" s="6" t="s">
        <v>29</v>
      </c>
    </row>
    <row r="19" spans="1:13" x14ac:dyDescent="0.25">
      <c r="A19" s="7">
        <v>10</v>
      </c>
      <c r="B19" s="8">
        <v>12</v>
      </c>
      <c r="C19" s="9">
        <v>1</v>
      </c>
      <c r="J19" s="4" t="s">
        <v>32</v>
      </c>
      <c r="K19" s="5">
        <f>B24/$F$4</f>
        <v>8.1380208333333329E-2</v>
      </c>
      <c r="L19" s="5">
        <f t="shared" si="0"/>
        <v>8.1380208333333321</v>
      </c>
      <c r="M19" s="6" t="s">
        <v>29</v>
      </c>
    </row>
    <row r="20" spans="1:13" x14ac:dyDescent="0.25">
      <c r="J20" s="4" t="s">
        <v>33</v>
      </c>
      <c r="K20" s="5">
        <f>B25/$F$4</f>
        <v>9.765625E-3</v>
      </c>
      <c r="L20" s="5">
        <f t="shared" si="0"/>
        <v>0.9765625</v>
      </c>
      <c r="M20" s="6" t="s">
        <v>29</v>
      </c>
    </row>
    <row r="21" spans="1:13" x14ac:dyDescent="0.25">
      <c r="A21" s="1" t="s">
        <v>19</v>
      </c>
      <c r="B21" s="3"/>
      <c r="J21" s="4"/>
      <c r="K21" s="5"/>
      <c r="L21" s="5"/>
      <c r="M21" s="6"/>
    </row>
    <row r="22" spans="1:13" x14ac:dyDescent="0.25">
      <c r="A22" s="4">
        <v>1</v>
      </c>
      <c r="B22" s="6">
        <v>120</v>
      </c>
      <c r="J22" s="4" t="s">
        <v>34</v>
      </c>
      <c r="K22" s="5">
        <f>L4/G4</f>
        <v>0.66905381944444464</v>
      </c>
      <c r="L22" s="5"/>
      <c r="M22" s="6"/>
    </row>
    <row r="23" spans="1:13" x14ac:dyDescent="0.25">
      <c r="A23" s="4">
        <v>2</v>
      </c>
      <c r="B23" s="6">
        <v>4300</v>
      </c>
      <c r="J23" s="4" t="s">
        <v>35</v>
      </c>
      <c r="K23" s="5">
        <f>L6/G6</f>
        <v>0.92457420924574207</v>
      </c>
      <c r="L23" s="5"/>
      <c r="M23" s="6"/>
    </row>
    <row r="24" spans="1:13" x14ac:dyDescent="0.25">
      <c r="A24" s="4">
        <v>3</v>
      </c>
      <c r="B24" s="6">
        <v>1500</v>
      </c>
      <c r="J24" s="4" t="s">
        <v>36</v>
      </c>
      <c r="K24" s="5">
        <f>K22*K23</f>
        <v>0.61858990605569086</v>
      </c>
      <c r="L24" s="5"/>
      <c r="M24" s="6"/>
    </row>
    <row r="25" spans="1:13" x14ac:dyDescent="0.25">
      <c r="A25" s="4">
        <v>4</v>
      </c>
      <c r="B25" s="6">
        <v>180</v>
      </c>
      <c r="J25" s="4"/>
      <c r="K25" s="5"/>
      <c r="L25" s="5"/>
      <c r="M25" s="6"/>
    </row>
    <row r="26" spans="1:13" x14ac:dyDescent="0.25">
      <c r="A26" s="7" t="s">
        <v>20</v>
      </c>
      <c r="B26" s="9">
        <f>SUM(B22:B25)</f>
        <v>6100</v>
      </c>
      <c r="J26" s="4" t="s">
        <v>37</v>
      </c>
      <c r="K26" s="5">
        <f>L12/$G$8</f>
        <v>-0.38141009394430914</v>
      </c>
      <c r="L26" s="5">
        <f>K26*100</f>
        <v>-38.141009394430917</v>
      </c>
      <c r="M26" s="6" t="s">
        <v>29</v>
      </c>
    </row>
    <row r="27" spans="1:13" x14ac:dyDescent="0.25">
      <c r="J27" s="4" t="s">
        <v>38</v>
      </c>
      <c r="K27" s="5">
        <f t="shared" ref="K27:K28" si="1">L13/$G$8</f>
        <v>-0.33094618055555541</v>
      </c>
      <c r="L27" s="5">
        <f t="shared" ref="L27:L28" si="2">K27*100</f>
        <v>-33.094618055555543</v>
      </c>
      <c r="M27" s="6" t="s">
        <v>29</v>
      </c>
    </row>
    <row r="28" spans="1:13" x14ac:dyDescent="0.25">
      <c r="J28" s="7" t="s">
        <v>39</v>
      </c>
      <c r="K28" s="8">
        <f t="shared" si="1"/>
        <v>-5.0463913388753737E-2</v>
      </c>
      <c r="L28" s="8">
        <f t="shared" si="2"/>
        <v>-5.0463913388753738</v>
      </c>
      <c r="M28" s="9" t="s">
        <v>29</v>
      </c>
    </row>
  </sheetData>
  <mergeCells count="5">
    <mergeCell ref="A1:C1"/>
    <mergeCell ref="E1:M1"/>
    <mergeCell ref="J2:M2"/>
    <mergeCell ref="E2:H2"/>
    <mergeCell ref="O2:R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Анашкевич</dc:creator>
  <cp:lastModifiedBy>Павел Анашкевич</cp:lastModifiedBy>
  <dcterms:created xsi:type="dcterms:W3CDTF">2014-09-29T09:19:58Z</dcterms:created>
  <dcterms:modified xsi:type="dcterms:W3CDTF">2014-09-29T10:09:00Z</dcterms:modified>
</cp:coreProperties>
</file>