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xr:revisionPtr revIDLastSave="0" documentId="13_ncr:1_{DF349343-2566-41F5-8E76-B219CA0F87F2}" xr6:coauthVersionLast="47" xr6:coauthVersionMax="47" xr10:uidLastSave="{00000000-0000-0000-0000-000000000000}"/>
  <bookViews>
    <workbookView xWindow="28680" yWindow="-120" windowWidth="29040" windowHeight="15840" xr2:uid="{83E43DC8-C7A0-4A4D-AAF4-DA46DABAE971}"/>
  </bookViews>
  <sheets>
    <sheet name="Project Tracker" sheetId="4" r:id="rId1"/>
    <sheet name="Project Chart" sheetId="5" r:id="rId2"/>
    <sheet name="About" sheetId="3" r:id="rId3"/>
    <sheet name="Dynamic Chart Data Hidden" sheetId="2" state="hidden"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Increment">Milestones[Position]</definedName>
    <definedName name="Start_Date">'Project Tracker'!$D$2</definedName>
    <definedName name="StartDateTable">Milestones[Start Date]</definedName>
    <definedName name="StartOnDay">Milestones[Start on 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4" l="1"/>
  <c r="C12" i="4"/>
  <c r="C11" i="4"/>
  <c r="D11" i="4"/>
  <c r="D10" i="4"/>
  <c r="D9" i="4"/>
  <c r="D8" i="4"/>
  <c r="D7" i="4"/>
  <c r="C13" i="4"/>
  <c r="D13" i="4" s="1"/>
  <c r="D6" i="4"/>
  <c r="C9" i="4"/>
  <c r="C8" i="4"/>
  <c r="C7" i="4"/>
  <c r="C6" i="4"/>
  <c r="B6" i="2"/>
  <c r="C14" i="4" l="1"/>
  <c r="D14" i="4" s="1"/>
  <c r="C15" i="4" s="1"/>
  <c r="B10" i="2"/>
  <c r="B8" i="2"/>
  <c r="B9" i="2" l="1"/>
  <c r="F6" i="4"/>
  <c r="B7" i="2"/>
  <c r="C10" i="4" l="1"/>
  <c r="F8" i="4"/>
  <c r="G8" i="4" s="1"/>
  <c r="F9" i="4" l="1"/>
  <c r="G9" i="4" s="1"/>
  <c r="G6" i="4"/>
  <c r="F14" i="4" l="1"/>
  <c r="G14" i="4" s="1"/>
  <c r="F13" i="4"/>
  <c r="G13" i="4" s="1"/>
  <c r="D15" i="4"/>
  <c r="C16" i="4" s="1"/>
  <c r="D16" i="4" s="1"/>
  <c r="C17" i="4" s="1"/>
  <c r="D17" i="4" s="1"/>
  <c r="C18" i="4" s="1"/>
  <c r="D18" i="4" s="1"/>
  <c r="C19" i="4" s="1"/>
  <c r="D19" i="4" s="1"/>
  <c r="F10" i="4"/>
  <c r="G10" i="4" s="1"/>
  <c r="F7" i="4"/>
  <c r="F11" i="4" l="1"/>
  <c r="G11" i="4" s="1"/>
  <c r="G7" i="4"/>
  <c r="F12" i="4" l="1"/>
  <c r="G12" i="4" s="1"/>
  <c r="F15" i="4" l="1"/>
  <c r="G15" i="4" s="1"/>
  <c r="F16" i="4" l="1"/>
  <c r="G16" i="4" s="1"/>
  <c r="C6" i="2" l="1"/>
  <c r="F17" i="4"/>
  <c r="G17" i="4" s="1"/>
  <c r="C10" i="2" l="1"/>
  <c r="C7" i="2"/>
  <c r="C9" i="2"/>
  <c r="C8" i="2"/>
  <c r="D10" i="2"/>
  <c r="F18" i="4" l="1"/>
  <c r="G18" i="4" s="1"/>
  <c r="D6" i="2"/>
  <c r="D9" i="2"/>
  <c r="D8" i="2"/>
  <c r="D7" i="2"/>
  <c r="E10" i="2"/>
  <c r="F19" i="4" l="1"/>
  <c r="G19" i="4" s="1"/>
  <c r="E6" i="2"/>
  <c r="E9" i="2"/>
  <c r="E8" i="2"/>
  <c r="E7" i="2"/>
</calcChain>
</file>

<file path=xl/sharedStrings.xml><?xml version="1.0" encoding="utf-8"?>
<sst xmlns="http://schemas.openxmlformats.org/spreadsheetml/2006/main" count="45" uniqueCount="44">
  <si>
    <t>Start Date</t>
  </si>
  <si>
    <t>End Date</t>
  </si>
  <si>
    <t>About this workbook</t>
  </si>
  <si>
    <t>Guide for screen readers</t>
  </si>
  <si>
    <t>This is the last instruction in this worksheet.</t>
  </si>
  <si>
    <t>date</t>
  </si>
  <si>
    <t>milestone</t>
  </si>
  <si>
    <t>duration</t>
  </si>
  <si>
    <t>Task Duration</t>
  </si>
  <si>
    <t>Start on Day</t>
  </si>
  <si>
    <t>horizontal scrolling increment</t>
  </si>
  <si>
    <t>&lt;--chart up to 5 milestones at a time</t>
  </si>
  <si>
    <t>Dynamic Chart Data</t>
  </si>
  <si>
    <t>To add more  Milestones/Activities, insert new rows above this line</t>
  </si>
  <si>
    <t>Start date:</t>
  </si>
  <si>
    <t>End date:</t>
  </si>
  <si>
    <t>Milestone/Activity</t>
  </si>
  <si>
    <t>Title of this worksheet is in cell B1.</t>
  </si>
  <si>
    <t>Table title is in cell B4.</t>
  </si>
  <si>
    <t>Dynamic Data Table</t>
  </si>
  <si>
    <t>Position</t>
  </si>
  <si>
    <t>Horizontal scrolling increment heading is in cell B2.
To manually increment the data, enter a new value in cell B3.
The scrolling page auto updates when the scrollbar is paged forward or backwards in the Gantt Chart worksheet.</t>
  </si>
  <si>
    <t>Auto updated Gantt Chart scrolling value is in cell B3.</t>
  </si>
  <si>
    <t>Table headings are in cells B5 through E5. 
A note is in cell F5.
This table will chart up to 5 milestones at one time. 
Do not modify or delete this worksheet or its contents.</t>
  </si>
  <si>
    <t>The End date can be manually input in cell D3, or use the template's sample formula to find the largest date in the milestone column from the milestone table below.</t>
  </si>
  <si>
    <t xml:space="preserve">
Enter your data in the Project Tracker worksheet, then scroll through a visual representation of your timeline in the Project Chart worksheet. 
</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</si>
  <si>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t>
  </si>
  <si>
    <t xml:space="preserve">There are 4 worksheets in this workbook. 
Project Tracker
Project Chart
About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</si>
  <si>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Gantt chart with a scrollbar is in this worksheet. 
Scrollbar starts in cell B29.
This is the last instruction in this worksheet.</t>
  </si>
  <si>
    <t>Background research</t>
  </si>
  <si>
    <t>Requirement gathering</t>
  </si>
  <si>
    <t>Documentation</t>
  </si>
  <si>
    <t>Backlog creation</t>
  </si>
  <si>
    <t>Honours Project Tracker</t>
  </si>
  <si>
    <t>Sprint 2 - Main requirements</t>
  </si>
  <si>
    <t>Sprint 4 - Adding extra features</t>
  </si>
  <si>
    <t xml:space="preserve">Sprint 5 - Incorporating feedback </t>
  </si>
  <si>
    <t>Holiday break</t>
  </si>
  <si>
    <t>Project brief &amp; planning</t>
  </si>
  <si>
    <t>Sprint 1 - Set-up, login, register</t>
  </si>
  <si>
    <t>System UI design</t>
  </si>
  <si>
    <t>Sprint 3 - Improving system</t>
  </si>
  <si>
    <t>Final Report</t>
  </si>
  <si>
    <t>Mid-term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</si>
</sst>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_);\(#,##0\)"/>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8"/>
      <name val="Calibri"/>
      <family val="2"/>
      <scheme val="minor"/>
    </font>
  </fonts>
  <fills count="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s>
  <cellStyleXfs count="9">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3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cellStyleXfs>
  <cellXfs count="30">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Alignment="1">
      <alignment wrapText="1"/>
    </xf>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6" fillId="0" borderId="0" xfId="5">
      <alignment horizontal="left" vertical="center"/>
    </xf>
    <xf numFmtId="14" fontId="0" fillId="0" borderId="0" xfId="4" applyFont="1" applyFill="1" applyBorder="1">
      <alignment horizontal="center" vertical="center"/>
    </xf>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37" fontId="0" fillId="5" borderId="0" xfId="6" applyFont="1" applyFill="1" applyBorder="1">
      <alignment horizontal="center"/>
    </xf>
    <xf numFmtId="0" fontId="7" fillId="6" borderId="0" xfId="8" applyFill="1">
      <alignment wrapText="1"/>
    </xf>
    <xf numFmtId="164" fontId="0" fillId="5" borderId="0" xfId="6" applyNumberFormat="1" applyFont="1" applyFill="1" applyBorder="1">
      <alignment horizontal="center"/>
    </xf>
  </cellXfs>
  <cellStyles count="9">
    <cellStyle name="20% - Accent5" xfId="7" builtinId="46" customBuiltin="1"/>
    <cellStyle name="Comma" xfId="6" builtinId="3" customBuiltin="1"/>
    <cellStyle name="Date" xfId="4" xr:uid="{A5654282-6065-4D12-BA7A-82AAEC707206}"/>
    <cellStyle name="Explanatory Text" xfId="8" builtinId="53" customBuiltin="1"/>
    <cellStyle name="Heading 1" xfId="1" builtinId="16" customBuiltin="1"/>
    <cellStyle name="Heading 2" xfId="2" builtinId="17" customBuiltin="1"/>
    <cellStyle name="Heading 3" xfId="3" builtinId="18" customBuiltin="1"/>
    <cellStyle name="Heading 4" xfId="5" builtinId="19" customBuiltin="1"/>
    <cellStyle name="Normal" xfId="0" builtinId="0"/>
  </cellStyles>
  <dxfs count="11">
    <dxf>
      <numFmt numFmtId="0" formatCode="General"/>
      <border diagonalUp="0" diagonalDown="0">
        <left/>
        <right style="medium">
          <color theme="5" tint="-0.249977111117893"/>
        </right>
        <top/>
        <bottom/>
      </border>
    </dxf>
    <dxf>
      <numFmt numFmtId="0" formatCode="General"/>
    </dxf>
    <dxf>
      <numFmt numFmtId="165" formatCode="m/d/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164" formatCode="#,##0_);\(#,##0\)"/>
      <fill>
        <patternFill patternType="solid">
          <fgColor indexed="64"/>
          <bgColor theme="4" tint="0.79998168889431442"/>
        </patternFill>
      </fill>
    </dxf>
    <dxf>
      <numFmt numFmtId="164" formatCode="#,##0_);\(#,##0\)"/>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0"/>
      <tableStyleElement type="headerRow" dxfId="9"/>
      <tableStyleElement type="first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Gantt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32145500045521"/>
          <c:y val="0.13104313690488339"/>
          <c:w val="0.78266073100186517"/>
          <c:h val="0.84844882451651604"/>
        </c:manualLayout>
      </c:layout>
      <c:barChart>
        <c:barDir val="bar"/>
        <c:grouping val="stacked"/>
        <c:varyColors val="0"/>
        <c:ser>
          <c:idx val="0"/>
          <c:order val="0"/>
          <c:tx>
            <c:strRef>
              <c:f>'Project Tracker'!$C$5</c:f>
              <c:strCache>
                <c:ptCount val="1"/>
                <c:pt idx="0">
                  <c:v>Start Date</c:v>
                </c:pt>
              </c:strCache>
            </c:strRef>
          </c:tx>
          <c:spPr>
            <a:noFill/>
            <a:ln>
              <a:noFill/>
            </a:ln>
            <a:effectLst/>
          </c:spPr>
          <c:invertIfNegative val="0"/>
          <c:cat>
            <c:strRef>
              <c:f>'Project Tracker'!$E$6:$E$19</c:f>
              <c:strCache>
                <c:ptCount val="14"/>
                <c:pt idx="0">
                  <c:v>Project brief &amp; planning</c:v>
                </c:pt>
                <c:pt idx="1">
                  <c:v>Background research</c:v>
                </c:pt>
                <c:pt idx="2">
                  <c:v>Requirement gathering</c:v>
                </c:pt>
                <c:pt idx="3">
                  <c:v>Documentation</c:v>
                </c:pt>
                <c:pt idx="4">
                  <c:v>Backlog creation</c:v>
                </c:pt>
                <c:pt idx="5">
                  <c:v>System UI design</c:v>
                </c:pt>
                <c:pt idx="6">
                  <c:v>Sprint 1 - Set-up, login, register</c:v>
                </c:pt>
                <c:pt idx="7">
                  <c:v>Holiday break</c:v>
                </c:pt>
                <c:pt idx="8">
                  <c:v>Sprint 2 - Main requirements</c:v>
                </c:pt>
                <c:pt idx="9">
                  <c:v>Mid-term Report</c:v>
                </c:pt>
                <c:pt idx="10">
                  <c:v>Sprint 3 - Improving system</c:v>
                </c:pt>
                <c:pt idx="11">
                  <c:v>Sprint 4 - Adding extra features</c:v>
                </c:pt>
                <c:pt idx="12">
                  <c:v>Sprint 5 - Incorporating feedback </c:v>
                </c:pt>
                <c:pt idx="13">
                  <c:v>Final Report</c:v>
                </c:pt>
              </c:strCache>
            </c:strRef>
          </c:cat>
          <c:val>
            <c:numRef>
              <c:f>'Project Tracker'!$C$6:$C$19</c:f>
              <c:numCache>
                <c:formatCode>m/d/yyyy</c:formatCode>
                <c:ptCount val="14"/>
                <c:pt idx="0">
                  <c:v>44487</c:v>
                </c:pt>
                <c:pt idx="1">
                  <c:v>44494</c:v>
                </c:pt>
                <c:pt idx="2">
                  <c:v>44494</c:v>
                </c:pt>
                <c:pt idx="3">
                  <c:v>44494</c:v>
                </c:pt>
                <c:pt idx="4">
                  <c:v>44494</c:v>
                </c:pt>
                <c:pt idx="5">
                  <c:v>44515</c:v>
                </c:pt>
                <c:pt idx="6">
                  <c:v>44529</c:v>
                </c:pt>
                <c:pt idx="7">
                  <c:v>44550</c:v>
                </c:pt>
                <c:pt idx="8">
                  <c:v>44564</c:v>
                </c:pt>
                <c:pt idx="9">
                  <c:v>44585</c:v>
                </c:pt>
                <c:pt idx="10">
                  <c:v>44592</c:v>
                </c:pt>
                <c:pt idx="11">
                  <c:v>44613</c:v>
                </c:pt>
                <c:pt idx="12">
                  <c:v>44634</c:v>
                </c:pt>
                <c:pt idx="13">
                  <c:v>44655</c:v>
                </c:pt>
              </c:numCache>
            </c:numRef>
          </c:val>
          <c:extLst>
            <c:ext xmlns:c16="http://schemas.microsoft.com/office/drawing/2014/chart" uri="{C3380CC4-5D6E-409C-BE32-E72D297353CC}">
              <c16:uniqueId val="{00000005-2002-4E6E-A91D-F264C5727446}"/>
            </c:ext>
          </c:extLst>
        </c:ser>
        <c:ser>
          <c:idx val="2"/>
          <c:order val="2"/>
          <c:tx>
            <c:strRef>
              <c:f>'Project Tracker'!$G$5</c:f>
              <c:strCache>
                <c:ptCount val="1"/>
                <c:pt idx="0">
                  <c:v>Task Duration</c:v>
                </c:pt>
              </c:strCache>
            </c:strRef>
          </c:tx>
          <c:spPr>
            <a:solidFill>
              <a:schemeClr val="accent3"/>
            </a:solidFill>
            <a:ln>
              <a:noFill/>
            </a:ln>
            <a:effectLst/>
          </c:spPr>
          <c:invertIfNegative val="0"/>
          <c:val>
            <c:numRef>
              <c:f>'Project Tracker'!$G$6:$G$19</c:f>
              <c:numCache>
                <c:formatCode>#,##0_);\(#,##0\)</c:formatCode>
                <c:ptCount val="14"/>
                <c:pt idx="0">
                  <c:v>7</c:v>
                </c:pt>
                <c:pt idx="1">
                  <c:v>28</c:v>
                </c:pt>
                <c:pt idx="2">
                  <c:v>28</c:v>
                </c:pt>
                <c:pt idx="3">
                  <c:v>28</c:v>
                </c:pt>
                <c:pt idx="4">
                  <c:v>28</c:v>
                </c:pt>
                <c:pt idx="5">
                  <c:v>14</c:v>
                </c:pt>
                <c:pt idx="6">
                  <c:v>21</c:v>
                </c:pt>
                <c:pt idx="7" formatCode="#,##0_);\(#,##0\)">
                  <c:v>14</c:v>
                </c:pt>
                <c:pt idx="8" formatCode="#,##0_);\(#,##0\)">
                  <c:v>21</c:v>
                </c:pt>
                <c:pt idx="9">
                  <c:v>5</c:v>
                </c:pt>
                <c:pt idx="10">
                  <c:v>21</c:v>
                </c:pt>
                <c:pt idx="11">
                  <c:v>21</c:v>
                </c:pt>
                <c:pt idx="12" formatCode="#,##0_);\(#,##0\)">
                  <c:v>21</c:v>
                </c:pt>
                <c:pt idx="13">
                  <c:v>22</c:v>
                </c:pt>
              </c:numCache>
            </c:numRef>
          </c:val>
          <c:extLst>
            <c:ext xmlns:c16="http://schemas.microsoft.com/office/drawing/2014/chart" uri="{C3380CC4-5D6E-409C-BE32-E72D297353CC}">
              <c16:uniqueId val="{00000007-2002-4E6E-A91D-F264C5727446}"/>
            </c:ext>
          </c:extLst>
        </c:ser>
        <c:dLbls>
          <c:showLegendKey val="0"/>
          <c:showVal val="0"/>
          <c:showCatName val="0"/>
          <c:showSerName val="0"/>
          <c:showPercent val="0"/>
          <c:showBubbleSize val="0"/>
        </c:dLbls>
        <c:gapWidth val="55"/>
        <c:overlap val="100"/>
        <c:axId val="2035944288"/>
        <c:axId val="2035945536"/>
        <c:extLst>
          <c:ext xmlns:c15="http://schemas.microsoft.com/office/drawing/2012/chart" uri="{02D57815-91ED-43cb-92C2-25804820EDAC}">
            <c15:filteredBarSeries>
              <c15:ser>
                <c:idx val="1"/>
                <c:order val="1"/>
                <c:tx>
                  <c:strRef>
                    <c:extLst>
                      <c:ext uri="{02D57815-91ED-43cb-92C2-25804820EDAC}">
                        <c15:formulaRef>
                          <c15:sqref>'Project Tracker'!$D$5</c15:sqref>
                        </c15:formulaRef>
                      </c:ext>
                    </c:extLst>
                    <c:strCache>
                      <c:ptCount val="1"/>
                      <c:pt idx="0">
                        <c:v>End Date</c:v>
                      </c:pt>
                    </c:strCache>
                  </c:strRef>
                </c:tx>
                <c:spPr>
                  <a:solidFill>
                    <a:schemeClr val="accent2"/>
                  </a:solidFill>
                  <a:ln>
                    <a:noFill/>
                  </a:ln>
                  <a:effectLst/>
                </c:spPr>
                <c:invertIfNegative val="0"/>
                <c:cat>
                  <c:strRef>
                    <c:extLst>
                      <c:ext uri="{02D57815-91ED-43cb-92C2-25804820EDAC}">
                        <c15:formulaRef>
                          <c15:sqref>'Project Tracker'!$E$6:$E$19</c15:sqref>
                        </c15:formulaRef>
                      </c:ext>
                    </c:extLst>
                    <c:strCache>
                      <c:ptCount val="14"/>
                      <c:pt idx="0">
                        <c:v>Project brief &amp; planning</c:v>
                      </c:pt>
                      <c:pt idx="1">
                        <c:v>Background research</c:v>
                      </c:pt>
                      <c:pt idx="2">
                        <c:v>Requirement gathering</c:v>
                      </c:pt>
                      <c:pt idx="3">
                        <c:v>Documentation</c:v>
                      </c:pt>
                      <c:pt idx="4">
                        <c:v>Backlog creation</c:v>
                      </c:pt>
                      <c:pt idx="5">
                        <c:v>System UI design</c:v>
                      </c:pt>
                      <c:pt idx="6">
                        <c:v>Sprint 1 - Set-up, login, register</c:v>
                      </c:pt>
                      <c:pt idx="7">
                        <c:v>Holiday break</c:v>
                      </c:pt>
                      <c:pt idx="8">
                        <c:v>Sprint 2 - Main requirements</c:v>
                      </c:pt>
                      <c:pt idx="9">
                        <c:v>Mid-term Report</c:v>
                      </c:pt>
                      <c:pt idx="10">
                        <c:v>Sprint 3 - Improving system</c:v>
                      </c:pt>
                      <c:pt idx="11">
                        <c:v>Sprint 4 - Adding extra features</c:v>
                      </c:pt>
                      <c:pt idx="12">
                        <c:v>Sprint 5 - Incorporating feedback </c:v>
                      </c:pt>
                      <c:pt idx="13">
                        <c:v>Final Report</c:v>
                      </c:pt>
                    </c:strCache>
                  </c:strRef>
                </c:cat>
                <c:val>
                  <c:numRef>
                    <c:extLst>
                      <c:ext uri="{02D57815-91ED-43cb-92C2-25804820EDAC}">
                        <c15:formulaRef>
                          <c15:sqref>'Project Tracker'!$D$6:$D$19</c15:sqref>
                        </c15:formulaRef>
                      </c:ext>
                    </c:extLst>
                    <c:numCache>
                      <c:formatCode>m/d/yyyy</c:formatCode>
                      <c:ptCount val="14"/>
                      <c:pt idx="0">
                        <c:v>44493</c:v>
                      </c:pt>
                      <c:pt idx="1">
                        <c:v>44521</c:v>
                      </c:pt>
                      <c:pt idx="2">
                        <c:v>44521</c:v>
                      </c:pt>
                      <c:pt idx="3">
                        <c:v>44521</c:v>
                      </c:pt>
                      <c:pt idx="4">
                        <c:v>44521</c:v>
                      </c:pt>
                      <c:pt idx="5">
                        <c:v>44528</c:v>
                      </c:pt>
                      <c:pt idx="6">
                        <c:v>44549</c:v>
                      </c:pt>
                      <c:pt idx="7">
                        <c:v>44563</c:v>
                      </c:pt>
                      <c:pt idx="8">
                        <c:v>44584</c:v>
                      </c:pt>
                      <c:pt idx="9">
                        <c:v>44589</c:v>
                      </c:pt>
                      <c:pt idx="10">
                        <c:v>44612</c:v>
                      </c:pt>
                      <c:pt idx="11">
                        <c:v>44633</c:v>
                      </c:pt>
                      <c:pt idx="12">
                        <c:v>44654</c:v>
                      </c:pt>
                      <c:pt idx="13">
                        <c:v>44676</c:v>
                      </c:pt>
                    </c:numCache>
                  </c:numRef>
                </c:val>
                <c:extLst>
                  <c:ext xmlns:c16="http://schemas.microsoft.com/office/drawing/2014/chart" uri="{C3380CC4-5D6E-409C-BE32-E72D297353CC}">
                    <c16:uniqueId val="{00000006-2002-4E6E-A91D-F264C5727446}"/>
                  </c:ext>
                </c:extLst>
              </c15:ser>
            </c15:filteredBarSeries>
          </c:ext>
        </c:extLst>
      </c:barChart>
      <c:catAx>
        <c:axId val="20359442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945536"/>
        <c:crosses val="autoZero"/>
        <c:auto val="1"/>
        <c:lblAlgn val="ctr"/>
        <c:lblOffset val="100"/>
        <c:noMultiLvlLbl val="0"/>
      </c:catAx>
      <c:valAx>
        <c:axId val="2035945536"/>
        <c:scaling>
          <c:orientation val="minMax"/>
          <c:max val="44677"/>
          <c:min val="44487"/>
        </c:scaling>
        <c:delete val="0"/>
        <c:axPos val="t"/>
        <c:majorGridlines>
          <c:spPr>
            <a:ln w="9525" cap="flat" cmpd="sng" algn="ctr">
              <a:solidFill>
                <a:schemeClr val="tx1">
                  <a:lumMod val="15000"/>
                  <a:lumOff val="85000"/>
                </a:schemeClr>
              </a:solidFill>
              <a:round/>
            </a:ln>
            <a:effectLst/>
          </c:spPr>
        </c:majorGridlines>
        <c:numFmt formatCode="[$-409]d\-mmm;@" sourceLinked="0"/>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944288"/>
        <c:crosses val="autoZero"/>
        <c:crossBetween val="between"/>
        <c:majorUnit val="7"/>
        <c:min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69707132297763"/>
          <c:y val="0.13283021848183499"/>
          <c:w val="0.75936285385117763"/>
          <c:h val="0.83902420056577254"/>
        </c:manualLayout>
      </c:layout>
      <c:barChart>
        <c:barDir val="bar"/>
        <c:grouping val="stacked"/>
        <c:varyColors val="0"/>
        <c:ser>
          <c:idx val="0"/>
          <c:order val="0"/>
          <c:tx>
            <c:strRef>
              <c:f>'Dynamic Chart Data Hidden'!$C$5</c:f>
              <c:strCache>
                <c:ptCount val="1"/>
                <c:pt idx="0">
                  <c:v>date</c:v>
                </c:pt>
              </c:strCache>
            </c:strRef>
          </c:tx>
          <c:spPr>
            <a:noFill/>
            <a:ln>
              <a:noFill/>
            </a:ln>
            <a:effectLst/>
          </c:spPr>
          <c:invertIfNegative val="0"/>
          <c:cat>
            <c:strRef>
              <c:f>'Dynamic Chart Data Hidden'!$B$6:$B$10</c:f>
              <c:strCache>
                <c:ptCount val="5"/>
                <c:pt idx="0">
                  <c:v>Project brief &amp; planning</c:v>
                </c:pt>
                <c:pt idx="1">
                  <c:v>Background research</c:v>
                </c:pt>
                <c:pt idx="3">
                  <c:v>Documentation</c:v>
                </c:pt>
                <c:pt idx="4">
                  <c:v>Backlog creation</c:v>
                </c:pt>
              </c:strCache>
            </c:strRef>
          </c:cat>
          <c:val>
            <c:numRef>
              <c:f>'Dynamic Chart Data Hidden'!$C$6:$C$10</c:f>
              <c:numCache>
                <c:formatCode>m/d/yyyy</c:formatCode>
                <c:ptCount val="5"/>
                <c:pt idx="0">
                  <c:v>44487</c:v>
                </c:pt>
                <c:pt idx="1">
                  <c:v>44494</c:v>
                </c:pt>
                <c:pt idx="2">
                  <c:v>0</c:v>
                </c:pt>
                <c:pt idx="3">
                  <c:v>44494</c:v>
                </c:pt>
                <c:pt idx="4">
                  <c:v>44494</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c:spPr>
          <c:invertIfNegative val="0"/>
          <c:cat>
            <c:strRef>
              <c:f>'Dynamic Chart Data Hidden'!$B$6:$B$10</c:f>
              <c:strCache>
                <c:ptCount val="5"/>
                <c:pt idx="0">
                  <c:v>Project brief &amp; planning</c:v>
                </c:pt>
                <c:pt idx="1">
                  <c:v>Background research</c:v>
                </c:pt>
                <c:pt idx="3">
                  <c:v>Documentation</c:v>
                </c:pt>
                <c:pt idx="4">
                  <c:v>Backlog creation</c:v>
                </c:pt>
              </c:strCache>
            </c:strRef>
          </c:cat>
          <c:val>
            <c:numRef>
              <c:f>'Dynamic Chart Data Hidden'!$E$6:$E$10</c:f>
              <c:numCache>
                <c:formatCode>General</c:formatCode>
                <c:ptCount val="5"/>
                <c:pt idx="0">
                  <c:v>7</c:v>
                </c:pt>
                <c:pt idx="1">
                  <c:v>28</c:v>
                </c:pt>
                <c:pt idx="2">
                  <c:v>0</c:v>
                </c:pt>
                <c:pt idx="3">
                  <c:v>28</c:v>
                </c:pt>
                <c:pt idx="4">
                  <c:v>28</c:v>
                </c:pt>
              </c:numCache>
            </c:numRef>
          </c:val>
          <c:extLs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overlap val="100"/>
        <c:axId val="746877856"/>
        <c:axId val="746878512"/>
      </c:bar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At val="7"/>
        <c:auto val="1"/>
        <c:lblAlgn val="ctr"/>
        <c:lblOffset val="100"/>
        <c:noMultiLvlLbl val="0"/>
      </c:catAx>
      <c:valAx>
        <c:axId val="746878512"/>
        <c:scaling>
          <c:orientation val="minMax"/>
          <c:max val="44677"/>
          <c:min val="44487"/>
        </c:scaling>
        <c:delete val="0"/>
        <c:axPos val="t"/>
        <c:majorGridlines>
          <c:spPr>
            <a:ln w="9525" cap="flat" cmpd="sng" algn="ctr">
              <a:solidFill>
                <a:schemeClr val="tx1">
                  <a:lumMod val="15000"/>
                  <a:lumOff val="85000"/>
                </a:schemeClr>
              </a:solidFill>
              <a:round/>
            </a:ln>
            <a:effectLst/>
          </c:spPr>
        </c:majorGridlines>
        <c:numFmt formatCode="[$-409]d\-mmm;@" sourceLinked="0"/>
        <c:majorTickMark val="none"/>
        <c:minorTickMark val="none"/>
        <c:tickLblPos val="low"/>
        <c:spPr>
          <a:noFill/>
          <a:ln>
            <a:noFill/>
          </a:ln>
          <a:effectLst/>
        </c:spPr>
        <c:txPr>
          <a:bodyPr rot="-5400000" spcFirstLastPara="1" vertOverflow="ellipsis"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3" horiz="1" max="100" page="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121920</xdr:colOff>
      <xdr:row>22</xdr:row>
      <xdr:rowOff>95250</xdr:rowOff>
    </xdr:from>
    <xdr:to>
      <xdr:col>14</xdr:col>
      <xdr:colOff>83820</xdr:colOff>
      <xdr:row>59</xdr:row>
      <xdr:rowOff>152400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0</xdr:row>
      <xdr:rowOff>180974</xdr:rowOff>
    </xdr:from>
    <xdr:to>
      <xdr:col>13</xdr:col>
      <xdr:colOff>452437</xdr:colOff>
      <xdr:row>28</xdr:row>
      <xdr:rowOff>23813</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175260</xdr:colOff>
          <xdr:row>28</xdr:row>
          <xdr:rowOff>30480</xdr:rowOff>
        </xdr:from>
        <xdr:to>
          <xdr:col>13</xdr:col>
          <xdr:colOff>441960</xdr:colOff>
          <xdr:row>29</xdr:row>
          <xdr:rowOff>76200</xdr:rowOff>
        </xdr:to>
        <xdr:sp macro="" textlink="">
          <xdr:nvSpPr>
            <xdr:cNvPr id="4098" name="Scroll Bar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19" totalsRowShown="0">
  <autoFilter ref="B5:G19" xr:uid="{951635E4-FCFF-47B1-A6C6-5C24ECDE9A5A}"/>
  <sortState xmlns:xlrd2="http://schemas.microsoft.com/office/spreadsheetml/2017/richdata2" ref="B6:G19">
    <sortCondition ref="C6:C19"/>
    <sortCondition ref="D6:D19"/>
  </sortState>
  <tableColumns count="6">
    <tableColumn id="12" xr3:uid="{417148D6-7A28-40C6-80F2-B6C648F24A03}" name="Position" dataDxfId="7"/>
    <tableColumn id="2" xr3:uid="{0B09DBBE-2FBF-46E2-8C69-E2CFCC08C5F9}" name="Start Date"/>
    <tableColumn id="3" xr3:uid="{5169FF04-1487-4814-B98C-C577FE120139}" name="End Date"/>
    <tableColumn id="10" xr3:uid="{DBA6C66F-3413-4788-966C-44D320586126}" name="Milestone/Activity">
      <calculatedColumnFormula>"Activity"&amp;" "&amp;ROW($A1)</calculatedColumnFormula>
    </tableColumn>
    <tableColumn id="11" xr3:uid="{31798575-BD57-466D-AC99-9EF7707B63C7}" name="Start on Day" dataDxfId="6" dataCellStyle="Comma">
      <calculatedColumnFormula>IFERROR(IF(OR(LEN(Milestones[[#This Row],[Start Date]])=0,LEN(Milestones[[#This Row],[End Date]])=0),"",INT(C6)-INT($C$6)),"")</calculatedColumnFormula>
    </tableColumn>
    <tableColumn id="8" xr3:uid="{A36515AD-389B-4321-BB8D-89BAC7740995}" name="Task Duration" dataDxfId="5" dataCellStyle="Comma">
      <calculatedColumnFormula>IFERROR(IF(Milestones[[#This Row],[Start on Day]]=0,DATEDIF(Milestones[[#This Row],[Start Date]],Milestones[[#This Row],[End Date]],"d")+1,IF(LEN(Milestones[[#This Row],[Start 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otalsRowShown="0" tableBorderDxfId="4"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dataDxfId="3">
      <calculatedColumnFormula>IFERROR(IF(LEN(OFFSET('Project Tracker'!$E6,$B$3,0,1,1))=0,"",INDEX(Milestones[],'Project Tracker'!$B6+$B$3,4)),"")</calculatedColumnFormula>
    </tableColumn>
    <tableColumn id="2" xr3:uid="{24BD43CB-1C65-4F2C-BE9D-D5C601681B07}" name="date" dataDxfId="2">
      <calculatedColumnFormula>IFERROR(IF(LEN(OFFSET('Project Tracker'!$C6,$B$3,0,1,1))=0,End_Date,INDEX(Milestones[],'Project Tracker'!$B6+$B$3,2)),"")</calculatedColumnFormula>
    </tableColumn>
    <tableColumn id="3" xr3:uid="{1391FB0D-B504-4322-B211-D2B787F64A2D}" name="Start on Day" dataDxfId="1">
      <calculatedColumnFormula>IFERROR(IF(LEN(OFFSET('Project Tracker'!$F6,$B$3,0,1,1))=0,"",INDEX(Milestones[],'Project Tracker'!$B6+$B$3,5)),"")</calculatedColumnFormula>
    </tableColumn>
    <tableColumn id="4" xr3:uid="{21D31F93-1DE3-4841-8614-466E50A648E8}" name="duration" dataDxfId="0">
      <calculatedColumnFormula>IFERROR(IF(LEN(OFFSET('Project Tracker'!$G6,$B$3,0,1,1))=0,"",INDEX(Milestones[],'Project Tracker'!$B6+$B$3,6)),"")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G21"/>
  <sheetViews>
    <sheetView showGridLines="0" tabSelected="1" topLeftCell="A20" zoomScale="90" zoomScaleNormal="90" workbookViewId="0">
      <selection activeCell="H31" sqref="H31"/>
    </sheetView>
  </sheetViews>
  <sheetFormatPr defaultRowHeight="14.4" x14ac:dyDescent="0.3"/>
  <cols>
    <col min="1" max="1" width="4" style="22" customWidth="1"/>
    <col min="2" max="2" width="9.33203125" customWidth="1"/>
    <col min="3" max="3" width="20.109375" customWidth="1"/>
    <col min="4" max="4" width="15.6640625" customWidth="1"/>
    <col min="5" max="5" width="32.6640625" customWidth="1"/>
    <col min="6" max="6" width="13.44140625" customWidth="1"/>
    <col min="7" max="7" width="12.6640625" customWidth="1"/>
    <col min="8" max="9" width="5" customWidth="1"/>
  </cols>
  <sheetData>
    <row r="1" spans="1:7" ht="50.1" customHeight="1" x14ac:dyDescent="0.3">
      <c r="A1" s="25"/>
      <c r="B1" s="1" t="s">
        <v>33</v>
      </c>
    </row>
    <row r="2" spans="1:7" ht="30" customHeight="1" thickBot="1" x14ac:dyDescent="0.35">
      <c r="C2" s="2" t="s">
        <v>14</v>
      </c>
      <c r="D2" s="18">
        <v>44487</v>
      </c>
    </row>
    <row r="3" spans="1:7" ht="30" customHeight="1" thickBot="1" x14ac:dyDescent="0.35">
      <c r="A3" s="22" t="s">
        <v>24</v>
      </c>
      <c r="C3" s="19" t="s">
        <v>15</v>
      </c>
      <c r="D3" s="18">
        <v>44677</v>
      </c>
      <c r="E3" s="20"/>
    </row>
    <row r="4" spans="1:7" s="7" customFormat="1" x14ac:dyDescent="0.3">
      <c r="A4" s="22"/>
      <c r="B4" s="24"/>
      <c r="C4" s="24"/>
      <c r="D4" s="24"/>
      <c r="E4" s="24"/>
      <c r="F4" s="28"/>
      <c r="G4" s="28"/>
    </row>
    <row r="5" spans="1:7" ht="13.2" customHeight="1" x14ac:dyDescent="0.3">
      <c r="A5" s="23"/>
      <c r="B5" s="4" t="s">
        <v>20</v>
      </c>
      <c r="C5" s="4" t="s">
        <v>0</v>
      </c>
      <c r="D5" s="4" t="s">
        <v>1</v>
      </c>
      <c r="E5" s="4" t="s">
        <v>16</v>
      </c>
      <c r="F5" s="4" t="s">
        <v>9</v>
      </c>
      <c r="G5" s="4" t="s">
        <v>8</v>
      </c>
    </row>
    <row r="6" spans="1:7" x14ac:dyDescent="0.3">
      <c r="B6" s="26">
        <v>1</v>
      </c>
      <c r="C6" s="11">
        <f>Start_Date</f>
        <v>44487</v>
      </c>
      <c r="D6" s="11">
        <f>Milestones[[#This Row],[Start Date]]+6</f>
        <v>44493</v>
      </c>
      <c r="E6" s="4" t="s">
        <v>38</v>
      </c>
      <c r="F6" s="27">
        <f>IFERROR(IF(OR(LEN(Milestones[[#This Row],[Start Date]])=0,LEN(Milestones[[#This Row],[End Date]])=0),"",INT(C6)-INT($C$6)),"")</f>
        <v>0</v>
      </c>
      <c r="G6" s="27">
        <f>IFERROR(IF(Milestones[[#This Row],[Start on Day]]=0,DATEDIF(Milestones[[#This Row],[Start Date]],Milestones[[#This Row],[End Date]],"d")+1,IF(LEN(Milestones[[#This Row],[Start on Day]])=0,"",DATEDIF(Milestones[[#This Row],[Start Date]],Milestones[[#This Row],[End Date]],"d")+1)),0)</f>
        <v>7</v>
      </c>
    </row>
    <row r="7" spans="1:7" x14ac:dyDescent="0.3">
      <c r="B7" s="26">
        <v>2</v>
      </c>
      <c r="C7" s="11">
        <f>$D6+1</f>
        <v>44494</v>
      </c>
      <c r="D7" s="11">
        <f>Milestones[[#This Row],[Start Date]]+27</f>
        <v>44521</v>
      </c>
      <c r="E7" s="4" t="s">
        <v>29</v>
      </c>
      <c r="F7" s="27">
        <f>IFERROR(IF(OR(LEN(Milestones[[#This Row],[Start Date]])=0,LEN(Milestones[[#This Row],[End Date]])=0),"",INT(C7)-INT($C$6)),"")</f>
        <v>7</v>
      </c>
      <c r="G7" s="27">
        <f>IFERROR(IF(Milestones[[#This Row],[Start on Day]]=0,DATEDIF(Milestones[[#This Row],[Start Date]],Milestones[[#This Row],[End Date]],"d")+1,IF(LEN(Milestones[[#This Row],[Start on Day]])=0,"",DATEDIF(Milestones[[#This Row],[Start Date]],Milestones[[#This Row],[End Date]],"d")+1)),0)</f>
        <v>28</v>
      </c>
    </row>
    <row r="8" spans="1:7" x14ac:dyDescent="0.3">
      <c r="B8" s="26">
        <v>4</v>
      </c>
      <c r="C8" s="11">
        <f>$D6+1</f>
        <v>44494</v>
      </c>
      <c r="D8" s="11">
        <f>Milestones[[#This Row],[Start Date]]+27</f>
        <v>44521</v>
      </c>
      <c r="E8" s="4" t="s">
        <v>30</v>
      </c>
      <c r="F8" s="27">
        <f>IFERROR(IF(OR(LEN(Milestones[[#This Row],[Start Date]])=0,LEN(Milestones[[#This Row],[End Date]])=0),"",INT(C8)-INT($C$6)),"")</f>
        <v>7</v>
      </c>
      <c r="G8" s="27">
        <f>IFERROR(IF(Milestones[[#This Row],[Start on Day]]=0,DATEDIF(Milestones[[#This Row],[Start Date]],Milestones[[#This Row],[End Date]],"d")+1,IF(LEN(Milestones[[#This Row],[Start on Day]])=0,"",DATEDIF(Milestones[[#This Row],[Start Date]],Milestones[[#This Row],[End Date]],"d")+1)),0)</f>
        <v>28</v>
      </c>
    </row>
    <row r="9" spans="1:7" x14ac:dyDescent="0.3">
      <c r="B9" s="26">
        <v>5</v>
      </c>
      <c r="C9" s="11">
        <f>$D6+1</f>
        <v>44494</v>
      </c>
      <c r="D9" s="11">
        <f>Milestones[[#This Row],[Start Date]]+27</f>
        <v>44521</v>
      </c>
      <c r="E9" s="4" t="s">
        <v>31</v>
      </c>
      <c r="F9" s="27">
        <f>IFERROR(IF(OR(LEN(Milestones[[#This Row],[Start Date]])=0,LEN(Milestones[[#This Row],[End Date]])=0),"",INT(C9)-INT($C$6)),"")</f>
        <v>7</v>
      </c>
      <c r="G9" s="27">
        <f>IFERROR(IF(Milestones[[#This Row],[Start on Day]]=0,DATEDIF(Milestones[[#This Row],[Start Date]],Milestones[[#This Row],[End Date]],"d")+1,IF(LEN(Milestones[[#This Row],[Start on Day]])=0,"",DATEDIF(Milestones[[#This Row],[Start Date]],Milestones[[#This Row],[End Date]],"d")+1)),0)</f>
        <v>28</v>
      </c>
    </row>
    <row r="10" spans="1:7" x14ac:dyDescent="0.3">
      <c r="B10" s="26">
        <v>6</v>
      </c>
      <c r="C10" s="11">
        <f>$C8</f>
        <v>44494</v>
      </c>
      <c r="D10" s="11">
        <f>Milestones[[#This Row],[Start Date]]+27</f>
        <v>44521</v>
      </c>
      <c r="E10" s="4" t="s">
        <v>32</v>
      </c>
      <c r="F10" s="27">
        <f>IFERROR(IF(OR(LEN(Milestones[[#This Row],[Start Date]])=0,LEN(Milestones[[#This Row],[End Date]])=0),"",INT(C10)-INT($C$6)),"")</f>
        <v>7</v>
      </c>
      <c r="G10" s="27">
        <f>IFERROR(IF(Milestones[[#This Row],[Start on Day]]=0,DATEDIF(Milestones[[#This Row],[Start Date]],Milestones[[#This Row],[End Date]],"d")+1,IF(LEN(Milestones[[#This Row],[Start on Day]])=0,"",DATEDIF(Milestones[[#This Row],[Start Date]],Milestones[[#This Row],[End Date]],"d")+1)),0)</f>
        <v>28</v>
      </c>
    </row>
    <row r="11" spans="1:7" x14ac:dyDescent="0.3">
      <c r="B11" s="26">
        <v>7</v>
      </c>
      <c r="C11" s="11">
        <f>$D6+22</f>
        <v>44515</v>
      </c>
      <c r="D11" s="11">
        <f>Milestones[[#This Row],[Start Date]]+13</f>
        <v>44528</v>
      </c>
      <c r="E11" s="4" t="s">
        <v>40</v>
      </c>
      <c r="F11" s="27">
        <f>IFERROR(IF(OR(LEN(Milestones[[#This Row],[Start Date]])=0,LEN(Milestones[[#This Row],[End Date]])=0),"",INT(C11)-INT($C$6)),"")</f>
        <v>28</v>
      </c>
      <c r="G11" s="27">
        <f>IFERROR(IF(Milestones[[#This Row],[Start on Day]]=0,DATEDIF(Milestones[[#This Row],[Start Date]],Milestones[[#This Row],[End Date]],"d")+1,IF(LEN(Milestones[[#This Row],[Start on Day]])=0,"",DATEDIF(Milestones[[#This Row],[Start Date]],Milestones[[#This Row],[End Date]],"d")+1)),0)</f>
        <v>14</v>
      </c>
    </row>
    <row r="12" spans="1:7" x14ac:dyDescent="0.3">
      <c r="B12" s="26">
        <v>8</v>
      </c>
      <c r="C12" s="11">
        <f>D11+1</f>
        <v>44529</v>
      </c>
      <c r="D12" s="11">
        <f>Milestones[[#This Row],[Start Date]]+20</f>
        <v>44549</v>
      </c>
      <c r="E12" s="4" t="s">
        <v>39</v>
      </c>
      <c r="F12" s="27">
        <f>IFERROR(IF(OR(LEN(Milestones[[#This Row],[Start Date]])=0,LEN(Milestones[[#This Row],[End Date]])=0),"",INT(C12)-INT($C$6)),"")</f>
        <v>42</v>
      </c>
      <c r="G12" s="27">
        <f>IFERROR(IF(Milestones[[#This Row],[Start on Day]]=0,DATEDIF(Milestones[[#This Row],[Start Date]],Milestones[[#This Row],[End Date]],"d")+1,IF(LEN(Milestones[[#This Row],[Start on Day]])=0,"",DATEDIF(Milestones[[#This Row],[Start Date]],Milestones[[#This Row],[End Date]],"d")+1)),0)</f>
        <v>21</v>
      </c>
    </row>
    <row r="13" spans="1:7" s="7" customFormat="1" x14ac:dyDescent="0.3">
      <c r="A13" s="22"/>
      <c r="B13" s="26">
        <v>9</v>
      </c>
      <c r="C13" s="11">
        <f t="shared" ref="C13:C19" si="0">$D12+1</f>
        <v>44550</v>
      </c>
      <c r="D13" s="11">
        <f>Milestones[[#This Row],[Start Date]]+13</f>
        <v>44563</v>
      </c>
      <c r="E13" s="4" t="s">
        <v>37</v>
      </c>
      <c r="F13" s="29">
        <f>IFERROR(IF(OR(LEN(Milestones[[#This Row],[Start Date]])=0,LEN(Milestones[[#This Row],[End Date]])=0),"",INT(C13)-INT($C$6)),"")</f>
        <v>63</v>
      </c>
      <c r="G13" s="29">
        <f>IFERROR(IF(Milestones[[#This Row],[Start on Day]]=0,DATEDIF(Milestones[[#This Row],[Start Date]],Milestones[[#This Row],[End Date]],"d")+1,IF(LEN(Milestones[[#This Row],[Start on Day]])=0,"",DATEDIF(Milestones[[#This Row],[Start Date]],Milestones[[#This Row],[End Date]],"d")+1)),0)</f>
        <v>14</v>
      </c>
    </row>
    <row r="14" spans="1:7" s="7" customFormat="1" x14ac:dyDescent="0.3">
      <c r="A14" s="22"/>
      <c r="B14" s="26">
        <v>10</v>
      </c>
      <c r="C14" s="11">
        <f t="shared" si="0"/>
        <v>44564</v>
      </c>
      <c r="D14" s="11">
        <f>Milestones[[#This Row],[Start Date]]+20</f>
        <v>44584</v>
      </c>
      <c r="E14" s="4" t="s">
        <v>34</v>
      </c>
      <c r="F14" s="29">
        <f>IFERROR(IF(OR(LEN(Milestones[[#This Row],[Start Date]])=0,LEN(Milestones[[#This Row],[End Date]])=0),"",INT(C14)-INT($C$6)),"")</f>
        <v>77</v>
      </c>
      <c r="G14" s="29">
        <f>IFERROR(IF(Milestones[[#This Row],[Start on Day]]=0,DATEDIF(Milestones[[#This Row],[Start Date]],Milestones[[#This Row],[End Date]],"d")+1,IF(LEN(Milestones[[#This Row],[Start on Day]])=0,"",DATEDIF(Milestones[[#This Row],[Start Date]],Milestones[[#This Row],[End Date]],"d")+1)),0)</f>
        <v>21</v>
      </c>
    </row>
    <row r="15" spans="1:7" x14ac:dyDescent="0.3">
      <c r="B15" s="26">
        <v>11</v>
      </c>
      <c r="C15" s="11">
        <f t="shared" si="0"/>
        <v>44585</v>
      </c>
      <c r="D15" s="11">
        <f>Milestones[[#This Row],[Start Date]]+4</f>
        <v>44589</v>
      </c>
      <c r="E15" s="4" t="s">
        <v>43</v>
      </c>
      <c r="F15" s="27">
        <f>IFERROR(IF(OR(LEN(Milestones[[#This Row],[Start Date]])=0,LEN(Milestones[[#This Row],[End Date]])=0),"",INT(C15)-INT($C$6)),"")</f>
        <v>98</v>
      </c>
      <c r="G15" s="27">
        <f>IFERROR(IF(Milestones[[#This Row],[Start on Day]]=0,DATEDIF(Milestones[[#This Row],[Start Date]],Milestones[[#This Row],[End Date]],"d")+1,IF(LEN(Milestones[[#This Row],[Start on Day]])=0,"",DATEDIF(Milestones[[#This Row],[Start Date]],Milestones[[#This Row],[End Date]],"d")+1)),0)</f>
        <v>5</v>
      </c>
    </row>
    <row r="16" spans="1:7" x14ac:dyDescent="0.3">
      <c r="B16" s="26">
        <v>12</v>
      </c>
      <c r="C16" s="11">
        <f>$D15+3</f>
        <v>44592</v>
      </c>
      <c r="D16" s="11">
        <f>Milestones[[#This Row],[Start Date]]+20</f>
        <v>44612</v>
      </c>
      <c r="E16" s="4" t="s">
        <v>41</v>
      </c>
      <c r="F16" s="27">
        <f>IFERROR(IF(OR(LEN(Milestones[[#This Row],[Start Date]])=0,LEN(Milestones[[#This Row],[End Date]])=0),"",INT(C16)-INT($C$6)),"")</f>
        <v>105</v>
      </c>
      <c r="G16" s="27">
        <f>IFERROR(IF(Milestones[[#This Row],[Start on Day]]=0,DATEDIF(Milestones[[#This Row],[Start Date]],Milestones[[#This Row],[End Date]],"d")+1,IF(LEN(Milestones[[#This Row],[Start on Day]])=0,"",DATEDIF(Milestones[[#This Row],[Start Date]],Milestones[[#This Row],[End Date]],"d")+1)),0)</f>
        <v>21</v>
      </c>
    </row>
    <row r="17" spans="2:7" x14ac:dyDescent="0.3">
      <c r="B17" s="26">
        <v>13</v>
      </c>
      <c r="C17" s="11">
        <f t="shared" si="0"/>
        <v>44613</v>
      </c>
      <c r="D17" s="11">
        <f>Milestones[[#This Row],[Start Date]]+20</f>
        <v>44633</v>
      </c>
      <c r="E17" s="4" t="s">
        <v>35</v>
      </c>
      <c r="F17" s="27">
        <f>IFERROR(IF(OR(LEN(Milestones[[#This Row],[Start Date]])=0,LEN(Milestones[[#This Row],[End Date]])=0),"",INT(C17)-INT($C$6)),"")</f>
        <v>126</v>
      </c>
      <c r="G17" s="27">
        <f>IFERROR(IF(Milestones[[#This Row],[Start on Day]]=0,DATEDIF(Milestones[[#This Row],[Start Date]],Milestones[[#This Row],[End Date]],"d")+1,IF(LEN(Milestones[[#This Row],[Start on Day]])=0,"",DATEDIF(Milestones[[#This Row],[Start Date]],Milestones[[#This Row],[End Date]],"d")+1)),0)</f>
        <v>21</v>
      </c>
    </row>
    <row r="18" spans="2:7" x14ac:dyDescent="0.3">
      <c r="B18" s="26">
        <v>14</v>
      </c>
      <c r="C18" s="11">
        <f t="shared" si="0"/>
        <v>44634</v>
      </c>
      <c r="D18" s="11">
        <f>Milestones[[#This Row],[Start Date]]+20</f>
        <v>44654</v>
      </c>
      <c r="E18" s="4" t="s">
        <v>36</v>
      </c>
      <c r="F18" s="29">
        <f>IFERROR(IF(OR(LEN(Milestones[[#This Row],[Start Date]])=0,LEN(Milestones[[#This Row],[End Date]])=0),"",INT(C18)-INT($C$6)),"")</f>
        <v>147</v>
      </c>
      <c r="G18" s="29">
        <f>IFERROR(IF(Milestones[[#This Row],[Start on Day]]=0,DATEDIF(Milestones[[#This Row],[Start Date]],Milestones[[#This Row],[End Date]],"d")+1,IF(LEN(Milestones[[#This Row],[Start on Day]])=0,"",DATEDIF(Milestones[[#This Row],[Start Date]],Milestones[[#This Row],[End Date]],"d")+1)),0)</f>
        <v>21</v>
      </c>
    </row>
    <row r="19" spans="2:7" x14ac:dyDescent="0.3">
      <c r="B19" s="26">
        <v>15</v>
      </c>
      <c r="C19" s="11">
        <f t="shared" si="0"/>
        <v>44655</v>
      </c>
      <c r="D19" s="11">
        <f>Milestones[[#This Row],[Start Date]]+21</f>
        <v>44676</v>
      </c>
      <c r="E19" s="4" t="s">
        <v>42</v>
      </c>
      <c r="F19" s="27">
        <f>IFERROR(IF(OR(LEN(Milestones[[#This Row],[Start Date]])=0,LEN(Milestones[[#This Row],[End Date]])=0),"",INT(C19)-INT($C$6)),"")</f>
        <v>168</v>
      </c>
      <c r="G19" s="27">
        <f>IFERROR(IF(Milestones[[#This Row],[Start on Day]]=0,DATEDIF(Milestones[[#This Row],[Start Date]],Milestones[[#This Row],[End Date]],"d")+1,IF(LEN(Milestones[[#This Row],[Start on Day]])=0,"",DATEDIF(Milestones[[#This Row],[Start Date]],Milestones[[#This Row],[End Date]],"d")+1)),0)</f>
        <v>22</v>
      </c>
    </row>
    <row r="20" spans="2:7" x14ac:dyDescent="0.3">
      <c r="B20" s="26"/>
      <c r="C20" s="11"/>
      <c r="D20" s="11"/>
      <c r="E20" s="4"/>
      <c r="F20" s="27"/>
      <c r="G20" s="27"/>
    </row>
    <row r="21" spans="2:7" x14ac:dyDescent="0.3">
      <c r="B21" s="21" t="s">
        <v>13</v>
      </c>
      <c r="C21" s="21"/>
      <c r="D21" s="21"/>
      <c r="E21" s="21"/>
      <c r="F21" s="21"/>
      <c r="G21" s="21"/>
    </row>
  </sheetData>
  <phoneticPr fontId="8" type="noConversion"/>
  <printOptions horizontalCentered="1"/>
  <pageMargins left="0.7" right="0.7" top="0.75" bottom="0.75" header="0.3" footer="0.3"/>
  <pageSetup scale="83" fitToHeight="0" orientation="portrait" horizontalDpi="1200" verticalDpi="1200"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workbookViewId="0">
      <selection activeCell="U10" sqref="U10"/>
    </sheetView>
  </sheetViews>
  <sheetFormatPr defaultRowHeight="14.4" x14ac:dyDescent="0.3"/>
  <cols>
    <col min="1" max="1" width="2.5546875" customWidth="1"/>
  </cols>
  <sheetData>
    <row r="1" spans="1:1" ht="14.4" customHeight="1" x14ac:dyDescent="0.3">
      <c r="A1" s="23" t="s">
        <v>28</v>
      </c>
    </row>
    <row r="2" spans="1:1" ht="14.4" customHeight="1" x14ac:dyDescent="0.3"/>
    <row r="3" spans="1:1" ht="14.4" customHeight="1" x14ac:dyDescent="0.3"/>
  </sheetData>
  <printOptions horizontalCentered="1"/>
  <pageMargins left="0.25" right="0.25" top="0.75" bottom="0.75" header="0.3" footer="0.3"/>
  <pageSetup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increment Gantt Chart and scroll through the timeline">
                <anchor>
                  <from>
                    <xdr:col>0</xdr:col>
                    <xdr:colOff>175260</xdr:colOff>
                    <xdr:row>28</xdr:row>
                    <xdr:rowOff>30480</xdr:rowOff>
                  </from>
                  <to>
                    <xdr:col>13</xdr:col>
                    <xdr:colOff>441960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workbookViewId="0">
      <selection activeCell="A10" sqref="A10"/>
    </sheetView>
  </sheetViews>
  <sheetFormatPr defaultRowHeight="14.4" x14ac:dyDescent="0.3"/>
  <cols>
    <col min="1" max="1" width="78.6640625" customWidth="1"/>
  </cols>
  <sheetData>
    <row r="1" spans="1:1" ht="50.1" customHeight="1" x14ac:dyDescent="0.3">
      <c r="A1" s="1" t="s">
        <v>2</v>
      </c>
    </row>
    <row r="2" spans="1:1" s="7" customFormat="1" ht="50.1" customHeight="1" x14ac:dyDescent="0.3">
      <c r="A2" s="5" t="s">
        <v>25</v>
      </c>
    </row>
    <row r="3" spans="1:1" s="7" customFormat="1" ht="144" x14ac:dyDescent="0.3">
      <c r="A3" s="5" t="s">
        <v>26</v>
      </c>
    </row>
    <row r="4" spans="1:1" x14ac:dyDescent="0.3">
      <c r="A4" s="10" t="s">
        <v>3</v>
      </c>
    </row>
    <row r="5" spans="1:1" ht="230.4" x14ac:dyDescent="0.3">
      <c r="A5" s="5" t="s">
        <v>27</v>
      </c>
    </row>
    <row r="6" spans="1:1" x14ac:dyDescent="0.3">
      <c r="A6" t="s">
        <v>4</v>
      </c>
    </row>
  </sheetData>
  <printOptions horizontalCentered="1"/>
  <pageMargins left="0.7" right="0.7" top="0.75" bottom="0.75" header="0.3" footer="0.3"/>
  <pageSetup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workbookViewId="0"/>
  </sheetViews>
  <sheetFormatPr defaultRowHeight="14.4" x14ac:dyDescent="0.3"/>
  <cols>
    <col min="1" max="1" width="2.5546875" style="22" customWidth="1"/>
    <col min="2" max="2" width="20.5546875" customWidth="1"/>
    <col min="3" max="3" width="15.6640625" customWidth="1"/>
    <col min="4" max="4" width="23.109375" style="6" customWidth="1"/>
    <col min="5" max="5" width="15.6640625" style="6" customWidth="1"/>
  </cols>
  <sheetData>
    <row r="1" spans="1:6" ht="50.1" customHeight="1" x14ac:dyDescent="0.3">
      <c r="A1" s="22" t="s">
        <v>17</v>
      </c>
      <c r="B1" s="1" t="s">
        <v>12</v>
      </c>
    </row>
    <row r="2" spans="1:6" x14ac:dyDescent="0.3">
      <c r="A2" s="22" t="s">
        <v>21</v>
      </c>
      <c r="B2" t="s">
        <v>10</v>
      </c>
    </row>
    <row r="3" spans="1:6" x14ac:dyDescent="0.3">
      <c r="A3" s="22" t="s">
        <v>22</v>
      </c>
      <c r="B3">
        <v>0</v>
      </c>
    </row>
    <row r="4" spans="1:6" x14ac:dyDescent="0.3">
      <c r="A4" s="22" t="s">
        <v>18</v>
      </c>
      <c r="B4" t="s">
        <v>19</v>
      </c>
    </row>
    <row r="5" spans="1:6" ht="15" thickBot="1" x14ac:dyDescent="0.35">
      <c r="A5" s="22" t="s">
        <v>23</v>
      </c>
      <c r="B5" s="3" t="s">
        <v>6</v>
      </c>
      <c r="C5" s="3" t="s">
        <v>5</v>
      </c>
      <c r="D5" s="3" t="s">
        <v>9</v>
      </c>
      <c r="E5" s="3" t="s">
        <v>7</v>
      </c>
      <c r="F5" t="s">
        <v>11</v>
      </c>
    </row>
    <row r="6" spans="1:6" x14ac:dyDescent="0.3">
      <c r="B6" s="12" t="str">
        <f ca="1">IFERROR(IF(LEN(OFFSET('Project Tracker'!$E6,$B$3,0,1,1))=0,"",INDEX(Milestones[],'Project Tracker'!$B6+$B$3,4)),"")</f>
        <v>Project brief &amp; planning</v>
      </c>
      <c r="C6" s="13">
        <f ca="1">IFERROR(IF(LEN(OFFSET('Project Tracker'!$C6,$B$3,0,1,1))=0,End_Date,INDEX(Milestones[],'Project Tracker'!$B6+$B$3,2)),"")</f>
        <v>44487</v>
      </c>
      <c r="D6" s="14">
        <f ca="1">IFERROR(IF(LEN(OFFSET('Project Tracker'!$F6,$B$3,0,1,1))=0,"",INDEX(Milestones[],'Project Tracker'!$B6+$B$3,5)),"")</f>
        <v>0</v>
      </c>
      <c r="E6" s="15">
        <f ca="1">IFERROR(IF(LEN(OFFSET('Project Tracker'!$G6,$B$3,0,1,1))=0,"",INDEX(Milestones[],'Project Tracker'!$B6+$B$3,6)),"")</f>
        <v>7</v>
      </c>
    </row>
    <row r="7" spans="1:6" x14ac:dyDescent="0.3">
      <c r="B7" s="16" t="str">
        <f ca="1">IFERROR(IF(LEN(OFFSET('Project Tracker'!$E7,$B$3,0,1,1))=0,"",INDEX(Milestones[],'Project Tracker'!$B7+$B$3,4)),"")</f>
        <v>Background research</v>
      </c>
      <c r="C7" s="8">
        <f ca="1">IFERROR(IF(LEN(OFFSET('Project Tracker'!$C7,$B$3,0,1,1))=0,End_Date,INDEX(Milestones[],'Project Tracker'!$B7+$B$3,2)),"")</f>
        <v>44494</v>
      </c>
      <c r="D7" s="9">
        <f ca="1">IFERROR(IF(LEN(OFFSET('Project Tracker'!$F7,$B$3,0,1,1))=0,"",INDEX(Milestones[],'Project Tracker'!$B7+$B$3,5)),"")</f>
        <v>7</v>
      </c>
      <c r="E7" s="17">
        <f ca="1">IFERROR(IF(LEN(OFFSET('Project Tracker'!$G7,$B$3,0,1,1))=0,"",INDEX(Milestones[],'Project Tracker'!$B7+$B$3,6)),"")</f>
        <v>28</v>
      </c>
    </row>
    <row r="8" spans="1:6" x14ac:dyDescent="0.3">
      <c r="B8" s="16" t="str">
        <f ca="1">IFERROR(IF(LEN(OFFSET('Project Tracker'!#REF!,$B$3,0,1,1))=0,"",INDEX(Milestones[],'Project Tracker'!#REF!+$B$3,4)),"")</f>
        <v/>
      </c>
      <c r="C8" s="8" t="str">
        <f ca="1">IFERROR(IF(LEN(OFFSET('Project Tracker'!#REF!,$B$3,0,1,1))=0,End_Date,INDEX(Milestones[],'Project Tracker'!#REF!+$B$3,2)),"")</f>
        <v/>
      </c>
      <c r="D8" s="9" t="str">
        <f ca="1">IFERROR(IF(LEN(OFFSET('Project Tracker'!#REF!,$B$3,0,1,1))=0,"",INDEX(Milestones[],'Project Tracker'!#REF!+$B$3,5)),"")</f>
        <v/>
      </c>
      <c r="E8" s="17" t="str">
        <f ca="1">IFERROR(IF(LEN(OFFSET('Project Tracker'!#REF!,$B$3,0,1,1))=0,"",INDEX(Milestones[],'Project Tracker'!#REF!+$B$3,6)),"")</f>
        <v/>
      </c>
    </row>
    <row r="9" spans="1:6" s="7" customFormat="1" x14ac:dyDescent="0.3">
      <c r="A9" s="22"/>
      <c r="B9" s="16" t="str">
        <f ca="1">IFERROR(IF(LEN(OFFSET('Project Tracker'!$E8,$B$3,0,1,1))=0,"",INDEX(Milestones[],'Project Tracker'!$B8+$B$3,4)),"")</f>
        <v>Documentation</v>
      </c>
      <c r="C9" s="8">
        <f ca="1">IFERROR(IF(LEN(OFFSET('Project Tracker'!$C8,$B$3,0,1,1))=0,End_Date,INDEX(Milestones[],'Project Tracker'!$B8+$B$3,2)),"")</f>
        <v>44494</v>
      </c>
      <c r="D9" s="9">
        <f ca="1">IFERROR(IF(LEN(OFFSET('Project Tracker'!$F8,$B$3,0,1,1))=0,"",INDEX(Milestones[],'Project Tracker'!$B8+$B$3,5)),"")</f>
        <v>7</v>
      </c>
      <c r="E9" s="17">
        <f ca="1">IFERROR(IF(LEN(OFFSET('Project Tracker'!$G8,$B$3,0,1,1))=0,"",INDEX(Milestones[],'Project Tracker'!$B8+$B$3,6)),"")</f>
        <v>28</v>
      </c>
    </row>
    <row r="10" spans="1:6" s="7" customFormat="1" x14ac:dyDescent="0.3">
      <c r="A10" s="22"/>
      <c r="B10" s="16" t="str">
        <f ca="1">IFERROR(IF(LEN(OFFSET('Project Tracker'!$E9,$B$3,0,1,1))=0,"",INDEX(Milestones[],'Project Tracker'!$B9+$B$3,4)),"")</f>
        <v>Backlog creation</v>
      </c>
      <c r="C10" s="8">
        <f ca="1">IFERROR(IF(LEN(OFFSET('Project Tracker'!$C9,$B$3,0,1,1))=0,End_Date,INDEX(Milestones[],'Project Tracker'!$B9+$B$3,2)),"")</f>
        <v>44494</v>
      </c>
      <c r="D10" s="9">
        <f ca="1">IFERROR(IF(LEN(OFFSET('Project Tracker'!$F9,$B$3,0,1,1))=0,"",INDEX(Milestones[],'Project Tracker'!$B9+$B$3,5)),"")</f>
        <v>7</v>
      </c>
      <c r="E10" s="17">
        <f ca="1">IFERROR(IF(LEN(OFFSET('Project Tracker'!$G9,$B$3,0,1,1))=0,"",INDEX(Milestones[],'Project Tracker'!$B9+$B$3,6)),"")</f>
        <v>28</v>
      </c>
    </row>
  </sheetData>
  <printOptions horizontalCentered="1"/>
  <pageMargins left="0.7" right="0.7" top="0.75" bottom="0.75" header="0.3" footer="0.3"/>
  <pageSetup scale="87"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TM00064978</Template>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Project Tracker</vt:lpstr>
      <vt:lpstr>Project Chart</vt:lpstr>
      <vt:lpstr>About</vt:lpstr>
      <vt:lpstr>Dynamic Chart Data Hidden</vt:lpstr>
      <vt:lpstr>Duration</vt:lpstr>
      <vt:lpstr>End_Date</vt:lpstr>
      <vt:lpstr>Milestone</vt:lpstr>
      <vt:lpstr>'Project Tracker'!Print_Titles</vt:lpstr>
      <vt:lpstr>ScrollingIncrement</vt:lpstr>
      <vt:lpstr>Start_Date</vt:lpstr>
      <vt:lpstr>StartDateTable</vt:lpstr>
      <vt:lpstr>StartOnDay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2018-07-14T00:34:52Z</dcterms:created>
  <dcterms:modified xsi:type="dcterms:W3CDTF">2022-02-08T11:42:05Z</dcterms:modified>
</cp:coreProperties>
</file>