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Google Диск/Документы/ИТМО/2 курс/Основы электротехники/4-ая лаба/"/>
    </mc:Choice>
  </mc:AlternateContent>
  <xr:revisionPtr revIDLastSave="0" documentId="13_ncr:1_{56DD8851-0767-BB44-B8E3-441DC56ABEA5}" xr6:coauthVersionLast="31" xr6:coauthVersionMax="31" xr10:uidLastSave="{00000000-0000-0000-0000-000000000000}"/>
  <bookViews>
    <workbookView xWindow="1840" yWindow="860" windowWidth="28040" windowHeight="17440" activeTab="2" xr2:uid="{1FAF4192-E6C6-B540-B33A-A8AEBBCAB1CD}"/>
  </bookViews>
  <sheets>
    <sheet name="Исходные" sheetId="1" r:id="rId1"/>
    <sheet name="Длины" sheetId="2" r:id="rId2"/>
    <sheet name="Углы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3" l="1"/>
  <c r="C5" i="3"/>
  <c r="D5" i="3"/>
  <c r="E5" i="3"/>
  <c r="F5" i="3"/>
  <c r="G5" i="3"/>
  <c r="H5" i="3"/>
  <c r="I5" i="3"/>
  <c r="J5" i="3"/>
  <c r="K5" i="3"/>
  <c r="M5" i="3"/>
  <c r="C7" i="3"/>
  <c r="D7" i="3"/>
  <c r="E7" i="3"/>
  <c r="F7" i="3"/>
  <c r="G7" i="3"/>
  <c r="H7" i="3"/>
  <c r="I7" i="3"/>
  <c r="J7" i="3"/>
  <c r="K7" i="3"/>
  <c r="L7" i="3"/>
  <c r="C9" i="3"/>
  <c r="D9" i="3"/>
  <c r="E9" i="3"/>
  <c r="F9" i="3"/>
  <c r="G9" i="3"/>
  <c r="H9" i="3"/>
  <c r="I9" i="3"/>
  <c r="J9" i="3"/>
  <c r="K9" i="3"/>
  <c r="C11" i="3"/>
  <c r="E11" i="3"/>
  <c r="F11" i="3"/>
  <c r="H11" i="3"/>
  <c r="I11" i="3"/>
  <c r="K11" i="3"/>
  <c r="L11" i="3"/>
  <c r="C13" i="3"/>
  <c r="E13" i="3"/>
  <c r="F13" i="3"/>
  <c r="H13" i="3"/>
  <c r="I13" i="3"/>
  <c r="K13" i="3"/>
  <c r="M13" i="3"/>
  <c r="D3" i="3"/>
  <c r="E3" i="3"/>
  <c r="F3" i="3"/>
  <c r="G3" i="3"/>
  <c r="H3" i="3"/>
  <c r="I3" i="3"/>
  <c r="J3" i="3"/>
  <c r="K3" i="3"/>
  <c r="L3" i="3"/>
  <c r="C3" i="3"/>
  <c r="T12" i="3"/>
  <c r="S12" i="3"/>
  <c r="R12" i="3"/>
  <c r="Q12" i="3"/>
  <c r="P12" i="3"/>
  <c r="O12" i="3"/>
  <c r="T10" i="3"/>
  <c r="S10" i="3"/>
  <c r="R10" i="3"/>
  <c r="Q10" i="3"/>
  <c r="P10" i="3"/>
  <c r="O10" i="3"/>
  <c r="T8" i="3"/>
  <c r="S8" i="3"/>
  <c r="R8" i="3"/>
  <c r="Q8" i="3"/>
  <c r="P8" i="3"/>
  <c r="O8" i="3"/>
  <c r="T6" i="3"/>
  <c r="S6" i="3"/>
  <c r="R6" i="3"/>
  <c r="Q6" i="3"/>
  <c r="P6" i="3"/>
  <c r="O6" i="3"/>
  <c r="T4" i="3"/>
  <c r="S4" i="3"/>
  <c r="R4" i="3"/>
  <c r="Q4" i="3"/>
  <c r="P4" i="3"/>
  <c r="O4" i="3"/>
  <c r="T2" i="3"/>
  <c r="S2" i="3"/>
  <c r="R2" i="3"/>
  <c r="Q2" i="3"/>
  <c r="P2" i="3"/>
  <c r="O2" i="3"/>
  <c r="M11" i="1" l="1"/>
  <c r="M7" i="1"/>
  <c r="M3" i="1"/>
  <c r="L3" i="1"/>
  <c r="C3" i="1" s="1"/>
  <c r="C3" i="2" s="1"/>
  <c r="C13" i="1"/>
  <c r="C13" i="2" s="1"/>
  <c r="O4" i="2"/>
  <c r="P4" i="2"/>
  <c r="Q4" i="2"/>
  <c r="R4" i="2"/>
  <c r="S4" i="2"/>
  <c r="T4" i="2"/>
  <c r="O6" i="2"/>
  <c r="P6" i="2"/>
  <c r="Q6" i="2"/>
  <c r="R6" i="2"/>
  <c r="S6" i="2"/>
  <c r="T6" i="2"/>
  <c r="O8" i="2"/>
  <c r="P8" i="2"/>
  <c r="Q8" i="2"/>
  <c r="R8" i="2"/>
  <c r="S8" i="2"/>
  <c r="T8" i="2"/>
  <c r="O10" i="2"/>
  <c r="P10" i="2"/>
  <c r="Q10" i="2"/>
  <c r="R10" i="2"/>
  <c r="S10" i="2"/>
  <c r="T10" i="2"/>
  <c r="O12" i="2"/>
  <c r="P12" i="2"/>
  <c r="Q12" i="2"/>
  <c r="R12" i="2"/>
  <c r="S12" i="2"/>
  <c r="T12" i="2"/>
  <c r="P2" i="2"/>
  <c r="Q2" i="2"/>
  <c r="R2" i="2"/>
  <c r="S2" i="2"/>
  <c r="T2" i="2"/>
  <c r="O2" i="2"/>
  <c r="D5" i="1"/>
  <c r="C5" i="1"/>
  <c r="E13" i="1"/>
  <c r="L11" i="1"/>
  <c r="C11" i="1" s="1"/>
  <c r="H11" i="1"/>
  <c r="H11" i="2" s="1"/>
  <c r="G11" i="1"/>
  <c r="G11" i="2" s="1"/>
  <c r="F11" i="1"/>
  <c r="F11" i="2" s="1"/>
  <c r="E11" i="1"/>
  <c r="K11" i="1" s="1"/>
  <c r="K11" i="2" s="1"/>
  <c r="J11" i="1"/>
  <c r="J11" i="2" s="1"/>
  <c r="C9" i="1"/>
  <c r="L7" i="1"/>
  <c r="C7" i="1" s="1"/>
  <c r="M7" i="2"/>
  <c r="L11" i="2"/>
  <c r="M11" i="2"/>
  <c r="M3" i="2"/>
  <c r="E3" i="1"/>
  <c r="D3" i="1"/>
  <c r="F3" i="1" l="1"/>
  <c r="F3" i="2" s="1"/>
  <c r="L3" i="2"/>
  <c r="E3" i="2"/>
  <c r="D3" i="2"/>
  <c r="G3" i="1"/>
  <c r="G3" i="2" s="1"/>
  <c r="H3" i="1"/>
  <c r="H3" i="2" s="1"/>
  <c r="F13" i="1"/>
  <c r="G13" i="1"/>
  <c r="G13" i="2" s="1"/>
  <c r="E13" i="2"/>
  <c r="H13" i="1"/>
  <c r="H13" i="2" s="1"/>
  <c r="L13" i="2"/>
  <c r="D13" i="2"/>
  <c r="C11" i="2"/>
  <c r="I11" i="1"/>
  <c r="I11" i="2" s="1"/>
  <c r="E11" i="2"/>
  <c r="D11" i="2"/>
  <c r="C9" i="2"/>
  <c r="D9" i="1"/>
  <c r="L9" i="2"/>
  <c r="E9" i="1"/>
  <c r="G9" i="1"/>
  <c r="G9" i="2" s="1"/>
  <c r="F9" i="1"/>
  <c r="H9" i="1"/>
  <c r="H9" i="2" s="1"/>
  <c r="C7" i="2"/>
  <c r="D7" i="1"/>
  <c r="G7" i="1"/>
  <c r="G7" i="2" s="1"/>
  <c r="L7" i="2"/>
  <c r="E7" i="1"/>
  <c r="F7" i="1"/>
  <c r="F7" i="2" s="1"/>
  <c r="H7" i="1"/>
  <c r="H7" i="2" s="1"/>
  <c r="C5" i="2"/>
  <c r="E5" i="1"/>
  <c r="F5" i="1"/>
  <c r="G5" i="1"/>
  <c r="G5" i="2" s="1"/>
  <c r="H5" i="1"/>
  <c r="H5" i="2" s="1"/>
  <c r="L5" i="2"/>
  <c r="T6" i="1"/>
  <c r="T8" i="1"/>
  <c r="T10" i="1"/>
  <c r="T12" i="1"/>
  <c r="S6" i="1"/>
  <c r="S8" i="1"/>
  <c r="R6" i="1"/>
  <c r="R8" i="1"/>
  <c r="R10" i="1"/>
  <c r="R12" i="1"/>
  <c r="T4" i="1"/>
  <c r="S4" i="1"/>
  <c r="R4" i="1"/>
  <c r="F13" i="2" l="1"/>
  <c r="M13" i="1"/>
  <c r="M13" i="2" s="1"/>
  <c r="F9" i="2"/>
  <c r="M9" i="1"/>
  <c r="M9" i="2" s="1"/>
  <c r="F5" i="2"/>
  <c r="M5" i="1"/>
  <c r="M5" i="2" s="1"/>
  <c r="K3" i="1"/>
  <c r="I3" i="1"/>
  <c r="J3" i="1"/>
  <c r="K13" i="1"/>
  <c r="K13" i="2" s="1"/>
  <c r="I13" i="1"/>
  <c r="I13" i="2" s="1"/>
  <c r="J13" i="1"/>
  <c r="J13" i="2" s="1"/>
  <c r="J9" i="1"/>
  <c r="J9" i="2" s="1"/>
  <c r="D9" i="2"/>
  <c r="K9" i="1"/>
  <c r="K9" i="2" s="1"/>
  <c r="E9" i="2"/>
  <c r="I9" i="1"/>
  <c r="I9" i="2" s="1"/>
  <c r="K7" i="1"/>
  <c r="K7" i="2" s="1"/>
  <c r="E7" i="2"/>
  <c r="I7" i="1"/>
  <c r="I7" i="2" s="1"/>
  <c r="J7" i="1"/>
  <c r="J7" i="2" s="1"/>
  <c r="D7" i="2"/>
  <c r="K5" i="1"/>
  <c r="K5" i="2" s="1"/>
  <c r="E5" i="2"/>
  <c r="D5" i="2"/>
  <c r="J5" i="1"/>
  <c r="J5" i="2" s="1"/>
  <c r="I5" i="1"/>
  <c r="I5" i="2" s="1"/>
  <c r="D18" i="1"/>
  <c r="D17" i="1"/>
  <c r="C17" i="1"/>
  <c r="C18" i="1"/>
  <c r="D16" i="1"/>
  <c r="C16" i="1"/>
  <c r="C19" i="1"/>
  <c r="S2" i="1"/>
  <c r="T2" i="1"/>
  <c r="R2" i="1"/>
  <c r="K3" i="2" l="1"/>
  <c r="I3" i="2" l="1"/>
  <c r="J3" i="2"/>
</calcChain>
</file>

<file path=xl/sharedStrings.xml><?xml version="1.0" encoding="utf-8"?>
<sst xmlns="http://schemas.openxmlformats.org/spreadsheetml/2006/main" count="95" uniqueCount="25">
  <si>
    <t>Изм</t>
  </si>
  <si>
    <t>Выч</t>
  </si>
  <si>
    <t>U_a</t>
  </si>
  <si>
    <t>U_b</t>
  </si>
  <si>
    <t>U_c</t>
  </si>
  <si>
    <t>I_a</t>
  </si>
  <si>
    <t>I_b</t>
  </si>
  <si>
    <t>I_c</t>
  </si>
  <si>
    <t>P_a</t>
  </si>
  <si>
    <t>P_b</t>
  </si>
  <si>
    <t>P_c</t>
  </si>
  <si>
    <t>U_00</t>
  </si>
  <si>
    <t>I_0</t>
  </si>
  <si>
    <t>U_l</t>
  </si>
  <si>
    <t>z_a</t>
  </si>
  <si>
    <t>z_b</t>
  </si>
  <si>
    <t>z_c</t>
  </si>
  <si>
    <t>y_a</t>
  </si>
  <si>
    <t>y_b</t>
  </si>
  <si>
    <t>y_c</t>
  </si>
  <si>
    <t>E_a</t>
  </si>
  <si>
    <t>E_b</t>
  </si>
  <si>
    <t>E_c</t>
  </si>
  <si>
    <t>U_ф</t>
  </si>
  <si>
    <t>U_л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</si>
</sst>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10E3-8CC9-1346-9D05-8C80199880D2}">
  <dimension ref="A1:T20"/>
  <sheetViews>
    <sheetView workbookViewId="0">
      <selection sqref="A1:T13"/>
    </sheetView>
  </sheetViews>
  <sheetFormatPr baseColWidth="10" defaultRowHeight="16" x14ac:dyDescent="0.2"/>
  <cols>
    <col min="3" max="3" width="8.33203125" customWidth="1"/>
    <col min="15" max="15" width="5.6640625" customWidth="1"/>
    <col min="16" max="16" width="5.1640625" customWidth="1"/>
    <col min="17" max="17" width="5.5" customWidth="1"/>
    <col min="18" max="18" width="16.1640625" customWidth="1"/>
    <col min="19" max="19" width="15.6640625" customWidth="1"/>
    <col min="20" max="20" width="15.33203125" customWidth="1"/>
  </cols>
  <sheetData>
    <row r="1" spans="1:20" ht="19" x14ac:dyDescent="0.25">
      <c r="A1" s="2"/>
      <c r="B1" s="2"/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2">
      <c r="A2" s="7">
        <v>1</v>
      </c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">
        <v>67.099999999999994</v>
      </c>
      <c r="P2" s="8">
        <v>67.099999999999994</v>
      </c>
      <c r="Q2" s="8">
        <v>67.099999999999994</v>
      </c>
      <c r="R2" s="8" t="str">
        <f>IMPRODUCT( 1/O2,COMPLEX(0.798,-0.601))</f>
        <v>0,011892697466468-0,00895678092399404i</v>
      </c>
      <c r="S2" s="8" t="str">
        <f t="shared" ref="S2:T12" si="0">IMPRODUCT( 1/P2,COMPLEX(0.798,-0.601))</f>
        <v>0,011892697466468-0,00895678092399404i</v>
      </c>
      <c r="T2" s="8" t="str">
        <f t="shared" si="0"/>
        <v>0,011892697466468-0,00895678092399404i</v>
      </c>
    </row>
    <row r="3" spans="1:20" x14ac:dyDescent="0.2">
      <c r="A3" s="7"/>
      <c r="B3" s="2" t="s">
        <v>1</v>
      </c>
      <c r="C3" s="2" t="str">
        <f>IMSUB($C$16,$L3)</f>
        <v>43,3012701892219+1,57015508216154E-14i</v>
      </c>
      <c r="D3" s="2" t="str">
        <f>IMSUB($C$17,$L3)</f>
        <v>-21,650635094611-37,4988999838662i</v>
      </c>
      <c r="E3" s="2" t="str">
        <f>IMSUB($C$18,$L3)</f>
        <v>-21,650635094611+37,4988999838662i</v>
      </c>
      <c r="F3" s="2" t="str">
        <f>IMPRODUCT(IMSUB($C$16,$L3),R2)</f>
        <v>0,514968906274206-0,387839990815534i</v>
      </c>
      <c r="G3" s="2" t="str">
        <f>IMPRODUCT(IMSUB($C$17,$L3),S2)</f>
        <v>-0,593353885183357-0,252043077425695i</v>
      </c>
      <c r="H3" s="2" t="str">
        <f>IMPRODUCT(IMSUB($C$18,$L3),T2)</f>
        <v>0,0783849789091498+0,63988306824123i</v>
      </c>
      <c r="I3" s="2" t="str">
        <f>IMPRODUCT(C3,F3,COS(37*PI()/180))</f>
        <v>17,8086197005703-13,4122561905297i</v>
      </c>
      <c r="J3" s="2" t="str">
        <f t="shared" ref="J3:K3" si="1">IMPRODUCT(D3,G3,COS(37*PI()/180))</f>
        <v>2,71148758998044+22,1278026166864i</v>
      </c>
      <c r="K3" s="2" t="str">
        <f t="shared" si="1"/>
        <v>-20,518540132017-8,71672670470143i</v>
      </c>
      <c r="L3" s="2" t="str">
        <f>IMDIV(IMSUM(IMPRODUCT($C$16,R2),IMPRODUCT($C$17,S2),IMPRODUCT($C$18,T2)),(IMSUM(R2,S2,T2)))</f>
        <v>-2,08483154004145E-14-1,57015508216154E-14i</v>
      </c>
      <c r="M3" s="2" t="str">
        <f>IMSUM(F3,G3,H3)</f>
        <v>-1,16573417585641E-15+9,99200722162641E-16i</v>
      </c>
      <c r="N3" s="2"/>
      <c r="O3" s="9"/>
      <c r="P3" s="9"/>
      <c r="Q3" s="9"/>
      <c r="R3" s="9"/>
      <c r="S3" s="9"/>
      <c r="T3" s="9"/>
    </row>
    <row r="4" spans="1:20" x14ac:dyDescent="0.2">
      <c r="A4" s="7">
        <v>2</v>
      </c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8">
        <v>67.099999999999994</v>
      </c>
      <c r="P4" s="8">
        <v>67.099999999999994</v>
      </c>
      <c r="Q4" s="8">
        <v>67.099999999999994</v>
      </c>
      <c r="R4" s="8" t="str">
        <f>IMPRODUCT( 1/O4,COMPLEX(0.798,-0.601))</f>
        <v>0,011892697466468-0,00895678092399404i</v>
      </c>
      <c r="S4" s="8" t="str">
        <f t="shared" si="0"/>
        <v>0,011892697466468-0,00895678092399404i</v>
      </c>
      <c r="T4" s="8" t="str">
        <f t="shared" si="0"/>
        <v>0,011892697466468-0,00895678092399404i</v>
      </c>
    </row>
    <row r="5" spans="1:20" x14ac:dyDescent="0.2">
      <c r="A5" s="7"/>
      <c r="B5" s="2" t="s">
        <v>1</v>
      </c>
      <c r="C5" s="2" t="str">
        <f>IMSUB($C$16,$L5)</f>
        <v>43,3012701892219</v>
      </c>
      <c r="D5" s="2" t="str">
        <f>IMSUB($C$17,$L5)</f>
        <v>-21,650635094611-37,4988999838662i</v>
      </c>
      <c r="E5" s="2" t="str">
        <f>IMSUB($C$18,$L5)</f>
        <v>-21,650635094611+37,4988999838662i</v>
      </c>
      <c r="F5" s="2" t="str">
        <f>IMPRODUCT(IMSUB($C$16,$L5),R4)</f>
        <v>0,514968906274206-0,387839990815535i</v>
      </c>
      <c r="G5" s="2" t="str">
        <f>IMPRODUCT(IMSUB($C$17,$L5),S4)</f>
        <v>-0,593353885183357-0,252043077425695i</v>
      </c>
      <c r="H5" s="2" t="str">
        <f>IMPRODUCT(IMSUB($C$18,$L5),T4)</f>
        <v>0,0783849789091498+0,63988306824123i</v>
      </c>
      <c r="I5" s="2" t="str">
        <f>IMPRODUCT(C5,F5,COS(37*PI()/180))</f>
        <v>17,8086197005703-13,4122561905297i</v>
      </c>
      <c r="J5" s="2" t="str">
        <f t="shared" ref="J5" si="2">IMPRODUCT(D5,G5,COS(37*PI()/180))</f>
        <v>2,71148758998044+22,1278026166864i</v>
      </c>
      <c r="K5" s="2" t="str">
        <f t="shared" ref="K5" si="3">IMPRODUCT(E5,H5,COS(37*PI()/180))</f>
        <v>-20,518540132017-8,71672670470143i</v>
      </c>
      <c r="L5" s="2">
        <v>0</v>
      </c>
      <c r="M5" s="2" t="str">
        <f>IMSUM(F5,G5,H5)</f>
        <v>-1,16573417585641E-15</v>
      </c>
      <c r="N5" s="2"/>
      <c r="O5" s="9"/>
      <c r="P5" s="9"/>
      <c r="Q5" s="9"/>
      <c r="R5" s="9"/>
      <c r="S5" s="9"/>
      <c r="T5" s="9"/>
    </row>
    <row r="6" spans="1:20" x14ac:dyDescent="0.2">
      <c r="A6" s="7">
        <v>3</v>
      </c>
      <c r="B6" s="2" t="s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8">
        <v>224</v>
      </c>
      <c r="P6" s="8">
        <v>672</v>
      </c>
      <c r="Q6" s="8">
        <v>67.099999999999994</v>
      </c>
      <c r="R6" s="8" t="str">
        <f t="shared" ref="R6" si="4">IMPRODUCT( 1/O6,COMPLEX(0.798,-0.601))</f>
        <v>0,0035625-0,00268303571428571i</v>
      </c>
      <c r="S6" s="8" t="str">
        <f t="shared" si="0"/>
        <v>0,0011875-0,000894345238095238i</v>
      </c>
      <c r="T6" s="8" t="str">
        <f t="shared" si="0"/>
        <v>0,011892697466468-0,00895678092399404i</v>
      </c>
    </row>
    <row r="7" spans="1:20" x14ac:dyDescent="0.2">
      <c r="A7" s="7"/>
      <c r="B7" s="2" t="s">
        <v>1</v>
      </c>
      <c r="C7" s="2" t="str">
        <f>IMSUB($C$16,$L7)</f>
        <v>51,0484402331784-24,1206769462363i</v>
      </c>
      <c r="D7" s="2" t="str">
        <f>IMSUB($C$17,$L7)</f>
        <v>-13,9034650506546-61,6195769301025i</v>
      </c>
      <c r="E7" s="2" t="str">
        <f>IMSUB($C$18,$L7)</f>
        <v>-13,9034650506546+13,3782230376299i</v>
      </c>
      <c r="F7" s="2" t="str">
        <f>IMPRODUCT(IMSUB($C$16,$L7),R6)</f>
        <v>0,117143430631198-0,222894699925164i</v>
      </c>
      <c r="G7" s="2" t="str">
        <f>IMPRODUCT(IMSUB($C$17,$L7),S6)</f>
        <v>-0,0716195399485327-0,0607387498434202i</v>
      </c>
      <c r="H7" s="2" t="str">
        <f>IMPRODUCT(IMSUB($C$18,$L7),T6)</f>
        <v>-0,0455238906826653+0,283633449768586i</v>
      </c>
      <c r="I7" s="2" t="str">
        <f>IMPRODUCT(C7,F7,COS(37*PI()/180))</f>
        <v>0,482071062692887-11,3438232682922i</v>
      </c>
      <c r="J7" s="2" t="str">
        <f t="shared" ref="J7" si="5">IMPRODUCT(D7,G7,COS(37*PI()/180))</f>
        <v>-2,19380087141785+4,19894186622519i</v>
      </c>
      <c r="K7" s="2" t="str">
        <f t="shared" ref="K7" si="6">IMPRODUCT(E7,H7,COS(37*PI()/180))</f>
        <v>-2,52494345022943-3,6358013522681i</v>
      </c>
      <c r="L7" s="2" t="str">
        <f>IMDIV(IMSUM(IMPRODUCT($C$16,R6),IMPRODUCT($C$17,S6),IMPRODUCT($C$18,T6)),(IMSUM(R6,S6,T6)))</f>
        <v>-7,74717004395645+24,1206769462363i</v>
      </c>
      <c r="M7" s="2" t="str">
        <f>IMSUM(F7,G7,H7)</f>
        <v>1,83186799063151E-15i</v>
      </c>
      <c r="N7" s="2"/>
      <c r="O7" s="9"/>
      <c r="P7" s="9"/>
      <c r="Q7" s="9"/>
      <c r="R7" s="9"/>
      <c r="S7" s="9"/>
      <c r="T7" s="9"/>
    </row>
    <row r="8" spans="1:20" x14ac:dyDescent="0.2">
      <c r="A8" s="7">
        <v>4</v>
      </c>
      <c r="B8" s="2" t="s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8">
        <v>224</v>
      </c>
      <c r="P8" s="8">
        <v>672</v>
      </c>
      <c r="Q8" s="8">
        <v>67.099999999999994</v>
      </c>
      <c r="R8" s="8" t="str">
        <f t="shared" ref="R8" si="7">IMPRODUCT( 1/O8,COMPLEX(0.798,-0.601))</f>
        <v>0,0035625-0,00268303571428571i</v>
      </c>
      <c r="S8" s="8" t="str">
        <f t="shared" si="0"/>
        <v>0,0011875-0,000894345238095238i</v>
      </c>
      <c r="T8" s="8" t="str">
        <f t="shared" si="0"/>
        <v>0,011892697466468-0,00895678092399404i</v>
      </c>
    </row>
    <row r="9" spans="1:20" x14ac:dyDescent="0.2">
      <c r="A9" s="7"/>
      <c r="B9" s="2" t="s">
        <v>1</v>
      </c>
      <c r="C9" s="2" t="str">
        <f>IMSUB($C$16,$L9)</f>
        <v>43,3012701892219</v>
      </c>
      <c r="D9" s="2" t="str">
        <f>IMSUB($C$17,$L9)</f>
        <v>-21,650635094611-37,4988999838662i</v>
      </c>
      <c r="E9" s="2" t="str">
        <f>IMSUB($C$18,$L9)</f>
        <v>-21,650635094611+37,4988999838662i</v>
      </c>
      <c r="F9" s="2" t="str">
        <f>IMPRODUCT(IMSUB($C$16,$L9),R8)</f>
        <v>0,154260775049103-0,116178854391618i</v>
      </c>
      <c r="G9" s="2" t="str">
        <f>IMPRODUCT(IMSUB($C$17,$L9),S8)</f>
        <v>-0,0592470918092309-0,0251668013322381i</v>
      </c>
      <c r="H9" s="2" t="str">
        <f>IMPRODUCT(IMSUB($C$18,$L9),T8)</f>
        <v>0,0783849789091498+0,63988306824123i</v>
      </c>
      <c r="I9" s="2" t="str">
        <f>IMPRODUCT(C9,F9,COS(37*PI()/180))</f>
        <v>5,33463563351902-4,01768924278814i</v>
      </c>
      <c r="J9" s="2" t="str">
        <f t="shared" ref="J9" si="8">IMPRODUCT(D9,G9,COS(37*PI()/180))</f>
        <v>0,270745263820967+2,20948743389829i</v>
      </c>
      <c r="K9" s="2" t="str">
        <f t="shared" ref="K9" si="9">IMPRODUCT(E9,H9,COS(37*PI()/180))</f>
        <v>-20,518540132017-8,71672670470143i</v>
      </c>
      <c r="L9" s="2">
        <v>0</v>
      </c>
      <c r="M9" s="2" t="str">
        <f>IMSUM(F9,G9,H9)</f>
        <v>0,173398662149022+0,498537412517374i</v>
      </c>
      <c r="N9" s="2"/>
      <c r="O9" s="9"/>
      <c r="P9" s="9"/>
      <c r="Q9" s="9"/>
      <c r="R9" s="9"/>
      <c r="S9" s="9"/>
      <c r="T9" s="9"/>
    </row>
    <row r="10" spans="1:20" x14ac:dyDescent="0.2">
      <c r="A10" s="7">
        <v>5</v>
      </c>
      <c r="B10" s="2" t="s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8">
        <v>224</v>
      </c>
      <c r="P10" s="8">
        <v>0</v>
      </c>
      <c r="Q10" s="8">
        <v>67.099999999999994</v>
      </c>
      <c r="R10" s="8" t="str">
        <f t="shared" ref="R10" si="10">IMPRODUCT( 1/O10,COMPLEX(0.798,-0.601))</f>
        <v>0,0035625-0,00268303571428571i</v>
      </c>
      <c r="S10" s="8">
        <v>0</v>
      </c>
      <c r="T10" s="8" t="str">
        <f t="shared" si="0"/>
        <v>0,011892697466468-0,00895678092399404i</v>
      </c>
    </row>
    <row r="11" spans="1:20" x14ac:dyDescent="0.2">
      <c r="A11" s="7"/>
      <c r="B11" s="2" t="s">
        <v>1</v>
      </c>
      <c r="C11" s="2" t="str">
        <f>IMSUB($C$16,$L11)</f>
        <v>49,9801675835746-28,8552167515838i</v>
      </c>
      <c r="D11" s="2">
        <v>0</v>
      </c>
      <c r="E11" s="2" t="str">
        <f>IMSUB($C$18,$L11)</f>
        <v>-14,9717377002583+8,6436832322824i</v>
      </c>
      <c r="F11" s="2" t="str">
        <f>IMPRODUCT(IMSUB($C$16,$L11),R10)</f>
        <v>0,10063476992853-0,236895284310233i</v>
      </c>
      <c r="G11" s="2" t="str">
        <f>IMPRODUCT(IMSUB($C$17,$L11),S10)</f>
        <v>0</v>
      </c>
      <c r="H11" s="2" t="str">
        <f>IMPRODUCT(IMSUB($C$18,$L11),T10)</f>
        <v>-0,100634769928531+0,236895284310233i</v>
      </c>
      <c r="I11" s="2" t="str">
        <f>IMPRODUCT(C11,F11,COS(37*PI()/180))</f>
        <v>-1,44227352577489-11,7750053778741i</v>
      </c>
      <c r="J11" s="2" t="str">
        <f t="shared" ref="J11" si="11">IMPRODUCT(D11,G11,COS(37*PI()/180))</f>
        <v>0</v>
      </c>
      <c r="K11" s="2" t="str">
        <f t="shared" ref="K11" si="12">IMPRODUCT(E11,H11,COS(37*PI()/180))</f>
        <v>-0,432038185622719-3,52724491453283i</v>
      </c>
      <c r="L11" s="2" t="str">
        <f>IMDIV(IMSUM(IMPRODUCT($C$16,R10),IMPRODUCT($C$17,S10),IMPRODUCT($C$18,T10)),(IMSUM(R10,S10,T10)))</f>
        <v>-6,67889739435267+28,8552167515838i</v>
      </c>
      <c r="M11" s="2" t="str">
        <f>IMSUM(F11,G11,H11)</f>
        <v>-9,99200722162641E-16</v>
      </c>
      <c r="N11" s="2"/>
      <c r="O11" s="9"/>
      <c r="P11" s="9"/>
      <c r="Q11" s="9"/>
      <c r="R11" s="9"/>
      <c r="S11" s="9"/>
      <c r="T11" s="9"/>
    </row>
    <row r="12" spans="1:20" x14ac:dyDescent="0.2">
      <c r="A12" s="7">
        <v>6</v>
      </c>
      <c r="B12" s="2" t="s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8">
        <v>224</v>
      </c>
      <c r="P12" s="8">
        <v>0</v>
      </c>
      <c r="Q12" s="8">
        <v>67.099999999999994</v>
      </c>
      <c r="R12" s="8" t="str">
        <f t="shared" ref="R12" si="13">IMPRODUCT( 1/O12,COMPLEX(0.798,-0.601))</f>
        <v>0,0035625-0,00268303571428571i</v>
      </c>
      <c r="S12" s="8">
        <v>0</v>
      </c>
      <c r="T12" s="8" t="str">
        <f t="shared" si="0"/>
        <v>0,011892697466468-0,00895678092399404i</v>
      </c>
    </row>
    <row r="13" spans="1:20" x14ac:dyDescent="0.2">
      <c r="A13" s="7"/>
      <c r="B13" s="2" t="s">
        <v>1</v>
      </c>
      <c r="C13" s="2" t="str">
        <f>IMSUB($C$16,$L13)</f>
        <v>43,3012701892219</v>
      </c>
      <c r="D13" s="2">
        <v>0</v>
      </c>
      <c r="E13" s="2" t="str">
        <f>IMSUB($C$18,$L13)</f>
        <v>-21,650635094611+37,4988999838662i</v>
      </c>
      <c r="F13" s="2" t="str">
        <f>IMPRODUCT(IMSUB($C$16,$L13),R12)</f>
        <v>0,154260775049103-0,116178854391618i</v>
      </c>
      <c r="G13" s="2" t="str">
        <f>IMPRODUCT(IMSUB($C$17,$L13),S12)</f>
        <v>0</v>
      </c>
      <c r="H13" s="2" t="str">
        <f>IMPRODUCT(IMSUB($C$18,$L13),T12)</f>
        <v>0,0783849789091498+0,63988306824123i</v>
      </c>
      <c r="I13" s="2" t="str">
        <f>IMPRODUCT(C13,F13,COS(37*PI()/180))</f>
        <v>5,33463563351902-4,01768924278814i</v>
      </c>
      <c r="J13" s="2" t="str">
        <f t="shared" ref="J13" si="14">IMPRODUCT(D13,G13,COS(37*PI()/180))</f>
        <v>0</v>
      </c>
      <c r="K13" s="2" t="str">
        <f t="shared" ref="K13" si="15">IMPRODUCT(E13,H13,COS(37*PI()/180))</f>
        <v>-20,518540132017-8,71672670470143i</v>
      </c>
      <c r="L13" s="2">
        <v>0</v>
      </c>
      <c r="M13" s="2" t="str">
        <f>IMSUM(F13,G13,H13)</f>
        <v>0,232645753958253+0,523704213849612i</v>
      </c>
      <c r="N13" s="2"/>
      <c r="O13" s="9"/>
      <c r="P13" s="9"/>
      <c r="Q13" s="9"/>
      <c r="R13" s="9"/>
      <c r="S13" s="9"/>
      <c r="T13" s="9"/>
    </row>
    <row r="14" spans="1:20" x14ac:dyDescent="0.2">
      <c r="O14" s="1"/>
      <c r="P14" s="1"/>
      <c r="Q14" s="1"/>
    </row>
    <row r="15" spans="1:20" x14ac:dyDescent="0.2">
      <c r="O15" s="1"/>
      <c r="P15" s="1"/>
      <c r="Q15" s="1"/>
    </row>
    <row r="16" spans="1:20" x14ac:dyDescent="0.2">
      <c r="B16" t="s">
        <v>20</v>
      </c>
      <c r="C16" t="str">
        <f>IMPRODUCT($C$19,D16)</f>
        <v>43,3012701892219</v>
      </c>
      <c r="D16" t="str">
        <f>COMPLEX(1,0)</f>
        <v>1</v>
      </c>
      <c r="O16" s="1"/>
      <c r="P16" s="1"/>
      <c r="Q16" s="1"/>
    </row>
    <row r="17" spans="2:4" x14ac:dyDescent="0.2">
      <c r="B17" t="s">
        <v>21</v>
      </c>
      <c r="C17" t="str">
        <f t="shared" ref="C17:C18" si="16">IMPRODUCT($C$19,D17)</f>
        <v>-21,650635094611-37,4988999838662i</v>
      </c>
      <c r="D17" t="str">
        <f>COMPLEX(-0.5,-0.866)</f>
        <v>-0,5-0,866i</v>
      </c>
    </row>
    <row r="18" spans="2:4" x14ac:dyDescent="0.2">
      <c r="B18" t="s">
        <v>22</v>
      </c>
      <c r="C18" t="str">
        <f t="shared" si="16"/>
        <v>-21,650635094611+37,4988999838662i</v>
      </c>
      <c r="D18" t="str">
        <f>COMPLEX(-0.5,0.866)</f>
        <v>-0,5+0,866i</v>
      </c>
    </row>
    <row r="19" spans="2:4" x14ac:dyDescent="0.2">
      <c r="B19" t="s">
        <v>23</v>
      </c>
      <c r="C19">
        <f>C20/SQRT(3)</f>
        <v>43.301270189221938</v>
      </c>
    </row>
    <row r="20" spans="2:4" x14ac:dyDescent="0.2">
      <c r="B20" t="s">
        <v>24</v>
      </c>
      <c r="C20">
        <v>75</v>
      </c>
    </row>
  </sheetData>
  <mergeCells count="42">
    <mergeCell ref="T12:T13"/>
    <mergeCell ref="S12:S13"/>
    <mergeCell ref="R12:R13"/>
    <mergeCell ref="T8:T9"/>
    <mergeCell ref="S8:S9"/>
    <mergeCell ref="R8:R9"/>
    <mergeCell ref="R10:R11"/>
    <mergeCell ref="S10:S11"/>
    <mergeCell ref="T10:T11"/>
    <mergeCell ref="T2:T3"/>
    <mergeCell ref="T4:T5"/>
    <mergeCell ref="S4:S5"/>
    <mergeCell ref="R4:R5"/>
    <mergeCell ref="R6:R7"/>
    <mergeCell ref="S6:S7"/>
    <mergeCell ref="T6:T7"/>
    <mergeCell ref="P8:P9"/>
    <mergeCell ref="P10:P11"/>
    <mergeCell ref="O10:O11"/>
    <mergeCell ref="R2:R3"/>
    <mergeCell ref="S2:S3"/>
    <mergeCell ref="A12:A13"/>
    <mergeCell ref="O2:O3"/>
    <mergeCell ref="P2:P3"/>
    <mergeCell ref="Q2:Q3"/>
    <mergeCell ref="Q4:Q5"/>
    <mergeCell ref="Q6:Q7"/>
    <mergeCell ref="Q8:Q9"/>
    <mergeCell ref="Q10:Q11"/>
    <mergeCell ref="Q12:Q13"/>
    <mergeCell ref="P12:P13"/>
    <mergeCell ref="O12:O13"/>
    <mergeCell ref="O4:O5"/>
    <mergeCell ref="P4:P5"/>
    <mergeCell ref="P6:P7"/>
    <mergeCell ref="O6:O7"/>
    <mergeCell ref="O8:O9"/>
    <mergeCell ref="A2:A3"/>
    <mergeCell ref="A4:A5"/>
    <mergeCell ref="A6:A7"/>
    <mergeCell ref="A8:A9"/>
    <mergeCell ref="A10:A1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798F-AAD6-4243-8207-A55A3A390E3F}">
  <dimension ref="A1:T13"/>
  <sheetViews>
    <sheetView workbookViewId="0">
      <selection sqref="A1:T13"/>
    </sheetView>
  </sheetViews>
  <sheetFormatPr baseColWidth="10" defaultRowHeight="16" x14ac:dyDescent="0.2"/>
  <sheetData>
    <row r="1" spans="1:20" ht="19" x14ac:dyDescent="0.25">
      <c r="A1" s="2"/>
      <c r="B1" s="2"/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2">
      <c r="A2" s="12">
        <v>1</v>
      </c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0">
        <v>75</v>
      </c>
      <c r="O2" s="10">
        <f>IMABS(Исходные!O2)</f>
        <v>67.099999999999994</v>
      </c>
      <c r="P2" s="10">
        <f>IMABS(Исходные!P2)</f>
        <v>67.099999999999994</v>
      </c>
      <c r="Q2" s="10">
        <f>IMABS(Исходные!Q2)</f>
        <v>67.099999999999994</v>
      </c>
      <c r="R2" s="10">
        <f>IMABS(Исходные!R2)</f>
        <v>1.4888256363636339E-2</v>
      </c>
      <c r="S2" s="10">
        <f>IMABS(Исходные!S2)</f>
        <v>1.4888256363636339E-2</v>
      </c>
      <c r="T2" s="10">
        <f>IMABS(Исходные!T2)</f>
        <v>1.4888256363636339E-2</v>
      </c>
    </row>
    <row r="3" spans="1:20" x14ac:dyDescent="0.2">
      <c r="A3" s="12"/>
      <c r="B3" s="5" t="s">
        <v>1</v>
      </c>
      <c r="C3" s="6">
        <f>IMABS(Исходные!C3)</f>
        <v>43.301270189221903</v>
      </c>
      <c r="D3" s="6">
        <f>IMABS(Исходные!D3)</f>
        <v>43.300317550798653</v>
      </c>
      <c r="E3" s="6">
        <f>IMABS(Исходные!E3)</f>
        <v>43.300317550798653</v>
      </c>
      <c r="F3" s="6">
        <f>IMABS(Исходные!F3)</f>
        <v>0.64468041144821941</v>
      </c>
      <c r="G3" s="6">
        <f>IMABS(Исходные!G3)</f>
        <v>0.64466622832315279</v>
      </c>
      <c r="H3" s="6">
        <f>IMABS(Исходные!H3)</f>
        <v>0.64466622832315212</v>
      </c>
      <c r="I3" s="6">
        <f>IMABS(Исходные!I3)</f>
        <v>22.294294152539184</v>
      </c>
      <c r="J3" s="6">
        <f>IMABS(Исходные!J3)</f>
        <v>22.293313203596526</v>
      </c>
      <c r="K3" s="6">
        <f>IMABS(Исходные!K3)</f>
        <v>22.293313203596437</v>
      </c>
      <c r="L3" s="6">
        <f>IMABS(Исходные!L3)</f>
        <v>2.6099635116969196E-14</v>
      </c>
      <c r="M3" s="6">
        <f>IMABS(Исходные!M3)</f>
        <v>1.5353625799562678E-15</v>
      </c>
      <c r="N3" s="13"/>
      <c r="O3" s="11"/>
      <c r="P3" s="11"/>
      <c r="Q3" s="11"/>
      <c r="R3" s="11"/>
      <c r="S3" s="11"/>
      <c r="T3" s="11"/>
    </row>
    <row r="4" spans="1:20" x14ac:dyDescent="0.2">
      <c r="A4" s="7">
        <v>2</v>
      </c>
      <c r="B4" s="2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3"/>
      <c r="O4" s="10">
        <f>IMABS(Исходные!O4)</f>
        <v>67.099999999999994</v>
      </c>
      <c r="P4" s="10">
        <f>IMABS(Исходные!P4)</f>
        <v>67.099999999999994</v>
      </c>
      <c r="Q4" s="10">
        <f>IMABS(Исходные!Q4)</f>
        <v>67.099999999999994</v>
      </c>
      <c r="R4" s="10">
        <f>IMABS(Исходные!R4)</f>
        <v>1.4888256363636339E-2</v>
      </c>
      <c r="S4" s="10">
        <f>IMABS(Исходные!S4)</f>
        <v>1.4888256363636339E-2</v>
      </c>
      <c r="T4" s="10">
        <f>IMABS(Исходные!T4)</f>
        <v>1.4888256363636339E-2</v>
      </c>
    </row>
    <row r="5" spans="1:20" x14ac:dyDescent="0.2">
      <c r="A5" s="7"/>
      <c r="B5" s="2" t="s">
        <v>1</v>
      </c>
      <c r="C5" s="4">
        <f>IMABS(Исходные!C5)</f>
        <v>43.301270189221903</v>
      </c>
      <c r="D5" s="4">
        <f>IMABS(Исходные!D5)</f>
        <v>43.300317550798653</v>
      </c>
      <c r="E5" s="4">
        <f>IMABS(Исходные!E5)</f>
        <v>43.300317550798653</v>
      </c>
      <c r="F5" s="4">
        <f>IMABS(Исходные!F5)</f>
        <v>0.64468041144821997</v>
      </c>
      <c r="G5" s="4">
        <f>IMABS(Исходные!G5)</f>
        <v>0.64466622832315279</v>
      </c>
      <c r="H5" s="4">
        <f>IMABS(Исходные!H5)</f>
        <v>0.64466622832315212</v>
      </c>
      <c r="I5" s="4">
        <f>IMABS(Исходные!I5)</f>
        <v>22.294294152539184</v>
      </c>
      <c r="J5" s="4">
        <f>IMABS(Исходные!J5)</f>
        <v>22.293313203596526</v>
      </c>
      <c r="K5" s="4">
        <f>IMABS(Исходные!K5)</f>
        <v>22.293313203596437</v>
      </c>
      <c r="L5" s="4">
        <f>IMABS(Исходные!L5)</f>
        <v>0</v>
      </c>
      <c r="M5" s="4">
        <f>IMABS(Исходные!M5)</f>
        <v>1.16573417585641E-15</v>
      </c>
      <c r="N5" s="13"/>
      <c r="O5" s="11"/>
      <c r="P5" s="11"/>
      <c r="Q5" s="11"/>
      <c r="R5" s="11"/>
      <c r="S5" s="11"/>
      <c r="T5" s="11"/>
    </row>
    <row r="6" spans="1:20" x14ac:dyDescent="0.2">
      <c r="A6" s="12">
        <v>3</v>
      </c>
      <c r="B6" s="5" t="s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3"/>
      <c r="O6" s="10">
        <f>IMABS(Исходные!O6)</f>
        <v>224</v>
      </c>
      <c r="P6" s="10">
        <f>IMABS(Исходные!P6)</f>
        <v>672</v>
      </c>
      <c r="Q6" s="10">
        <f>IMABS(Исходные!Q6)</f>
        <v>67.099999999999994</v>
      </c>
      <c r="R6" s="10">
        <f>IMABS(Исходные!R6)</f>
        <v>4.4598303660714081E-3</v>
      </c>
      <c r="S6" s="10">
        <f>IMABS(Исходные!S6)</f>
        <v>1.4866101220238036E-3</v>
      </c>
      <c r="T6" s="10">
        <f>IMABS(Исходные!T6)</f>
        <v>1.4888256363636339E-2</v>
      </c>
    </row>
    <row r="7" spans="1:20" x14ac:dyDescent="0.2">
      <c r="A7" s="12"/>
      <c r="B7" s="5" t="s">
        <v>1</v>
      </c>
      <c r="C7" s="6">
        <f>IMABS(Исходные!C7)</f>
        <v>56.460165662040716</v>
      </c>
      <c r="D7" s="6">
        <f>IMABS(Исходные!D7)</f>
        <v>63.168652047195003</v>
      </c>
      <c r="E7" s="6">
        <f>IMABS(Исходные!E7)</f>
        <v>19.294641537466955</v>
      </c>
      <c r="F7" s="6">
        <f>IMABS(Исходные!F7)</f>
        <v>0.25180276129299139</v>
      </c>
      <c r="G7" s="6">
        <f>IMABS(Исходные!G7)</f>
        <v>9.3907157527959764E-2</v>
      </c>
      <c r="H7" s="6">
        <f>IMABS(Исходные!H7)</f>
        <v>0.28726356965427458</v>
      </c>
      <c r="I7" s="6">
        <f>IMABS(Исходные!I7)</f>
        <v>11.354061777695827</v>
      </c>
      <c r="J7" s="6">
        <f>IMABS(Исходные!J7)</f>
        <v>4.7374967081120385</v>
      </c>
      <c r="K7" s="6">
        <f>IMABS(Исходные!K7)</f>
        <v>4.426555195635884</v>
      </c>
      <c r="L7" s="6">
        <f>IMABS(Исходные!L7)</f>
        <v>25.334279149695014</v>
      </c>
      <c r="M7" s="6">
        <f>IMABS(Исходные!M7)</f>
        <v>1.8318679906315099E-15</v>
      </c>
      <c r="N7" s="13"/>
      <c r="O7" s="11"/>
      <c r="P7" s="11"/>
      <c r="Q7" s="11"/>
      <c r="R7" s="11"/>
      <c r="S7" s="11"/>
      <c r="T7" s="11"/>
    </row>
    <row r="8" spans="1:20" x14ac:dyDescent="0.2">
      <c r="A8" s="7">
        <v>4</v>
      </c>
      <c r="B8" s="2" t="s">
        <v>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3"/>
      <c r="O8" s="10">
        <f>IMABS(Исходные!O8)</f>
        <v>224</v>
      </c>
      <c r="P8" s="10">
        <f>IMABS(Исходные!P8)</f>
        <v>672</v>
      </c>
      <c r="Q8" s="10">
        <f>IMABS(Исходные!Q8)</f>
        <v>67.099999999999994</v>
      </c>
      <c r="R8" s="10">
        <f>IMABS(Исходные!R8)</f>
        <v>4.4598303660714081E-3</v>
      </c>
      <c r="S8" s="10">
        <f>IMABS(Исходные!S8)</f>
        <v>1.4866101220238036E-3</v>
      </c>
      <c r="T8" s="10">
        <f>IMABS(Исходные!T8)</f>
        <v>1.4888256363636339E-2</v>
      </c>
    </row>
    <row r="9" spans="1:20" x14ac:dyDescent="0.2">
      <c r="A9" s="7"/>
      <c r="B9" s="2" t="s">
        <v>1</v>
      </c>
      <c r="C9" s="4">
        <f>IMABS(Исходные!C9)</f>
        <v>43.301270189221903</v>
      </c>
      <c r="D9" s="4">
        <f>IMABS(Исходные!D9)</f>
        <v>43.300317550798653</v>
      </c>
      <c r="E9" s="4">
        <f>IMABS(Исходные!E9)</f>
        <v>43.300317550798653</v>
      </c>
      <c r="F9" s="4">
        <f>IMABS(Исходные!F9)</f>
        <v>0.19311631967935475</v>
      </c>
      <c r="G9" s="4">
        <f>IMABS(Исходные!G9)</f>
        <v>6.437069035786222E-2</v>
      </c>
      <c r="H9" s="4">
        <f>IMABS(Исходные!H9)</f>
        <v>0.64466622832315212</v>
      </c>
      <c r="I9" s="4">
        <f>IMABS(Исходные!I9)</f>
        <v>6.6783354358722056</v>
      </c>
      <c r="J9" s="4">
        <f>IMABS(Исходные!J9)</f>
        <v>2.22601386303768</v>
      </c>
      <c r="K9" s="4">
        <f>IMABS(Исходные!K9)</f>
        <v>22.293313203596437</v>
      </c>
      <c r="L9" s="4">
        <f>IMABS(Исходные!L9)</f>
        <v>0</v>
      </c>
      <c r="M9" s="4">
        <f>IMABS(Исходные!M9)</f>
        <v>0.52783202604103985</v>
      </c>
      <c r="N9" s="13"/>
      <c r="O9" s="11"/>
      <c r="P9" s="11"/>
      <c r="Q9" s="11"/>
      <c r="R9" s="11"/>
      <c r="S9" s="11"/>
      <c r="T9" s="11"/>
    </row>
    <row r="10" spans="1:20" x14ac:dyDescent="0.2">
      <c r="A10" s="12">
        <v>5</v>
      </c>
      <c r="B10" s="5" t="s">
        <v>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3"/>
      <c r="O10" s="10">
        <f>IMABS(Исходные!O10)</f>
        <v>224</v>
      </c>
      <c r="P10" s="10">
        <f>IMABS(Исходные!P10)</f>
        <v>0</v>
      </c>
      <c r="Q10" s="10">
        <f>IMABS(Исходные!Q10)</f>
        <v>67.099999999999994</v>
      </c>
      <c r="R10" s="10">
        <f>IMABS(Исходные!R10)</f>
        <v>4.4598303660714081E-3</v>
      </c>
      <c r="S10" s="10">
        <f>IMABS(Исходные!S10)</f>
        <v>0</v>
      </c>
      <c r="T10" s="10">
        <f>IMABS(Исходные!T10)</f>
        <v>1.4888256363636339E-2</v>
      </c>
    </row>
    <row r="11" spans="1:20" x14ac:dyDescent="0.2">
      <c r="A11" s="12"/>
      <c r="B11" s="5" t="s">
        <v>1</v>
      </c>
      <c r="C11" s="6">
        <f>IMABS(Исходные!C11)</f>
        <v>57.711703193226612</v>
      </c>
      <c r="D11" s="6">
        <f>IMABS(Исходные!D11)</f>
        <v>0</v>
      </c>
      <c r="E11" s="6">
        <f>IMABS(Исходные!E11)</f>
        <v>17.287746804756704</v>
      </c>
      <c r="F11" s="6">
        <f>IMABS(Исходные!F11)</f>
        <v>0.25738440637885251</v>
      </c>
      <c r="G11" s="6">
        <f>IMABS(Исходные!G11)</f>
        <v>0</v>
      </c>
      <c r="H11" s="6">
        <f>IMABS(Исходные!H11)</f>
        <v>0.2573844063788529</v>
      </c>
      <c r="I11" s="6">
        <f>IMABS(Исходные!I11)</f>
        <v>11.863005714072429</v>
      </c>
      <c r="J11" s="6">
        <f>IMABS(Исходные!J11)</f>
        <v>0</v>
      </c>
      <c r="K11" s="6">
        <f>IMABS(Исходные!K11)</f>
        <v>3.5536057295279515</v>
      </c>
      <c r="L11" s="6">
        <f>IMABS(Исходные!L11)</f>
        <v>29.618089137977375</v>
      </c>
      <c r="M11" s="6">
        <f>IMABS(Исходные!M11)</f>
        <v>9.9920072216264108E-16</v>
      </c>
      <c r="N11" s="13"/>
      <c r="O11" s="11"/>
      <c r="P11" s="11"/>
      <c r="Q11" s="11"/>
      <c r="R11" s="11"/>
      <c r="S11" s="11"/>
      <c r="T11" s="11"/>
    </row>
    <row r="12" spans="1:20" x14ac:dyDescent="0.2">
      <c r="A12" s="7">
        <v>6</v>
      </c>
      <c r="B12" s="2" t="s"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13"/>
      <c r="O12" s="10">
        <f>IMABS(Исходные!O12)</f>
        <v>224</v>
      </c>
      <c r="P12" s="10">
        <f>IMABS(Исходные!P12)</f>
        <v>0</v>
      </c>
      <c r="Q12" s="10">
        <f>IMABS(Исходные!Q12)</f>
        <v>67.099999999999994</v>
      </c>
      <c r="R12" s="10">
        <f>IMABS(Исходные!R12)</f>
        <v>4.4598303660714081E-3</v>
      </c>
      <c r="S12" s="10">
        <f>IMABS(Исходные!S12)</f>
        <v>0</v>
      </c>
      <c r="T12" s="10">
        <f>IMABS(Исходные!T12)</f>
        <v>1.4888256363636339E-2</v>
      </c>
    </row>
    <row r="13" spans="1:20" x14ac:dyDescent="0.2">
      <c r="A13" s="7"/>
      <c r="B13" s="2" t="s">
        <v>1</v>
      </c>
      <c r="C13" s="4">
        <f>IMABS(Исходные!C13)</f>
        <v>43.301270189221903</v>
      </c>
      <c r="D13" s="4">
        <f>IMABS(Исходные!D13)</f>
        <v>0</v>
      </c>
      <c r="E13" s="4">
        <f>IMABS(Исходные!E13)</f>
        <v>43.300317550798653</v>
      </c>
      <c r="F13" s="4">
        <f>IMABS(Исходные!F13)</f>
        <v>0.19311631967935475</v>
      </c>
      <c r="G13" s="4">
        <f>IMABS(Исходные!G13)</f>
        <v>0</v>
      </c>
      <c r="H13" s="4">
        <f>IMABS(Исходные!H13)</f>
        <v>0.64466622832315212</v>
      </c>
      <c r="I13" s="4">
        <f>IMABS(Исходные!I13)</f>
        <v>6.6783354358722056</v>
      </c>
      <c r="J13" s="4">
        <f>IMABS(Исходные!J13)</f>
        <v>0</v>
      </c>
      <c r="K13" s="4">
        <f>IMABS(Исходные!K13)</f>
        <v>22.293313203596437</v>
      </c>
      <c r="L13" s="4">
        <f>IMABS(Исходные!L13)</f>
        <v>0</v>
      </c>
      <c r="M13" s="4">
        <f>IMABS(Исходные!M13)</f>
        <v>0.57305335740980001</v>
      </c>
      <c r="N13" s="11"/>
      <c r="O13" s="11"/>
      <c r="P13" s="11"/>
      <c r="Q13" s="11"/>
      <c r="R13" s="11"/>
      <c r="S13" s="11"/>
      <c r="T13" s="11"/>
    </row>
  </sheetData>
  <mergeCells count="43">
    <mergeCell ref="T10:T11"/>
    <mergeCell ref="A12:A13"/>
    <mergeCell ref="O12:O13"/>
    <mergeCell ref="P12:P13"/>
    <mergeCell ref="Q12:Q13"/>
    <mergeCell ref="R12:R13"/>
    <mergeCell ref="S12:S13"/>
    <mergeCell ref="T12:T13"/>
    <mergeCell ref="N2:N13"/>
    <mergeCell ref="A10:A11"/>
    <mergeCell ref="O10:O11"/>
    <mergeCell ref="P10:P11"/>
    <mergeCell ref="Q10:Q11"/>
    <mergeCell ref="R10:R11"/>
    <mergeCell ref="S10:S11"/>
    <mergeCell ref="T6:T7"/>
    <mergeCell ref="S8:S9"/>
    <mergeCell ref="T8:T9"/>
    <mergeCell ref="A6:A7"/>
    <mergeCell ref="O6:O7"/>
    <mergeCell ref="P6:P7"/>
    <mergeCell ref="Q6:Q7"/>
    <mergeCell ref="R6:R7"/>
    <mergeCell ref="S6:S7"/>
    <mergeCell ref="A8:A9"/>
    <mergeCell ref="O8:O9"/>
    <mergeCell ref="P8:P9"/>
    <mergeCell ref="Q8:Q9"/>
    <mergeCell ref="R8:R9"/>
    <mergeCell ref="T2:T3"/>
    <mergeCell ref="A4:A5"/>
    <mergeCell ref="O4:O5"/>
    <mergeCell ref="P4:P5"/>
    <mergeCell ref="Q4:Q5"/>
    <mergeCell ref="R4:R5"/>
    <mergeCell ref="S4:S5"/>
    <mergeCell ref="T4:T5"/>
    <mergeCell ref="A2:A3"/>
    <mergeCell ref="O2:O3"/>
    <mergeCell ref="P2:P3"/>
    <mergeCell ref="Q2:Q3"/>
    <mergeCell ref="R2:R3"/>
    <mergeCell ref="S2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14A7-1469-CD45-8291-C5DCCC8B63DA}">
  <dimension ref="A1:T13"/>
  <sheetViews>
    <sheetView tabSelected="1" workbookViewId="0">
      <selection activeCell="K20" sqref="K20"/>
    </sheetView>
  </sheetViews>
  <sheetFormatPr baseColWidth="10" defaultRowHeight="16" x14ac:dyDescent="0.2"/>
  <sheetData>
    <row r="1" spans="1:20" ht="19" x14ac:dyDescent="0.25">
      <c r="A1" s="2"/>
      <c r="B1" s="2"/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2">
      <c r="A2" s="12">
        <v>1</v>
      </c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0">
        <v>75</v>
      </c>
      <c r="O2" s="10">
        <f>IMABS(Исходные!O2)</f>
        <v>67.099999999999994</v>
      </c>
      <c r="P2" s="10">
        <f>IMABS(Исходные!P2)</f>
        <v>67.099999999999994</v>
      </c>
      <c r="Q2" s="10">
        <f>IMABS(Исходные!Q2)</f>
        <v>67.099999999999994</v>
      </c>
      <c r="R2" s="10">
        <f>IMABS(Исходные!R2)</f>
        <v>1.4888256363636339E-2</v>
      </c>
      <c r="S2" s="10">
        <f>IMABS(Исходные!S2)</f>
        <v>1.4888256363636339E-2</v>
      </c>
      <c r="T2" s="10">
        <f>IMABS(Исходные!T2)</f>
        <v>1.4888256363636339E-2</v>
      </c>
    </row>
    <row r="3" spans="1:20" x14ac:dyDescent="0.2">
      <c r="A3" s="12"/>
      <c r="B3" s="5" t="s">
        <v>1</v>
      </c>
      <c r="C3" s="6">
        <f>IMARGUMENT(Исходные!C3)*180/PI()+90</f>
        <v>90.000000000000014</v>
      </c>
      <c r="D3" s="6">
        <f>IMARGUMENT(Исходные!D3)*180/PI()+90</f>
        <v>-30.000727780827418</v>
      </c>
      <c r="E3" s="6">
        <f>IMARGUMENT(Исходные!E3)*180/PI()+90</f>
        <v>210.00072778082742</v>
      </c>
      <c r="F3" s="6">
        <f>IMARGUMENT(Исходные!F3)*180/PI()+90</f>
        <v>53.015396242112331</v>
      </c>
      <c r="G3" s="6">
        <f>IMARGUMENT(Исходные!G3)*180/PI()+90</f>
        <v>-66.985331538715116</v>
      </c>
      <c r="H3" s="6">
        <f>IMARGUMENT(Исходные!H3)*180/PI()+90</f>
        <v>173.01612402293966</v>
      </c>
      <c r="I3" s="6">
        <f>IMARGUMENT(Исходные!I3)*180/PI()+90</f>
        <v>53.01539624211231</v>
      </c>
      <c r="J3" s="6">
        <f>IMARGUMENT(Исходные!J3)*180/PI()+90</f>
        <v>173.01394068045749</v>
      </c>
      <c r="K3" s="6">
        <f>IMARGUMENT(Исходные!K3)*180/PI()+90</f>
        <v>-66.983148196232861</v>
      </c>
      <c r="L3" s="6">
        <f>IMARGUMENT(Исходные!L3)*180/PI()+90</f>
        <v>-53.015396242112246</v>
      </c>
      <c r="M3" s="6"/>
      <c r="N3" s="13"/>
      <c r="O3" s="11"/>
      <c r="P3" s="11"/>
      <c r="Q3" s="11"/>
      <c r="R3" s="11"/>
      <c r="S3" s="11"/>
      <c r="T3" s="11"/>
    </row>
    <row r="4" spans="1:20" x14ac:dyDescent="0.2">
      <c r="A4" s="7">
        <v>2</v>
      </c>
      <c r="B4" s="2" t="s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5"/>
      <c r="O4" s="16">
        <f>IMABS(Исходные!O4)</f>
        <v>67.099999999999994</v>
      </c>
      <c r="P4" s="16">
        <f>IMABS(Исходные!P4)</f>
        <v>67.099999999999994</v>
      </c>
      <c r="Q4" s="16">
        <f>IMABS(Исходные!Q4)</f>
        <v>67.099999999999994</v>
      </c>
      <c r="R4" s="16">
        <f>IMABS(Исходные!R4)</f>
        <v>1.4888256363636339E-2</v>
      </c>
      <c r="S4" s="16">
        <f>IMABS(Исходные!S4)</f>
        <v>1.4888256363636339E-2</v>
      </c>
      <c r="T4" s="16">
        <f>IMABS(Исходные!T4)</f>
        <v>1.4888256363636339E-2</v>
      </c>
    </row>
    <row r="5" spans="1:20" x14ac:dyDescent="0.2">
      <c r="A5" s="7"/>
      <c r="B5" s="2" t="s">
        <v>1</v>
      </c>
      <c r="C5" s="14">
        <f>IMARGUMENT(Исходные!C5)*180/PI()+90</f>
        <v>90</v>
      </c>
      <c r="D5" s="14">
        <f>IMARGUMENT(Исходные!D5)*180/PI()+90</f>
        <v>-30.000727780827418</v>
      </c>
      <c r="E5" s="14">
        <f>IMARGUMENT(Исходные!E5)*180/PI()+90</f>
        <v>210.00072778082742</v>
      </c>
      <c r="F5" s="14">
        <f>IMARGUMENT(Исходные!F5)*180/PI()+90</f>
        <v>53.01539624211226</v>
      </c>
      <c r="G5" s="14">
        <f>IMARGUMENT(Исходные!G5)*180/PI()+90</f>
        <v>-66.985331538715116</v>
      </c>
      <c r="H5" s="14">
        <f>IMARGUMENT(Исходные!H5)*180/PI()+90</f>
        <v>173.01612402293966</v>
      </c>
      <c r="I5" s="14">
        <f>IMARGUMENT(Исходные!I5)*180/PI()+90</f>
        <v>53.01539624211231</v>
      </c>
      <c r="J5" s="14">
        <f>IMARGUMENT(Исходные!J5)*180/PI()+90</f>
        <v>173.01394068045749</v>
      </c>
      <c r="K5" s="14">
        <f>IMARGUMENT(Исходные!K5)*180/PI()+90</f>
        <v>-66.983148196232861</v>
      </c>
      <c r="L5" s="14"/>
      <c r="M5" s="14">
        <f>IMARGUMENT(Исходные!M5)*180/PI()+90</f>
        <v>270</v>
      </c>
      <c r="N5" s="15"/>
      <c r="O5" s="17"/>
      <c r="P5" s="17"/>
      <c r="Q5" s="17"/>
      <c r="R5" s="17"/>
      <c r="S5" s="17"/>
      <c r="T5" s="17"/>
    </row>
    <row r="6" spans="1:20" x14ac:dyDescent="0.2">
      <c r="A6" s="12">
        <v>3</v>
      </c>
      <c r="B6" s="5" t="s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3"/>
      <c r="O6" s="10">
        <f>IMABS(Исходные!O6)</f>
        <v>224</v>
      </c>
      <c r="P6" s="10">
        <f>IMABS(Исходные!P6)</f>
        <v>672</v>
      </c>
      <c r="Q6" s="10">
        <f>IMABS(Исходные!Q6)</f>
        <v>67.099999999999994</v>
      </c>
      <c r="R6" s="10">
        <f>IMABS(Исходные!R6)</f>
        <v>4.4598303660714081E-3</v>
      </c>
      <c r="S6" s="10">
        <f>IMABS(Исходные!S6)</f>
        <v>1.4866101220238036E-3</v>
      </c>
      <c r="T6" s="10">
        <f>IMABS(Исходные!T6)</f>
        <v>1.4888256363636339E-2</v>
      </c>
    </row>
    <row r="7" spans="1:20" x14ac:dyDescent="0.2">
      <c r="A7" s="12"/>
      <c r="B7" s="5" t="s">
        <v>1</v>
      </c>
      <c r="C7" s="6">
        <f>IMARGUMENT(Исходные!C7)*180/PI()+90</f>
        <v>64.709000499439838</v>
      </c>
      <c r="D7" s="6">
        <f>IMARGUMENT(Исходные!D7)*180/PI()+90</f>
        <v>-12.71494813727854</v>
      </c>
      <c r="E7" s="6">
        <f>IMARGUMENT(Исходные!E7)*180/PI()+90</f>
        <v>226.1029534924624</v>
      </c>
      <c r="F7" s="6">
        <f>IMARGUMENT(Исходные!F7)*180/PI()+90</f>
        <v>27.724396741552042</v>
      </c>
      <c r="G7" s="6">
        <f>IMARGUMENT(Исходные!G7)*180/PI()+90</f>
        <v>-49.699551895166366</v>
      </c>
      <c r="H7" s="6">
        <f>IMARGUMENT(Исходные!H7)*180/PI()+90</f>
        <v>189.11834973457468</v>
      </c>
      <c r="I7" s="6">
        <f>IMARGUMENT(Исходные!I7)*180/PI()+90</f>
        <v>2.4333972409918658</v>
      </c>
      <c r="J7" s="6">
        <f>IMARGUMENT(Исходные!J7)*180/PI()+90</f>
        <v>207.58549996755502</v>
      </c>
      <c r="K7" s="6">
        <f>IMARGUMENT(Исходные!K7)*180/PI()+90</f>
        <v>-34.77869677296286</v>
      </c>
      <c r="L7" s="6">
        <f>IMARGUMENT(Исходные!L7)*180/PI()+90</f>
        <v>197.80617553321611</v>
      </c>
      <c r="M7" s="6"/>
      <c r="N7" s="13"/>
      <c r="O7" s="11"/>
      <c r="P7" s="11"/>
      <c r="Q7" s="11"/>
      <c r="R7" s="11"/>
      <c r="S7" s="11"/>
      <c r="T7" s="11"/>
    </row>
    <row r="8" spans="1:20" x14ac:dyDescent="0.2">
      <c r="A8" s="7">
        <v>4</v>
      </c>
      <c r="B8" s="2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5"/>
      <c r="O8" s="16">
        <f>IMABS(Исходные!O8)</f>
        <v>224</v>
      </c>
      <c r="P8" s="16">
        <f>IMABS(Исходные!P8)</f>
        <v>672</v>
      </c>
      <c r="Q8" s="16">
        <f>IMABS(Исходные!Q8)</f>
        <v>67.099999999999994</v>
      </c>
      <c r="R8" s="16">
        <f>IMABS(Исходные!R8)</f>
        <v>4.4598303660714081E-3</v>
      </c>
      <c r="S8" s="16">
        <f>IMABS(Исходные!S8)</f>
        <v>1.4866101220238036E-3</v>
      </c>
      <c r="T8" s="16">
        <f>IMABS(Исходные!T8)</f>
        <v>1.4888256363636339E-2</v>
      </c>
    </row>
    <row r="9" spans="1:20" x14ac:dyDescent="0.2">
      <c r="A9" s="7"/>
      <c r="B9" s="2" t="s">
        <v>1</v>
      </c>
      <c r="C9" s="14">
        <f>IMARGUMENT(Исходные!C9)*180/PI()+90</f>
        <v>90</v>
      </c>
      <c r="D9" s="14">
        <f>IMARGUMENT(Исходные!D9)*180/PI()+90</f>
        <v>-30.000727780827418</v>
      </c>
      <c r="E9" s="14">
        <f>IMARGUMENT(Исходные!E9)*180/PI()+90</f>
        <v>210.00072778082742</v>
      </c>
      <c r="F9" s="14">
        <f>IMARGUMENT(Исходные!F9)*180/PI()+90</f>
        <v>53.015396242112104</v>
      </c>
      <c r="G9" s="14">
        <f>IMARGUMENT(Исходные!G9)*180/PI()+90</f>
        <v>-66.985331538715258</v>
      </c>
      <c r="H9" s="14">
        <f>IMARGUMENT(Исходные!H9)*180/PI()+90</f>
        <v>173.01612402293966</v>
      </c>
      <c r="I9" s="14">
        <f>IMARGUMENT(Исходные!I9)*180/PI()+90</f>
        <v>53.015396242112139</v>
      </c>
      <c r="J9" s="14">
        <f>IMARGUMENT(Исходные!J9)*180/PI()+90</f>
        <v>173.01394068045735</v>
      </c>
      <c r="K9" s="14">
        <f>IMARGUMENT(Исходные!K9)*180/PI()+90</f>
        <v>-66.983148196232861</v>
      </c>
      <c r="L9" s="14"/>
      <c r="M9" s="14">
        <f>IMARGUMENT(Исходные!M9)*180/PI()+90</f>
        <v>160.82157177532832</v>
      </c>
      <c r="N9" s="15"/>
      <c r="O9" s="17"/>
      <c r="P9" s="17"/>
      <c r="Q9" s="17"/>
      <c r="R9" s="17"/>
      <c r="S9" s="17"/>
      <c r="T9" s="17"/>
    </row>
    <row r="10" spans="1:20" x14ac:dyDescent="0.2">
      <c r="A10" s="12">
        <v>5</v>
      </c>
      <c r="B10" s="5" t="s">
        <v>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3"/>
      <c r="O10" s="10">
        <f>IMABS(Исходные!O10)</f>
        <v>224</v>
      </c>
      <c r="P10" s="10">
        <f>IMABS(Исходные!P10)</f>
        <v>0</v>
      </c>
      <c r="Q10" s="10">
        <f>IMABS(Исходные!Q10)</f>
        <v>67.099999999999994</v>
      </c>
      <c r="R10" s="10">
        <f>IMABS(Исходные!R10)</f>
        <v>4.4598303660714081E-3</v>
      </c>
      <c r="S10" s="10">
        <f>IMABS(Исходные!S10)</f>
        <v>0</v>
      </c>
      <c r="T10" s="10">
        <f>IMABS(Исходные!T10)</f>
        <v>1.4888256363636339E-2</v>
      </c>
    </row>
    <row r="11" spans="1:20" x14ac:dyDescent="0.2">
      <c r="A11" s="12"/>
      <c r="B11" s="5" t="s">
        <v>1</v>
      </c>
      <c r="C11" s="6">
        <f>IMARGUMENT(Исходные!C11)*180/PI()+90</f>
        <v>60.000727770152963</v>
      </c>
      <c r="D11" s="6"/>
      <c r="E11" s="6">
        <f>IMARGUMENT(Исходные!E11)*180/PI()+90</f>
        <v>240.00072777015319</v>
      </c>
      <c r="F11" s="6">
        <f>IMARGUMENT(Исходные!F11)*180/PI()+90</f>
        <v>23.016124012265195</v>
      </c>
      <c r="G11" s="6"/>
      <c r="H11" s="6">
        <f>IMARGUMENT(Исходные!H11)*180/PI()+90</f>
        <v>203.01612401226541</v>
      </c>
      <c r="I11" s="6">
        <f>IMARGUMENT(Исходные!I11)*180/PI()+90</f>
        <v>-6.9831482175818564</v>
      </c>
      <c r="J11" s="6"/>
      <c r="K11" s="6">
        <f>IMARGUMENT(Исходные!K11)*180/PI()+90</f>
        <v>-6.9831482175814017</v>
      </c>
      <c r="L11" s="6">
        <f>IMARGUMENT(Исходные!L11)*180/PI()+90</f>
        <v>193.03231801899869</v>
      </c>
      <c r="M11" s="6"/>
      <c r="N11" s="13"/>
      <c r="O11" s="11"/>
      <c r="P11" s="11"/>
      <c r="Q11" s="11"/>
      <c r="R11" s="11"/>
      <c r="S11" s="11"/>
      <c r="T11" s="11"/>
    </row>
    <row r="12" spans="1:20" x14ac:dyDescent="0.2">
      <c r="A12" s="7">
        <v>6</v>
      </c>
      <c r="B12" s="2" t="s">
        <v>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6">
        <f>IMABS(Исходные!O12)</f>
        <v>224</v>
      </c>
      <c r="P12" s="16">
        <f>IMABS(Исходные!P12)</f>
        <v>0</v>
      </c>
      <c r="Q12" s="16">
        <f>IMABS(Исходные!Q12)</f>
        <v>67.099999999999994</v>
      </c>
      <c r="R12" s="16">
        <f>IMABS(Исходные!R12)</f>
        <v>4.4598303660714081E-3</v>
      </c>
      <c r="S12" s="16">
        <f>IMABS(Исходные!S12)</f>
        <v>0</v>
      </c>
      <c r="T12" s="16">
        <f>IMABS(Исходные!T12)</f>
        <v>1.4888256363636339E-2</v>
      </c>
    </row>
    <row r="13" spans="1:20" x14ac:dyDescent="0.2">
      <c r="A13" s="7"/>
      <c r="B13" s="2" t="s">
        <v>1</v>
      </c>
      <c r="C13" s="14">
        <f>IMARGUMENT(Исходные!C13)*180/PI()+90</f>
        <v>90</v>
      </c>
      <c r="D13" s="14"/>
      <c r="E13" s="14">
        <f>IMARGUMENT(Исходные!E13)*180/PI()+90</f>
        <v>210.00072778082742</v>
      </c>
      <c r="F13" s="14">
        <f>IMARGUMENT(Исходные!F13)*180/PI()+90</f>
        <v>53.015396242112104</v>
      </c>
      <c r="G13" s="14"/>
      <c r="H13" s="14">
        <f>IMARGUMENT(Исходные!H13)*180/PI()+90</f>
        <v>173.01612402293966</v>
      </c>
      <c r="I13" s="14">
        <f>IMARGUMENT(Исходные!I13)*180/PI()+90</f>
        <v>53.015396242112139</v>
      </c>
      <c r="J13" s="14"/>
      <c r="K13" s="14">
        <f>IMARGUMENT(Исходные!K13)*180/PI()+90</f>
        <v>-66.983148196232861</v>
      </c>
      <c r="L13" s="14"/>
      <c r="M13" s="14">
        <f>IMARGUMENT(Исходные!M13)*180/PI()+90</f>
        <v>156.04771426111108</v>
      </c>
      <c r="N13" s="17"/>
      <c r="O13" s="17"/>
      <c r="P13" s="17"/>
      <c r="Q13" s="17"/>
      <c r="R13" s="17"/>
      <c r="S13" s="17"/>
      <c r="T13" s="17"/>
    </row>
  </sheetData>
  <mergeCells count="43">
    <mergeCell ref="T10:T11"/>
    <mergeCell ref="A12:A13"/>
    <mergeCell ref="O12:O13"/>
    <mergeCell ref="P12:P13"/>
    <mergeCell ref="Q12:Q13"/>
    <mergeCell ref="R12:R13"/>
    <mergeCell ref="S12:S13"/>
    <mergeCell ref="T12:T13"/>
    <mergeCell ref="N2:N13"/>
    <mergeCell ref="A10:A11"/>
    <mergeCell ref="O10:O11"/>
    <mergeCell ref="P10:P11"/>
    <mergeCell ref="Q10:Q11"/>
    <mergeCell ref="R10:R11"/>
    <mergeCell ref="S10:S11"/>
    <mergeCell ref="T6:T7"/>
    <mergeCell ref="A8:A9"/>
    <mergeCell ref="O8:O9"/>
    <mergeCell ref="P8:P9"/>
    <mergeCell ref="Q8:Q9"/>
    <mergeCell ref="R8:R9"/>
    <mergeCell ref="S8:S9"/>
    <mergeCell ref="T8:T9"/>
    <mergeCell ref="A6:A7"/>
    <mergeCell ref="O6:O7"/>
    <mergeCell ref="P6:P7"/>
    <mergeCell ref="Q6:Q7"/>
    <mergeCell ref="R6:R7"/>
    <mergeCell ref="S6:S7"/>
    <mergeCell ref="T2:T3"/>
    <mergeCell ref="A4:A5"/>
    <mergeCell ref="O4:O5"/>
    <mergeCell ref="P4:P5"/>
    <mergeCell ref="Q4:Q5"/>
    <mergeCell ref="R4:R5"/>
    <mergeCell ref="S4:S5"/>
    <mergeCell ref="T4:T5"/>
    <mergeCell ref="A2:A3"/>
    <mergeCell ref="O2:O3"/>
    <mergeCell ref="P2:P3"/>
    <mergeCell ref="Q2:Q3"/>
    <mergeCell ref="R2:R3"/>
    <mergeCell ref="S2:S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</vt:lpstr>
      <vt:lpstr>Длины</vt:lpstr>
      <vt:lpstr>Углы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Смирнов</dc:creator>
  <cp:lastModifiedBy>Максим Смирнов</cp:lastModifiedBy>
  <dcterms:created xsi:type="dcterms:W3CDTF">2018-03-20T15:05:09Z</dcterms:created>
  <dcterms:modified xsi:type="dcterms:W3CDTF">2018-03-29T10:28:27Z</dcterms:modified>
</cp:coreProperties>
</file>