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Электроника/HW1/"/>
    </mc:Choice>
  </mc:AlternateContent>
  <xr:revisionPtr revIDLastSave="0" documentId="13_ncr:1_{807C2192-B9AB-8E46-9022-D3E93BFD011C}" xr6:coauthVersionLast="32" xr6:coauthVersionMax="32" xr10:uidLastSave="{00000000-0000-0000-0000-000000000000}"/>
  <bookViews>
    <workbookView xWindow="2780" yWindow="1560" windowWidth="28040" windowHeight="17440" xr2:uid="{B448B74D-A55B-0046-8AFB-0FC4A9B0AA15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N4" i="1" l="1"/>
  <c r="P4" i="1" l="1"/>
  <c r="J3" i="1"/>
  <c r="I3" i="1"/>
  <c r="F3" i="1"/>
  <c r="E3" i="1"/>
  <c r="H3" i="1" s="1"/>
  <c r="C3" i="1"/>
  <c r="G3" i="1" s="1"/>
  <c r="K3" i="1" s="1"/>
  <c r="E13" i="1"/>
  <c r="O4" i="1" l="1"/>
  <c r="H4" i="1" s="1"/>
  <c r="C4" i="1" l="1"/>
  <c r="I4" i="1" s="1"/>
  <c r="K4" i="1" l="1"/>
  <c r="J4" i="1"/>
  <c r="E4" i="1"/>
  <c r="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Максим Смирнов</author>
  </authors>
  <commentList>
    <comment ref="C2" authorId="0" shapeId="0" xr:uid="{6071062E-7DE4-FE4B-8A29-744D62CB275C}">
      <text>
        <r>
          <rPr>
            <sz val="10"/>
            <color rgb="FF000000"/>
            <rFont val="Tahoma"/>
            <family val="2"/>
            <charset val="204"/>
          </rPr>
          <t xml:space="preserve">Среднее напряжение на нагрузке, В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<sst xmlns="http://schemas.openxmlformats.org/spreadsheetml/2006/main" count="23" uniqueCount="23">
  <si>
    <t>Без фильтра</t>
  </si>
  <si>
    <t>С фильтром</t>
  </si>
  <si>
    <t>Исходные данные</t>
  </si>
  <si>
    <t>Сопротивление нагрузки</t>
  </si>
  <si>
    <t>Частота сети</t>
  </si>
  <si>
    <t>Амплитуда напряжения сети</t>
  </si>
  <si>
    <t>Требуемая амплитуда пульсации</t>
  </si>
  <si>
    <t>Угловая частота сети</t>
  </si>
  <si>
    <t>U_L_AVG</t>
  </si>
  <si>
    <t>U_L_RMS</t>
  </si>
  <si>
    <t>I_L_AVG</t>
  </si>
  <si>
    <t>I_L_RMS</t>
  </si>
  <si>
    <t>U_L~RMS</t>
  </si>
  <si>
    <t>I_VD</t>
  </si>
  <si>
    <t>I_VD_MAX</t>
  </si>
  <si>
    <t>U_VD_MAX</t>
  </si>
  <si>
    <t>K_p</t>
  </si>
  <si>
    <t>r_VD</t>
  </si>
  <si>
    <t>r_OUT_U_IN</t>
  </si>
  <si>
    <t>r_IN</t>
  </si>
  <si>
    <t>Theta</t>
  </si>
  <si>
    <t>I_VD_ON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</si>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</sst>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shrinkToFit="1"/>
    </xf>
    <xf numFmtId="0" fontId="2" fillId="0" borderId="1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62BE-DC76-584F-91BB-BB8EDA482484}">
  <dimension ref="B2:Q13"/>
  <sheetViews>
    <sheetView tabSelected="1" workbookViewId="0">
      <selection activeCell="K4" sqref="K4"/>
    </sheetView>
  </sheetViews>
  <sheetFormatPr baseColWidth="10" defaultRowHeight="16" x14ac:dyDescent="0.2"/>
  <cols>
    <col min="13" max="13" width="11.1640625" customWidth="1"/>
  </cols>
  <sheetData>
    <row r="2" spans="2:17" x14ac:dyDescent="0.2">
      <c r="B2" s="1"/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2" t="s">
        <v>21</v>
      </c>
      <c r="Q2" s="2" t="s">
        <v>22</v>
      </c>
    </row>
    <row r="3" spans="2:17" x14ac:dyDescent="0.2">
      <c r="B3" s="1" t="s">
        <v>0</v>
      </c>
      <c r="C3" s="1">
        <f>0.45*$E$11/SQRT(2)</f>
        <v>159.09902576697317</v>
      </c>
      <c r="D3" s="1">
        <f>$E$11/2</f>
        <v>250</v>
      </c>
      <c r="E3" s="1">
        <f>0.45*$E$11/(SQRT(2)*$E$9)</f>
        <v>0.5303300858899106</v>
      </c>
      <c r="F3" s="1">
        <f>$E$11/(2*$E$9)</f>
        <v>0.83333333333333337</v>
      </c>
      <c r="G3" s="1">
        <f>SQRT(D3^2-C3^2)</f>
        <v>192.84060775676892</v>
      </c>
      <c r="H3" s="1">
        <f>E3</f>
        <v>0.5303300858899106</v>
      </c>
      <c r="I3" s="1">
        <f>$E$11/$E$9</f>
        <v>1.6666666666666667</v>
      </c>
      <c r="J3" s="1">
        <f>$E$11</f>
        <v>500</v>
      </c>
      <c r="K3" s="1">
        <f>G3/C3</f>
        <v>1.212079123848413</v>
      </c>
      <c r="L3" s="1"/>
      <c r="M3" s="1"/>
      <c r="N3" s="1"/>
      <c r="O3" s="1"/>
      <c r="P3" s="3"/>
      <c r="Q3" s="3"/>
    </row>
    <row r="4" spans="2:17" x14ac:dyDescent="0.2">
      <c r="B4" s="1" t="s">
        <v>1</v>
      </c>
      <c r="C4" s="1">
        <f>$E$11*COS(O4/2)</f>
        <v>485.67449034270157</v>
      </c>
      <c r="D4" s="1"/>
      <c r="E4" s="1">
        <f>C4/$E$9</f>
        <v>1.6189149678090053</v>
      </c>
      <c r="F4" s="1"/>
      <c r="G4" s="1"/>
      <c r="H4" s="1">
        <f>E11/E9*COS(O4/2)</f>
        <v>1.6189149678090051</v>
      </c>
      <c r="I4" s="1">
        <f>(E11-C4)/N4</f>
        <v>32.55797649386006</v>
      </c>
      <c r="J4" s="1">
        <f>E11+C4</f>
        <v>985.67449034270157</v>
      </c>
      <c r="K4" s="1">
        <f>E12/(C4*2*SQRT(2))</f>
        <v>7.2796368272049752E-4</v>
      </c>
      <c r="L4" s="1">
        <v>0.44</v>
      </c>
      <c r="M4" s="1">
        <v>0</v>
      </c>
      <c r="N4" s="1">
        <f>L4+M4</f>
        <v>0.44</v>
      </c>
      <c r="O4" s="1">
        <f>2*POWER(3*3.14*N4/E9,1/3)</f>
        <v>0.47990738954043727</v>
      </c>
      <c r="P4" s="3">
        <f>E11/N4</f>
        <v>1136.3636363636363</v>
      </c>
      <c r="Q4" s="3">
        <f>E4/(E13*E12)*(2*PI()-O4)</f>
        <v>2.4921047271161775E-2</v>
      </c>
    </row>
    <row r="8" spans="2:17" x14ac:dyDescent="0.2">
      <c r="B8" s="4" t="s">
        <v>2</v>
      </c>
      <c r="C8" s="4"/>
    </row>
    <row r="9" spans="2:17" x14ac:dyDescent="0.2">
      <c r="B9" t="s">
        <v>3</v>
      </c>
      <c r="E9">
        <v>300</v>
      </c>
    </row>
    <row r="10" spans="2:17" x14ac:dyDescent="0.2">
      <c r="B10" t="s">
        <v>4</v>
      </c>
      <c r="E10">
        <v>60</v>
      </c>
    </row>
    <row r="11" spans="2:17" x14ac:dyDescent="0.2">
      <c r="B11" t="s">
        <v>5</v>
      </c>
      <c r="E11">
        <v>500</v>
      </c>
    </row>
    <row r="12" spans="2:17" x14ac:dyDescent="0.2">
      <c r="B12" t="s">
        <v>6</v>
      </c>
      <c r="E12">
        <v>1</v>
      </c>
    </row>
    <row r="13" spans="2:17" x14ac:dyDescent="0.2">
      <c r="B13" t="s">
        <v>7</v>
      </c>
      <c r="E13">
        <f>2*PI()*E10</f>
        <v>376.99111843077515</v>
      </c>
    </row>
  </sheetData>
  <mergeCells count="1">
    <mergeCell ref="B8:C8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2018-03-22T10:44:49Z</dcterms:created>
  <dcterms:modified xsi:type="dcterms:W3CDTF">2018-04-17T14:07:20Z</dcterms:modified>
</cp:coreProperties>
</file>